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-120" yWindow="-120" windowWidth="29040" windowHeight="15840" firstSheet="1" activeTab="3"/>
  </bookViews>
  <sheets>
    <sheet name="Pokyny pro vyplnění" sheetId="11" state="hidden" r:id="rId1"/>
    <sheet name="Stavba" sheetId="1" r:id="rId2"/>
    <sheet name="VzorPolozky" sheetId="10" state="hidden" r:id="rId3"/>
    <sheet name="SO01A Stavební" sheetId="12" r:id="rId4"/>
    <sheet name="SO01A Demontáže" sheetId="13" r:id="rId5"/>
    <sheet name="SO01B přístavba" sheetId="14" r:id="rId6"/>
    <sheet name="SO02 Dvůr MŠ" sheetId="15" r:id="rId7"/>
    <sheet name="SO03 Parkovací stání" sheetId="16" r:id="rId8"/>
    <sheet name="SO04 Terénní úpravy" sheetId="17" r:id="rId9"/>
    <sheet name="D.1.4.1. ZTI" sheetId="18" r:id="rId10"/>
    <sheet name="D.1.4.2. Plyn" sheetId="19" r:id="rId11"/>
    <sheet name="D.1.4.3. Topení" sheetId="20" r:id="rId12"/>
    <sheet name="D.1.4.4. VZT" sheetId="21" r:id="rId13"/>
    <sheet name="D.1.4.5. Gastro" sheetId="22" r:id="rId14"/>
    <sheet name="D.1.4.6.Elektroinstalace" sheetId="23" r:id="rId15"/>
    <sheet name="D.1.4.7. CCTV" sheetId="24" r:id="rId16"/>
    <sheet name="D.1.4.7 DAT" sheetId="25" r:id="rId17"/>
    <sheet name="D.1.4.7 VOIP" sheetId="26" r:id="rId18"/>
    <sheet name="D.1.4.7. EZS" sheetId="27" r:id="rId19"/>
  </sheets>
  <externalReferences>
    <externalReference r:id="rId20"/>
  </externalReferences>
  <definedNames>
    <definedName name="CelkemDPHVypocet" localSheetId="1">Stavba!$H$57</definedName>
    <definedName name="CenaCelkem">Stavba!$G$29</definedName>
    <definedName name="CenaCelkemBezDPH">Stavba!$G$28</definedName>
    <definedName name="CenaCelkemVypocet" localSheetId="1">Stavba!$I$57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9">'D.1.4.1. ZTI'!$1:$7</definedName>
    <definedName name="_xlnm.Print_Titles" localSheetId="10">'D.1.4.2. Plyn'!$1:$7</definedName>
    <definedName name="_xlnm.Print_Titles" localSheetId="11">'D.1.4.3. Topení'!$1:$7</definedName>
    <definedName name="_xlnm.Print_Titles" localSheetId="12">'D.1.4.4. VZT'!$1:$7</definedName>
    <definedName name="_xlnm.Print_Titles" localSheetId="13">'D.1.4.5. Gastro'!$1:$7</definedName>
    <definedName name="_xlnm.Print_Titles" localSheetId="14">D.1.4.6.Elektroinstalace!$1:$7</definedName>
    <definedName name="_xlnm.Print_Titles" localSheetId="16">'D.1.4.7 DAT'!$1:$7</definedName>
    <definedName name="_xlnm.Print_Titles" localSheetId="17">'D.1.4.7 VOIP'!$1:$7</definedName>
    <definedName name="_xlnm.Print_Titles" localSheetId="15">'D.1.4.7. CCTV'!$1:$7</definedName>
    <definedName name="_xlnm.Print_Titles" localSheetId="18">'D.1.4.7. EZS'!$1:$7</definedName>
    <definedName name="_xlnm.Print_Titles" localSheetId="4">'SO01A Demontáže'!$1:$7</definedName>
    <definedName name="_xlnm.Print_Titles" localSheetId="3">'SO01A Stavební'!$1:$7</definedName>
    <definedName name="_xlnm.Print_Titles" localSheetId="5">'SO01B přístavba'!$1:$7</definedName>
    <definedName name="_xlnm.Print_Titles" localSheetId="6">'SO02 Dvůr MŠ'!$1:$7</definedName>
    <definedName name="_xlnm.Print_Titles" localSheetId="7">'SO03 Parkovací stání'!$1:$7</definedName>
    <definedName name="_xlnm.Print_Titles" localSheetId="8">'SO04 Terénní úpravy'!$1:$7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9">'D.1.4.1. ZTI'!$A$1:$X$220</definedName>
    <definedName name="_xlnm.Print_Area" localSheetId="10">'D.1.4.2. Plyn'!$A$1:$X$40</definedName>
    <definedName name="_xlnm.Print_Area" localSheetId="11">'D.1.4.3. Topení'!$A$1:$X$154</definedName>
    <definedName name="_xlnm.Print_Area" localSheetId="12">'D.1.4.4. VZT'!$A$1:$X$64</definedName>
    <definedName name="_xlnm.Print_Area" localSheetId="13">'D.1.4.5. Gastro'!$A$1:$X$34</definedName>
    <definedName name="_xlnm.Print_Area" localSheetId="14">D.1.4.6.Elektroinstalace!$A$1:$X$141</definedName>
    <definedName name="_xlnm.Print_Area" localSheetId="16">'D.1.4.7 DAT'!$A$1:$X$45</definedName>
    <definedName name="_xlnm.Print_Area" localSheetId="17">'D.1.4.7 VOIP'!$A$1:$X$39</definedName>
    <definedName name="_xlnm.Print_Area" localSheetId="15">'D.1.4.7. CCTV'!$A$1:$X$42</definedName>
    <definedName name="_xlnm.Print_Area" localSheetId="18">'D.1.4.7. EZS'!$A$1:$X$50</definedName>
    <definedName name="_xlnm.Print_Area" localSheetId="4">'SO01A Demontáže'!$A$1:$X$595</definedName>
    <definedName name="_xlnm.Print_Area" localSheetId="3">'SO01A Stavební'!$A$1:$X$1080</definedName>
    <definedName name="_xlnm.Print_Area" localSheetId="5">'SO01B přístavba'!$A$1:$X$309</definedName>
    <definedName name="_xlnm.Print_Area" localSheetId="6">'SO02 Dvůr MŠ'!$A$1:$X$127</definedName>
    <definedName name="_xlnm.Print_Area" localSheetId="7">'SO03 Parkovací stání'!$A$1:$X$60</definedName>
    <definedName name="_xlnm.Print_Area" localSheetId="8">'SO04 Terénní úpravy'!$A$1:$X$59</definedName>
    <definedName name="_xlnm.Print_Area" localSheetId="1">Stavba!$A$1:$J$80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Stavba!$F$57</definedName>
    <definedName name="ZakladDPHZakl">Stavba!$G$25</definedName>
    <definedName name="ZakladDPHZaklVypocet" localSheetId="1">Stavba!$G$57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25725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4" i="12"/>
  <c r="G83" i="15"/>
  <c r="G77" i="18" l="1"/>
  <c r="G47" i="2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48"/>
  <c r="G11" i="26"/>
  <c r="G10"/>
  <c r="G9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37"/>
  <c r="G19" i="25"/>
  <c r="G18"/>
  <c r="G17"/>
  <c r="G16"/>
  <c r="G15"/>
  <c r="G14"/>
  <c r="G13"/>
  <c r="G12"/>
  <c r="G11"/>
  <c r="G10"/>
  <c r="G9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43"/>
  <c r="G10" i="24"/>
  <c r="G9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37"/>
  <c r="G39"/>
  <c r="G15" i="23"/>
  <c r="G14"/>
  <c r="G13"/>
  <c r="G12"/>
  <c r="G11"/>
  <c r="G10"/>
  <c r="G9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75"/>
  <c r="G74"/>
  <c r="G73"/>
  <c r="G72"/>
  <c r="G71"/>
  <c r="G70"/>
  <c r="G69"/>
  <c r="G68"/>
  <c r="G67"/>
  <c r="G66"/>
  <c r="G65"/>
  <c r="G64"/>
  <c r="G63"/>
  <c r="G62"/>
  <c r="G61"/>
  <c r="G60" s="1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119"/>
  <c r="G118"/>
  <c r="G117"/>
  <c r="G116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39"/>
  <c r="G12" i="22"/>
  <c r="G11"/>
  <c r="G10"/>
  <c r="G9"/>
  <c r="G20"/>
  <c r="G19"/>
  <c r="G18"/>
  <c r="G17"/>
  <c r="G16"/>
  <c r="G15"/>
  <c r="G14"/>
  <c r="G13" s="1"/>
  <c r="G29"/>
  <c r="G28"/>
  <c r="G27"/>
  <c r="G26"/>
  <c r="G25"/>
  <c r="G24"/>
  <c r="G23"/>
  <c r="G22"/>
  <c r="G21" s="1"/>
  <c r="G31"/>
  <c r="G30" s="1"/>
  <c r="G32"/>
  <c r="G23" i="21"/>
  <c r="G22"/>
  <c r="G21"/>
  <c r="G20"/>
  <c r="G19"/>
  <c r="G18"/>
  <c r="G17"/>
  <c r="G16"/>
  <c r="G15"/>
  <c r="G14"/>
  <c r="G13"/>
  <c r="G12"/>
  <c r="G11"/>
  <c r="G10"/>
  <c r="G9"/>
  <c r="G30"/>
  <c r="G29"/>
  <c r="G28"/>
  <c r="G27"/>
  <c r="G26"/>
  <c r="G25"/>
  <c r="G35"/>
  <c r="G34"/>
  <c r="G33"/>
  <c r="G32"/>
  <c r="G44"/>
  <c r="G43"/>
  <c r="G42"/>
  <c r="G41"/>
  <c r="G40"/>
  <c r="G39"/>
  <c r="G38"/>
  <c r="G37"/>
  <c r="G54"/>
  <c r="G53"/>
  <c r="G52"/>
  <c r="G51"/>
  <c r="G50"/>
  <c r="G49"/>
  <c r="G48"/>
  <c r="G47"/>
  <c r="G46"/>
  <c r="G61"/>
  <c r="G60"/>
  <c r="G59"/>
  <c r="G58"/>
  <c r="G57"/>
  <c r="G56"/>
  <c r="G62"/>
  <c r="G21" i="20"/>
  <c r="G20"/>
  <c r="G19"/>
  <c r="G18"/>
  <c r="G17"/>
  <c r="G16"/>
  <c r="G15"/>
  <c r="G14"/>
  <c r="G13"/>
  <c r="G12"/>
  <c r="G11"/>
  <c r="G10"/>
  <c r="G9"/>
  <c r="G8" s="1"/>
  <c r="G34"/>
  <c r="G33"/>
  <c r="G32"/>
  <c r="G31"/>
  <c r="G30"/>
  <c r="G29"/>
  <c r="G28"/>
  <c r="G27"/>
  <c r="G26"/>
  <c r="G25"/>
  <c r="G24"/>
  <c r="G23"/>
  <c r="G22" s="1"/>
  <c r="G52"/>
  <c r="G51"/>
  <c r="G50"/>
  <c r="G49"/>
  <c r="G48"/>
  <c r="G47"/>
  <c r="G46"/>
  <c r="G45"/>
  <c r="G44"/>
  <c r="G43"/>
  <c r="G42"/>
  <c r="G41"/>
  <c r="G40"/>
  <c r="G39"/>
  <c r="G38"/>
  <c r="G37"/>
  <c r="G36"/>
  <c r="G66"/>
  <c r="G65"/>
  <c r="G64"/>
  <c r="G63"/>
  <c r="G62"/>
  <c r="G61"/>
  <c r="G60"/>
  <c r="G59"/>
  <c r="G58"/>
  <c r="G57"/>
  <c r="G56"/>
  <c r="G55"/>
  <c r="G54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112"/>
  <c r="G111"/>
  <c r="G110"/>
  <c r="G109"/>
  <c r="G108"/>
  <c r="G107"/>
  <c r="G106"/>
  <c r="G105"/>
  <c r="G104"/>
  <c r="G103"/>
  <c r="G102"/>
  <c r="G114"/>
  <c r="G117"/>
  <c r="G116"/>
  <c r="G119"/>
  <c r="G121"/>
  <c r="G123"/>
  <c r="G125"/>
  <c r="G129"/>
  <c r="G128"/>
  <c r="G127"/>
  <c r="G131"/>
  <c r="G133"/>
  <c r="G136"/>
  <c r="G135"/>
  <c r="G139"/>
  <c r="G138"/>
  <c r="G140"/>
  <c r="G142"/>
  <c r="G144"/>
  <c r="G146"/>
  <c r="G148"/>
  <c r="G151"/>
  <c r="G150"/>
  <c r="G162"/>
  <c r="G161"/>
  <c r="G160"/>
  <c r="G159"/>
  <c r="G158"/>
  <c r="G157"/>
  <c r="G156"/>
  <c r="G155"/>
  <c r="G154"/>
  <c r="G153"/>
  <c r="G163"/>
  <c r="G13" i="19"/>
  <c r="G12"/>
  <c r="G11"/>
  <c r="G10"/>
  <c r="G9"/>
  <c r="G17"/>
  <c r="G16"/>
  <c r="G15"/>
  <c r="G14" s="1"/>
  <c r="G20"/>
  <c r="G19"/>
  <c r="G18" s="1"/>
  <c r="G23"/>
  <c r="G22"/>
  <c r="G21" s="1"/>
  <c r="G32"/>
  <c r="G31"/>
  <c r="G30"/>
  <c r="G29"/>
  <c r="G28"/>
  <c r="G27"/>
  <c r="G26"/>
  <c r="G25"/>
  <c r="G24" s="1"/>
  <c r="G36"/>
  <c r="G35"/>
  <c r="G34"/>
  <c r="G33" s="1"/>
  <c r="G38"/>
  <c r="G37" s="1"/>
  <c r="G13" i="18"/>
  <c r="G12"/>
  <c r="G11"/>
  <c r="G10"/>
  <c r="G9"/>
  <c r="G17"/>
  <c r="G16"/>
  <c r="G15"/>
  <c r="G14" s="1"/>
  <c r="G22"/>
  <c r="G21"/>
  <c r="G20"/>
  <c r="G19"/>
  <c r="G18" s="1"/>
  <c r="G26"/>
  <c r="G25"/>
  <c r="G24"/>
  <c r="G23" s="1"/>
  <c r="G33"/>
  <c r="G32"/>
  <c r="G31"/>
  <c r="G30"/>
  <c r="G29"/>
  <c r="G28"/>
  <c r="G35"/>
  <c r="G34" s="1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 s="1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146"/>
  <c r="G145"/>
  <c r="G144"/>
  <c r="G143" s="1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217"/>
  <c r="G216"/>
  <c r="G215"/>
  <c r="G214"/>
  <c r="G213"/>
  <c r="G212"/>
  <c r="G211"/>
  <c r="G210"/>
  <c r="G209"/>
  <c r="G208"/>
  <c r="G207"/>
  <c r="G206"/>
  <c r="G205"/>
  <c r="G204"/>
  <c r="G218"/>
  <c r="G20" i="17"/>
  <c r="G19"/>
  <c r="G18"/>
  <c r="G17"/>
  <c r="G16"/>
  <c r="G15"/>
  <c r="G14"/>
  <c r="G13"/>
  <c r="G12"/>
  <c r="G11"/>
  <c r="G10"/>
  <c r="G9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 s="1"/>
  <c r="G48"/>
  <c r="G47"/>
  <c r="G46"/>
  <c r="G45"/>
  <c r="G44"/>
  <c r="G43"/>
  <c r="G42"/>
  <c r="G41"/>
  <c r="G40" s="1"/>
  <c r="G54"/>
  <c r="G53"/>
  <c r="G52"/>
  <c r="G51"/>
  <c r="G50"/>
  <c r="G56"/>
  <c r="G57"/>
  <c r="G18" i="16"/>
  <c r="G17"/>
  <c r="G16"/>
  <c r="G15"/>
  <c r="G14"/>
  <c r="G13"/>
  <c r="G12"/>
  <c r="G11"/>
  <c r="G10"/>
  <c r="G9"/>
  <c r="G30"/>
  <c r="G29"/>
  <c r="G28"/>
  <c r="G27"/>
  <c r="G26"/>
  <c r="G25"/>
  <c r="G24"/>
  <c r="G23"/>
  <c r="G22"/>
  <c r="G21"/>
  <c r="G20"/>
  <c r="G19" s="1"/>
  <c r="G32"/>
  <c r="G31" s="1"/>
  <c r="G49"/>
  <c r="G48"/>
  <c r="G47"/>
  <c r="G46"/>
  <c r="G45"/>
  <c r="G44"/>
  <c r="G43"/>
  <c r="G42"/>
  <c r="G41"/>
  <c r="G40"/>
  <c r="G39"/>
  <c r="G38"/>
  <c r="G37"/>
  <c r="G36"/>
  <c r="G35"/>
  <c r="G34"/>
  <c r="G56"/>
  <c r="G55"/>
  <c r="G54"/>
  <c r="G53"/>
  <c r="G52"/>
  <c r="G51"/>
  <c r="G58"/>
  <c r="G57" s="1"/>
  <c r="G38" i="15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51"/>
  <c r="G50"/>
  <c r="G49"/>
  <c r="G48"/>
  <c r="G47"/>
  <c r="G46"/>
  <c r="G45"/>
  <c r="G44"/>
  <c r="G43"/>
  <c r="G42"/>
  <c r="G41"/>
  <c r="G40"/>
  <c r="G58"/>
  <c r="G57"/>
  <c r="G56"/>
  <c r="G55"/>
  <c r="G54"/>
  <c r="G53"/>
  <c r="G64"/>
  <c r="G63"/>
  <c r="G62"/>
  <c r="G61"/>
  <c r="G60"/>
  <c r="G71"/>
  <c r="G70"/>
  <c r="G69"/>
  <c r="G68"/>
  <c r="G67"/>
  <c r="G66"/>
  <c r="G76"/>
  <c r="G75"/>
  <c r="G74"/>
  <c r="G73"/>
  <c r="G78"/>
  <c r="G77" s="1"/>
  <c r="G82"/>
  <c r="G81"/>
  <c r="G80"/>
  <c r="G96"/>
  <c r="G95"/>
  <c r="G94"/>
  <c r="G93"/>
  <c r="G92"/>
  <c r="G91"/>
  <c r="G90"/>
  <c r="G89"/>
  <c r="G88"/>
  <c r="G86"/>
  <c r="G85"/>
  <c r="G84"/>
  <c r="G99"/>
  <c r="G98"/>
  <c r="G97" s="1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23"/>
  <c r="G122"/>
  <c r="G121"/>
  <c r="G120"/>
  <c r="G125"/>
  <c r="G124"/>
  <c r="G63" i="14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 s="1"/>
  <c r="G114"/>
  <c r="G113"/>
  <c r="G112"/>
  <c r="G111"/>
  <c r="G110"/>
  <c r="G109"/>
  <c r="G108"/>
  <c r="G107"/>
  <c r="G106"/>
  <c r="G105"/>
  <c r="G104"/>
  <c r="G102" s="1"/>
  <c r="G103"/>
  <c r="G101"/>
  <c r="G100"/>
  <c r="G99"/>
  <c r="G98"/>
  <c r="G97"/>
  <c r="G96"/>
  <c r="G95"/>
  <c r="G94"/>
  <c r="G93"/>
  <c r="G92"/>
  <c r="G91"/>
  <c r="G88" s="1"/>
  <c r="G90"/>
  <c r="G89"/>
  <c r="G87"/>
  <c r="G86"/>
  <c r="G85"/>
  <c r="G84"/>
  <c r="G83"/>
  <c r="G82"/>
  <c r="G81"/>
  <c r="G80"/>
  <c r="G79"/>
  <c r="G78" s="1"/>
  <c r="G77"/>
  <c r="G76"/>
  <c r="G75"/>
  <c r="G74"/>
  <c r="G73"/>
  <c r="G72" s="1"/>
  <c r="G71"/>
  <c r="G70"/>
  <c r="G69"/>
  <c r="G68"/>
  <c r="G66" s="1"/>
  <c r="G67"/>
  <c r="G65"/>
  <c r="G64"/>
  <c r="G62"/>
  <c r="G61"/>
  <c r="G60"/>
  <c r="G59"/>
  <c r="G58" s="1"/>
  <c r="G57"/>
  <c r="G53" s="1"/>
  <c r="G56"/>
  <c r="G55"/>
  <c r="G54"/>
  <c r="G52"/>
  <c r="G51"/>
  <c r="G50"/>
  <c r="G49"/>
  <c r="G48"/>
  <c r="G47"/>
  <c r="G46"/>
  <c r="G45"/>
  <c r="G44"/>
  <c r="G43"/>
  <c r="G42"/>
  <c r="G41"/>
  <c r="G40"/>
  <c r="G39" s="1"/>
  <c r="G38"/>
  <c r="G37"/>
  <c r="G36"/>
  <c r="G35"/>
  <c r="G34"/>
  <c r="G33"/>
  <c r="G32"/>
  <c r="G31"/>
  <c r="G30"/>
  <c r="G29"/>
  <c r="G28"/>
  <c r="G27"/>
  <c r="G26"/>
  <c r="G25"/>
  <c r="G24"/>
  <c r="G23"/>
  <c r="G22" s="1"/>
  <c r="G21"/>
  <c r="G20"/>
  <c r="G19"/>
  <c r="G18"/>
  <c r="G17"/>
  <c r="G16"/>
  <c r="G15"/>
  <c r="G14"/>
  <c r="G13"/>
  <c r="G12"/>
  <c r="G11"/>
  <c r="G9"/>
  <c r="G8" s="1"/>
  <c r="G307"/>
  <c r="G306"/>
  <c r="G305"/>
  <c r="G304"/>
  <c r="G303"/>
  <c r="G302"/>
  <c r="G301"/>
  <c r="G300"/>
  <c r="G297" s="1"/>
  <c r="G299"/>
  <c r="G298"/>
  <c r="G296"/>
  <c r="G295"/>
  <c r="G294"/>
  <c r="G293"/>
  <c r="G292"/>
  <c r="G291"/>
  <c r="G290"/>
  <c r="G289" s="1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 s="1"/>
  <c r="G255"/>
  <c r="G254"/>
  <c r="G253"/>
  <c r="G251" s="1"/>
  <c r="G252"/>
  <c r="G250"/>
  <c r="G249"/>
  <c r="G248"/>
  <c r="G218" s="1"/>
  <c r="G247"/>
  <c r="G246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 s="1"/>
  <c r="G199"/>
  <c r="G198" s="1"/>
  <c r="G197"/>
  <c r="G196"/>
  <c r="G195" s="1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 s="1"/>
  <c r="G172"/>
  <c r="G171" s="1"/>
  <c r="G170"/>
  <c r="G169" s="1"/>
  <c r="G168"/>
  <c r="G167" s="1"/>
  <c r="G166"/>
  <c r="G164" s="1"/>
  <c r="G165"/>
  <c r="G163"/>
  <c r="G162"/>
  <c r="G161" s="1"/>
  <c r="G160"/>
  <c r="G159"/>
  <c r="G158"/>
  <c r="G157"/>
  <c r="G156"/>
  <c r="G155" s="1"/>
  <c r="G154"/>
  <c r="G153"/>
  <c r="G152"/>
  <c r="G151"/>
  <c r="G150"/>
  <c r="G149"/>
  <c r="G148"/>
  <c r="G147" s="1"/>
  <c r="G146"/>
  <c r="G143" s="1"/>
  <c r="G145"/>
  <c r="G144"/>
  <c r="G142"/>
  <c r="G141"/>
  <c r="G140"/>
  <c r="G139"/>
  <c r="G138" s="1"/>
  <c r="G240" i="13"/>
  <c r="G281"/>
  <c r="G313"/>
  <c r="G592"/>
  <c r="G321"/>
  <c r="G593"/>
  <c r="G591"/>
  <c r="G567"/>
  <c r="G565"/>
  <c r="G560"/>
  <c r="G550"/>
  <c r="G549" s="1"/>
  <c r="G548"/>
  <c r="G532"/>
  <c r="G531" s="1"/>
  <c r="G530"/>
  <c r="G524"/>
  <c r="G519"/>
  <c r="G518" s="1"/>
  <c r="G517"/>
  <c r="G510"/>
  <c r="G487"/>
  <c r="G464"/>
  <c r="G439"/>
  <c r="G434"/>
  <c r="G428"/>
  <c r="G424"/>
  <c r="G419" s="1"/>
  <c r="G420"/>
  <c r="G418"/>
  <c r="G407"/>
  <c r="G398"/>
  <c r="G387"/>
  <c r="G366"/>
  <c r="G355"/>
  <c r="G344"/>
  <c r="G343" s="1"/>
  <c r="G342"/>
  <c r="G328"/>
  <c r="G323"/>
  <c r="G322" s="1"/>
  <c r="G9"/>
  <c r="G8" s="1"/>
  <c r="G23"/>
  <c r="G22"/>
  <c r="G19"/>
  <c r="G18" s="1"/>
  <c r="G47"/>
  <c r="G43"/>
  <c r="G37"/>
  <c r="G64"/>
  <c r="G56"/>
  <c r="G88"/>
  <c r="G78"/>
  <c r="G73"/>
  <c r="G84"/>
  <c r="G83"/>
  <c r="G107"/>
  <c r="G102"/>
  <c r="G97"/>
  <c r="G130"/>
  <c r="G140"/>
  <c r="G135"/>
  <c r="G147"/>
  <c r="G152"/>
  <c r="G175"/>
  <c r="G167"/>
  <c r="G180"/>
  <c r="G188"/>
  <c r="G187"/>
  <c r="G202"/>
  <c r="G197"/>
  <c r="G192"/>
  <c r="G212"/>
  <c r="G216"/>
  <c r="G215"/>
  <c r="G214"/>
  <c r="G213" s="1"/>
  <c r="G227"/>
  <c r="G226"/>
  <c r="G225"/>
  <c r="G224"/>
  <c r="G223"/>
  <c r="G222"/>
  <c r="G221"/>
  <c r="G220"/>
  <c r="G241"/>
  <c r="G239"/>
  <c r="G229"/>
  <c r="G228" s="1"/>
  <c r="G247"/>
  <c r="G253"/>
  <c r="G249"/>
  <c r="G248" s="1"/>
  <c r="G255"/>
  <c r="G254" s="1"/>
  <c r="G259"/>
  <c r="G266"/>
  <c r="G265"/>
  <c r="G280"/>
  <c r="G267" s="1"/>
  <c r="G268"/>
  <c r="G282"/>
  <c r="G304"/>
  <c r="G307"/>
  <c r="G306"/>
  <c r="G305" s="1"/>
  <c r="G309"/>
  <c r="G308" s="1"/>
  <c r="G312"/>
  <c r="G311"/>
  <c r="G310" s="1"/>
  <c r="G314"/>
  <c r="G996" i="12"/>
  <c r="G1078"/>
  <c r="G1070"/>
  <c r="G1064"/>
  <c r="G1058"/>
  <c r="G1054"/>
  <c r="G1048"/>
  <c r="G1042"/>
  <c r="G1040"/>
  <c r="G1033"/>
  <c r="G1028"/>
  <c r="G1023"/>
  <c r="G1022" s="1"/>
  <c r="G1021"/>
  <c r="G1020" s="1"/>
  <c r="G1017"/>
  <c r="G1016"/>
  <c r="G1015"/>
  <c r="G1010"/>
  <c r="G1006"/>
  <c r="G1002"/>
  <c r="G1001"/>
  <c r="G995"/>
  <c r="G992"/>
  <c r="G987"/>
  <c r="G986" s="1"/>
  <c r="G983"/>
  <c r="G981"/>
  <c r="G970"/>
  <c r="G968"/>
  <c r="G956"/>
  <c r="G950"/>
  <c r="G945"/>
  <c r="G920"/>
  <c r="G918"/>
  <c r="G916"/>
  <c r="G903"/>
  <c r="G880"/>
  <c r="G869"/>
  <c r="G804"/>
  <c r="G799"/>
  <c r="G794"/>
  <c r="G792"/>
  <c r="G768"/>
  <c r="G766"/>
  <c r="G765"/>
  <c r="G764"/>
  <c r="G717"/>
  <c r="G670"/>
  <c r="G666"/>
  <c r="G662"/>
  <c r="G640"/>
  <c r="G639"/>
  <c r="G635"/>
  <c r="G629"/>
  <c r="G623"/>
  <c r="G618"/>
  <c r="G617"/>
  <c r="G614"/>
  <c r="G607"/>
  <c r="G601"/>
  <c r="G597"/>
  <c r="G596" s="1"/>
  <c r="G595"/>
  <c r="G594" s="1"/>
  <c r="G593"/>
  <c r="G580"/>
  <c r="G577"/>
  <c r="G573"/>
  <c r="G568"/>
  <c r="G567"/>
  <c r="G564"/>
  <c r="G561"/>
  <c r="G556"/>
  <c r="G555"/>
  <c r="G539"/>
  <c r="G538" s="1"/>
  <c r="G537"/>
  <c r="G536" s="1"/>
  <c r="G535"/>
  <c r="G534"/>
  <c r="G532"/>
  <c r="G531" s="1"/>
  <c r="G473"/>
  <c r="G415"/>
  <c r="G392"/>
  <c r="G369"/>
  <c r="G368" s="1"/>
  <c r="G365"/>
  <c r="G364" s="1"/>
  <c r="G363"/>
  <c r="G341"/>
  <c r="G315"/>
  <c r="G313"/>
  <c r="G287"/>
  <c r="G285"/>
  <c r="G278"/>
  <c r="G271"/>
  <c r="G260"/>
  <c r="G249"/>
  <c r="G234"/>
  <c r="G216" s="1"/>
  <c r="G217"/>
  <c r="G215"/>
  <c r="G210"/>
  <c r="G205"/>
  <c r="G204" s="1"/>
  <c r="G203"/>
  <c r="G194"/>
  <c r="G175"/>
  <c r="G156"/>
  <c r="G137"/>
  <c r="G135"/>
  <c r="G134"/>
  <c r="G133"/>
  <c r="G131"/>
  <c r="G130"/>
  <c r="G129"/>
  <c r="G128"/>
  <c r="G125"/>
  <c r="G123"/>
  <c r="G122"/>
  <c r="G121"/>
  <c r="G120"/>
  <c r="G119"/>
  <c r="G118"/>
  <c r="G117"/>
  <c r="G110"/>
  <c r="G107"/>
  <c r="G101"/>
  <c r="G99"/>
  <c r="G98"/>
  <c r="G97"/>
  <c r="G96"/>
  <c r="G95"/>
  <c r="G94"/>
  <c r="G93"/>
  <c r="G92"/>
  <c r="G91"/>
  <c r="G90"/>
  <c r="G89"/>
  <c r="G77"/>
  <c r="G72"/>
  <c r="G71" s="1"/>
  <c r="G70"/>
  <c r="G67"/>
  <c r="G64"/>
  <c r="G61"/>
  <c r="G58"/>
  <c r="G48"/>
  <c r="G38"/>
  <c r="G32"/>
  <c r="G28"/>
  <c r="G14"/>
  <c r="G12"/>
  <c r="G11" s="1"/>
  <c r="G10"/>
  <c r="G9"/>
  <c r="E110"/>
  <c r="E115"/>
  <c r="E156" i="20"/>
  <c r="A154"/>
  <c r="A155" s="1"/>
  <c r="A156" s="1"/>
  <c r="A157" s="1"/>
  <c r="A158" s="1"/>
  <c r="A159" s="1"/>
  <c r="A160" s="1"/>
  <c r="A161" s="1"/>
  <c r="A162" s="1"/>
  <c r="A163" s="1"/>
  <c r="BA40" i="24"/>
  <c r="BA38"/>
  <c r="BA36"/>
  <c r="BA154" i="20"/>
  <c r="BA147"/>
  <c r="BA145"/>
  <c r="BA143"/>
  <c r="BA134"/>
  <c r="BA126"/>
  <c r="BA124"/>
  <c r="BA122"/>
  <c r="BA120"/>
  <c r="BA118"/>
  <c r="F57" i="1"/>
  <c r="J28"/>
  <c r="J26"/>
  <c r="G38"/>
  <c r="F38"/>
  <c r="J23"/>
  <c r="J24"/>
  <c r="J25"/>
  <c r="J27"/>
  <c r="E24"/>
  <c r="E26"/>
  <c r="G136" i="12" l="1"/>
  <c r="G286"/>
  <c r="G533"/>
  <c r="G1041"/>
  <c r="G8"/>
  <c r="G79" i="15"/>
  <c r="G65"/>
  <c r="G59"/>
  <c r="G8"/>
  <c r="G39"/>
  <c r="G119"/>
  <c r="G100"/>
  <c r="G72"/>
  <c r="G52"/>
  <c r="G566" i="13"/>
  <c r="G42" i="1" s="1"/>
  <c r="H42" s="1"/>
  <c r="I42" s="1"/>
  <c r="G13" i="12"/>
  <c r="G44" i="1"/>
  <c r="H44" s="1"/>
  <c r="G147" i="18"/>
  <c r="G36"/>
  <c r="G24" i="21"/>
  <c r="G10" i="14"/>
  <c r="G43" i="1" s="1"/>
  <c r="H43" s="1"/>
  <c r="I43" s="1"/>
  <c r="G55" i="17"/>
  <c r="G8"/>
  <c r="G137" i="20"/>
  <c r="G101"/>
  <c r="G53"/>
  <c r="G55" i="21"/>
  <c r="G45"/>
  <c r="G8"/>
  <c r="G120" i="23"/>
  <c r="G115"/>
  <c r="G76"/>
  <c r="G40"/>
  <c r="G16"/>
  <c r="G8"/>
  <c r="G8" i="24"/>
  <c r="G53" i="1" s="1"/>
  <c r="H53" s="1"/>
  <c r="I53" s="1"/>
  <c r="G8" i="26"/>
  <c r="G55" i="1" s="1"/>
  <c r="H55" s="1"/>
  <c r="I55" s="1"/>
  <c r="G50" i="16"/>
  <c r="G152" i="20"/>
  <c r="G113"/>
  <c r="G67"/>
  <c r="G36" i="21"/>
  <c r="G31"/>
  <c r="G8" i="25"/>
  <c r="G54" i="1" s="1"/>
  <c r="H54" s="1"/>
  <c r="I54" s="1"/>
  <c r="G100" i="12"/>
  <c r="G33" i="16"/>
  <c r="G8"/>
  <c r="G49" i="17"/>
  <c r="G203" i="18"/>
  <c r="G97"/>
  <c r="G47" i="1" s="1"/>
  <c r="H47" s="1"/>
  <c r="I47" s="1"/>
  <c r="G27" i="18"/>
  <c r="G8"/>
  <c r="G8" i="19"/>
  <c r="G48" i="1" s="1"/>
  <c r="H48" s="1"/>
  <c r="I48" s="1"/>
  <c r="G149" i="20"/>
  <c r="G35"/>
  <c r="G8" i="22"/>
  <c r="G8" i="27"/>
  <c r="G56" i="1" s="1"/>
  <c r="H56" s="1"/>
  <c r="I56" s="1"/>
  <c r="G51"/>
  <c r="H51" s="1"/>
  <c r="I51" s="1"/>
  <c r="G46"/>
  <c r="H46" s="1"/>
  <c r="I46" s="1"/>
  <c r="G50"/>
  <c r="H50" s="1"/>
  <c r="I50" s="1"/>
  <c r="G52"/>
  <c r="H52" s="1"/>
  <c r="I52" s="1"/>
  <c r="G45"/>
  <c r="H45" s="1"/>
  <c r="I45" s="1"/>
  <c r="G49"/>
  <c r="H49" s="1"/>
  <c r="I49" s="1"/>
  <c r="G41"/>
  <c r="H41" s="1"/>
  <c r="I41" s="1"/>
  <c r="I44" l="1"/>
  <c r="H57"/>
  <c r="H40"/>
  <c r="G57"/>
  <c r="G40"/>
  <c r="I16" s="1"/>
  <c r="I21" s="1"/>
  <c r="G25" s="1"/>
  <c r="G26" l="1"/>
  <c r="G29" s="1"/>
  <c r="I40"/>
  <c r="I57"/>
  <c r="J40" s="1"/>
  <c r="J57" s="1"/>
  <c r="J41" l="1"/>
  <c r="J56"/>
  <c r="J44"/>
  <c r="J48"/>
  <c r="J52"/>
  <c r="J45"/>
  <c r="J50"/>
  <c r="J53"/>
  <c r="J54"/>
  <c r="J49"/>
  <c r="J39"/>
  <c r="J43"/>
  <c r="J42"/>
  <c r="J47"/>
  <c r="J51"/>
  <c r="J55"/>
  <c r="J46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>
  <authors>
    <author>Jarmila Podpleská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>
  <authors>
    <author>Jarmila Podpleská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>
  <authors>
    <author>Jarmila Podpleská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>
  <authors>
    <author>Jarmila Podpleská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4.xml><?xml version="1.0" encoding="utf-8"?>
<comments xmlns="http://schemas.openxmlformats.org/spreadsheetml/2006/main">
  <authors>
    <author>Jarmila Podpleská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5.xml><?xml version="1.0" encoding="utf-8"?>
<comments xmlns="http://schemas.openxmlformats.org/spreadsheetml/2006/main">
  <authors>
    <author>Jarmila Podpleská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6.xml><?xml version="1.0" encoding="utf-8"?>
<comments xmlns="http://schemas.openxmlformats.org/spreadsheetml/2006/main">
  <authors>
    <author>Jarmila Podpleská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7.xml><?xml version="1.0" encoding="utf-8"?>
<comments xmlns="http://schemas.openxmlformats.org/spreadsheetml/2006/main">
  <authors>
    <author>Jarmila Podpleská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>
  <authors>
    <author>Jarmila Podpleská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Jarmila Podpleská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Jarmila Podpleská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Jarmila Podpleská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>Jarmila Podpleská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>
  <authors>
    <author>Jarmila Podpleská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>
  <authors>
    <author>Jarmila Podpleská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>
  <authors>
    <author>Jarmila Podpleská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<sst xmlns="http://schemas.openxmlformats.org/spreadsheetml/2006/main" count="13785" uniqueCount="3375">
  <si>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</si>
  <si>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</si>
  <si>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</si>
  <si>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</si>
  <si>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</si>
  <si>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</si>
  <si>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</si>
  <si>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</si>
  <si>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</si>
  <si>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</si>
  <si>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</si>
  <si>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</si>
  <si>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</si>
  <si>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</si>
  <si>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</si>
  <si>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</si>
  <si>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</si>
  <si>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</si>
  <si>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</si>
  <si>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</si>
  <si>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</si>
  <si>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</si>
  <si>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</si>
  <si>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</si>
  <si>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</si>
  <si>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</si>
  <si>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</si>
  <si>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</si>
  <si>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</si>
  <si>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</si>
  <si>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</si>
  <si>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</si>
  <si>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</si>
  <si>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</si>
  <si>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</si>
  <si>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</si>
  <si>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</si>
  <si>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</si>
  <si>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</si>
  <si>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</si>
  <si>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</si>
  <si>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</si>
  <si>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</si>
  <si>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Stavba</t>
  </si>
  <si>
    <t>01</t>
  </si>
  <si>
    <t>Objekt</t>
  </si>
  <si>
    <t>SO 01A Stavební</t>
  </si>
  <si>
    <t>02</t>
  </si>
  <si>
    <t>SO 01A Demontáže</t>
  </si>
  <si>
    <t>03</t>
  </si>
  <si>
    <t>SO 01B Přístavba</t>
  </si>
  <si>
    <t>04</t>
  </si>
  <si>
    <t>SO 02 Dvůr MŠ</t>
  </si>
  <si>
    <t>05</t>
  </si>
  <si>
    <t>SO 03 Parkovací stání</t>
  </si>
  <si>
    <t>06</t>
  </si>
  <si>
    <t>SO 04 Terénní úpravy</t>
  </si>
  <si>
    <t>07</t>
  </si>
  <si>
    <t>D.1.4.1 ZTI</t>
  </si>
  <si>
    <t>08</t>
  </si>
  <si>
    <t>D.1.4.2 Plyn</t>
  </si>
  <si>
    <t>09</t>
  </si>
  <si>
    <t>D.1.4.3 Topení</t>
  </si>
  <si>
    <t>10</t>
  </si>
  <si>
    <t>D.1.4.4 VZT</t>
  </si>
  <si>
    <t>11</t>
  </si>
  <si>
    <t>D.1.4.5 Gastro</t>
  </si>
  <si>
    <t>12</t>
  </si>
  <si>
    <t>D.1.4.6 Elektroinstalace</t>
  </si>
  <si>
    <t>13</t>
  </si>
  <si>
    <t>D.1.4.7 CCTV</t>
  </si>
  <si>
    <t>14</t>
  </si>
  <si>
    <t>D.1.4.7 DAT</t>
  </si>
  <si>
    <t>15</t>
  </si>
  <si>
    <t>D.1.4.7 VoIP</t>
  </si>
  <si>
    <t>16</t>
  </si>
  <si>
    <t>D.1.4.7 EZS</t>
  </si>
  <si>
    <t>Celkem za stavbu</t>
  </si>
  <si>
    <t>CZK</t>
  </si>
  <si>
    <t>#POPS</t>
  </si>
  <si>
    <t>Popis stavby: BL1 - Rekonstrukce a přístavba MŠ v Blučině</t>
  </si>
  <si>
    <t>#POPO</t>
  </si>
  <si>
    <t>Popis objektu: 01 - Objekt</t>
  </si>
  <si>
    <t>#POPR</t>
  </si>
  <si>
    <t>Popis rozpočtu: 01 - SO 01A Stavební</t>
  </si>
  <si>
    <t>Popis rozpočtu: 02 - SO 01A Demontáže</t>
  </si>
  <si>
    <t>Popis rozpočtu: 03 - SO 01B Přístavba</t>
  </si>
  <si>
    <t>Popis rozpočtu: 04 - SO 02 Dvůr MŠ</t>
  </si>
  <si>
    <t>Popis rozpočtu: 05 - SO 03 Parkovací stání</t>
  </si>
  <si>
    <t>Popis rozpočtu: 06 - SO 04 Terénní úpravy</t>
  </si>
  <si>
    <t>Popis rozpočtu: 07 - D.1.4.1 ZTI</t>
  </si>
  <si>
    <t>Popis rozpočtu: 08 - D.1.4.2 Plyn</t>
  </si>
  <si>
    <t>Popis rozpočtu: 09 - D.1.4.3 Topení</t>
  </si>
  <si>
    <t>Popis rozpočtu: 10 - D.1.4.4 VZT</t>
  </si>
  <si>
    <t>Popis rozpočtu: 11 - D.1.4.5 Gastro</t>
  </si>
  <si>
    <t>Popis rozpočtu: 12 - D.1.4.6 Elektroinstalace</t>
  </si>
  <si>
    <t>Popis rozpočtu: 13 - D.1.4.7 CCTV</t>
  </si>
  <si>
    <t>Popis rozpočtu: 14 - D.1.4.7 DAT</t>
  </si>
  <si>
    <t>Popis rozpočtu: 15 - D.1.4.7 VoIP</t>
  </si>
  <si>
    <t>Popis rozpočtu: 16 - D.1.4.7 EZS</t>
  </si>
  <si>
    <t>_1</t>
  </si>
  <si>
    <t>Rozvaděče ( s prostorovou rezervou)</t>
  </si>
  <si>
    <t>_2</t>
  </si>
  <si>
    <t>Svítidla vč.zdrojů, závěsů a rec. poplatků (popis v knize svítidel)</t>
  </si>
  <si>
    <t>Zařízení číslo 2 Větrání podtlakové</t>
  </si>
  <si>
    <t>_3</t>
  </si>
  <si>
    <t>Kabely</t>
  </si>
  <si>
    <t>Zařízení číslo 4 Úprava na stávajícím vzt zařízení - větrání kuchyně</t>
  </si>
  <si>
    <t>_4</t>
  </si>
  <si>
    <t>Nosný materiál</t>
  </si>
  <si>
    <t>_5</t>
  </si>
  <si>
    <t>Nepředvídatelné práce a činnosti vyplývající z průběhu provádění prací budou vyčísleny, doloženy a u</t>
  </si>
  <si>
    <t>Zásuvky, spínače</t>
  </si>
  <si>
    <t>_6</t>
  </si>
  <si>
    <t>Napojení periferií ÚT (vč.montáže a kalibrace)</t>
  </si>
  <si>
    <t>_7</t>
  </si>
  <si>
    <t>Bleskosvod a uzemnění</t>
  </si>
  <si>
    <t>0</t>
  </si>
  <si>
    <t>CCTV</t>
  </si>
  <si>
    <t>DAT</t>
  </si>
  <si>
    <t>EZS</t>
  </si>
  <si>
    <t>Inženýrská činnost</t>
  </si>
  <si>
    <t>Nepřiřazený díl</t>
  </si>
  <si>
    <t>VRN4 Inženýrská činnost</t>
  </si>
  <si>
    <t>001</t>
  </si>
  <si>
    <t>Zemní práce</t>
  </si>
  <si>
    <t>009</t>
  </si>
  <si>
    <t>Ostatní konstrukce a práce</t>
  </si>
  <si>
    <t>099</t>
  </si>
  <si>
    <t>Přesun hmot HSV</t>
  </si>
  <si>
    <t>1</t>
  </si>
  <si>
    <t>DEMONTÁŽE A BOURÁNÍ</t>
  </si>
  <si>
    <t>1.1 - 2</t>
  </si>
  <si>
    <t>Venkovní kondenzační jednotka</t>
  </si>
  <si>
    <t>101</t>
  </si>
  <si>
    <t>ZEMNÍ PRÁCE</t>
  </si>
  <si>
    <t>102</t>
  </si>
  <si>
    <t>STROMY</t>
  </si>
  <si>
    <t>103</t>
  </si>
  <si>
    <t>POPÍNAVÉ ROSTLINY</t>
  </si>
  <si>
    <t>104</t>
  </si>
  <si>
    <t>TRÁVNÍK</t>
  </si>
  <si>
    <t>105</t>
  </si>
  <si>
    <t>ÚDRŽBA</t>
  </si>
  <si>
    <t>HSV HLOUBENÉ VYKOPÁVKY</t>
  </si>
  <si>
    <t>HSV ROUBENÍ</t>
  </si>
  <si>
    <t>HSV PŘEMÍSTĚNÍ VÝKOPKU/SUTI</t>
  </si>
  <si>
    <t>17</t>
  </si>
  <si>
    <t>HSV KONSTRUKCE ZE ZEMIN/ULOŽENÍ SUTI</t>
  </si>
  <si>
    <t>2</t>
  </si>
  <si>
    <t>Zakládání</t>
  </si>
  <si>
    <t>211</t>
  </si>
  <si>
    <t>Drenáže - položka D19</t>
  </si>
  <si>
    <t>3</t>
  </si>
  <si>
    <t>Svislé a kompletní konstrukce</t>
  </si>
  <si>
    <t>4</t>
  </si>
  <si>
    <t>Vodorovné konstrukce</t>
  </si>
  <si>
    <t>45</t>
  </si>
  <si>
    <t>HSV PODKLADNÍ A VEDLEJŠÍ KONSTRUKCE</t>
  </si>
  <si>
    <t>5</t>
  </si>
  <si>
    <t>Komunikace pozemní</t>
  </si>
  <si>
    <t>711</t>
  </si>
  <si>
    <t>Izolace proti vodě a vlhkosti</t>
  </si>
  <si>
    <t>713</t>
  </si>
  <si>
    <t>Izolace tepelné</t>
  </si>
  <si>
    <t>PSV TEPELNÉ IZOLACE</t>
  </si>
  <si>
    <t>721</t>
  </si>
  <si>
    <t>PSV KANALIZACE</t>
  </si>
  <si>
    <t>722</t>
  </si>
  <si>
    <t>PSV VODOVOD</t>
  </si>
  <si>
    <t>Vnitřní vodovod</t>
  </si>
  <si>
    <t>723</t>
  </si>
  <si>
    <t>PSV PLYNOVOD</t>
  </si>
  <si>
    <t>724</t>
  </si>
  <si>
    <t>PSV STROJNÍ VYBAVENÍ</t>
  </si>
  <si>
    <t>725</t>
  </si>
  <si>
    <t>PSV ZAŘIZOVACÍ PŘEDMĚTY</t>
  </si>
  <si>
    <t>Zařizovací předměty</t>
  </si>
  <si>
    <t>731</t>
  </si>
  <si>
    <t>Zdroj tepla</t>
  </si>
  <si>
    <t>732</t>
  </si>
  <si>
    <t>Strojovna UT</t>
  </si>
  <si>
    <t>733</t>
  </si>
  <si>
    <t>Rozvod potrubí</t>
  </si>
  <si>
    <t>Ústřední vytápění - rozvodné potrubí</t>
  </si>
  <si>
    <t>734</t>
  </si>
  <si>
    <t>Armatury</t>
  </si>
  <si>
    <t>735</t>
  </si>
  <si>
    <t>Otopná tělesa</t>
  </si>
  <si>
    <t>Podlahové vytápění</t>
  </si>
  <si>
    <t>Ústřední vytápění - otopná tělesa</t>
  </si>
  <si>
    <t>740</t>
  </si>
  <si>
    <t>Silnoproud</t>
  </si>
  <si>
    <t>750</t>
  </si>
  <si>
    <t>Slaboproud</t>
  </si>
  <si>
    <t>751</t>
  </si>
  <si>
    <t>Vzduchotechnika</t>
  </si>
  <si>
    <t>762</t>
  </si>
  <si>
    <t>Konstrukce tesařské</t>
  </si>
  <si>
    <t>763</t>
  </si>
  <si>
    <t>Konstrukce montované</t>
  </si>
  <si>
    <t>764</t>
  </si>
  <si>
    <t>Konstrukce klempířské</t>
  </si>
  <si>
    <t>766</t>
  </si>
  <si>
    <t>Konstrukce truhlářské</t>
  </si>
  <si>
    <t>767</t>
  </si>
  <si>
    <t>Konstrukce zámečnické</t>
  </si>
  <si>
    <t>PSV KOVOVÉ KONSTRUKCE</t>
  </si>
  <si>
    <t>771</t>
  </si>
  <si>
    <t>Podlahy z dlaždic</t>
  </si>
  <si>
    <t>776</t>
  </si>
  <si>
    <t>Podlahy povlakové</t>
  </si>
  <si>
    <t>781</t>
  </si>
  <si>
    <t>Obklady</t>
  </si>
  <si>
    <t>783</t>
  </si>
  <si>
    <t>Nátěry</t>
  </si>
  <si>
    <t>PSV NÁTĚRY</t>
  </si>
  <si>
    <t>784</t>
  </si>
  <si>
    <t>Malby</t>
  </si>
  <si>
    <t>8</t>
  </si>
  <si>
    <t>Trubní vedení</t>
  </si>
  <si>
    <t>89</t>
  </si>
  <si>
    <t>HSV DROBNÉ OBJEKTY A ZAŘÍZENÍ</t>
  </si>
  <si>
    <t>9</t>
  </si>
  <si>
    <t>Ostatní konstrukce a práce, bourání</t>
  </si>
  <si>
    <t>997</t>
  </si>
  <si>
    <t>Přesun sutě</t>
  </si>
  <si>
    <t>998</t>
  </si>
  <si>
    <t>Přesun hmot</t>
  </si>
  <si>
    <t>D1</t>
  </si>
  <si>
    <t>D10</t>
  </si>
  <si>
    <t>099: Přesun hmot HSV</t>
  </si>
  <si>
    <t>721: Vnitřní kanalizace</t>
  </si>
  <si>
    <t>D11</t>
  </si>
  <si>
    <t>711: Izolace proti vodě a vlhkosti</t>
  </si>
  <si>
    <t>740: Silnoproud</t>
  </si>
  <si>
    <t>D12</t>
  </si>
  <si>
    <t>712: Povlakové krytiny</t>
  </si>
  <si>
    <t>763: Konstrukce montované</t>
  </si>
  <si>
    <t>D13</t>
  </si>
  <si>
    <t>713: Izolace tepelné</t>
  </si>
  <si>
    <t>764: Konstrukce klempířské</t>
  </si>
  <si>
    <t>D14</t>
  </si>
  <si>
    <t>766: Konstrukce truhlářské</t>
  </si>
  <si>
    <t>D15</t>
  </si>
  <si>
    <t>725: Zařizovací předměty</t>
  </si>
  <si>
    <t>767: Konstrukce zámečnické</t>
  </si>
  <si>
    <t>D16</t>
  </si>
  <si>
    <t>735: Ústřední vytápění - otopná tělesa</t>
  </si>
  <si>
    <t>771: Podlahy z dlaždic</t>
  </si>
  <si>
    <t>D17</t>
  </si>
  <si>
    <t>762: Konstrukce tesařské</t>
  </si>
  <si>
    <t>772: Podlahy z kamene</t>
  </si>
  <si>
    <t>D18</t>
  </si>
  <si>
    <t>776: Podlahy povlakové</t>
  </si>
  <si>
    <t>D19</t>
  </si>
  <si>
    <t>781: Obklady</t>
  </si>
  <si>
    <t>D2</t>
  </si>
  <si>
    <t>001: Zemní práce</t>
  </si>
  <si>
    <t>002: Základy</t>
  </si>
  <si>
    <t>D20</t>
  </si>
  <si>
    <t>784: Malby</t>
  </si>
  <si>
    <t>D21</t>
  </si>
  <si>
    <t>V01: Průzkumné, geodetické a projektové práce</t>
  </si>
  <si>
    <t>D22</t>
  </si>
  <si>
    <t>V04: Inženýrská činnost</t>
  </si>
  <si>
    <t>D23</t>
  </si>
  <si>
    <t>D24</t>
  </si>
  <si>
    <t>VRN: Vedlejší rozpočtové náklady</t>
  </si>
  <si>
    <t>D25</t>
  </si>
  <si>
    <t>D26</t>
  </si>
  <si>
    <t>D27</t>
  </si>
  <si>
    <t>786: Čalounické úpravy</t>
  </si>
  <si>
    <t>D28</t>
  </si>
  <si>
    <t>D29</t>
  </si>
  <si>
    <t>V03: Zařízení staveniště</t>
  </si>
  <si>
    <t>D3</t>
  </si>
  <si>
    <t>003: Svislé konstrukce</t>
  </si>
  <si>
    <t>D30</t>
  </si>
  <si>
    <t>D32</t>
  </si>
  <si>
    <t>D4</t>
  </si>
  <si>
    <t>004: Vodorovné konstrukce</t>
  </si>
  <si>
    <t>D5</t>
  </si>
  <si>
    <t>006: Úpravy povrchu</t>
  </si>
  <si>
    <t>D6</t>
  </si>
  <si>
    <t>005: Komunikace</t>
  </si>
  <si>
    <t>009: Ostatní konstrukce a práce</t>
  </si>
  <si>
    <t>D7</t>
  </si>
  <si>
    <t>D8</t>
  </si>
  <si>
    <t>008: Vedení dálková a přípojná</t>
  </si>
  <si>
    <t>D9</t>
  </si>
  <si>
    <t>ON</t>
  </si>
  <si>
    <t>VN</t>
  </si>
  <si>
    <t>#TypZaznamu#</t>
  </si>
  <si>
    <t>BL1</t>
  </si>
  <si>
    <t>Rekonstrukce a přístavba MŠ v Blučině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</si>
  <si>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</si>
  <si>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</si>
  <si>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</si>
  <si>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</si>
  <si>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</si>
  <si>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</si>
  <si>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</si>
  <si>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</si>
  <si>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</si>
  <si>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</si>
  <si>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</si>
  <si>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</si>
  <si>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</si>
  <si>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</si>
  <si>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</si>
  <si>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</si>
  <si>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</si>
  <si>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</si>
  <si>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</si>
  <si>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</si>
  <si>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</si>
  <si>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</si>
  <si>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</si>
  <si>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</si>
  <si>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</si>
  <si>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</si>
  <si>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73</t>
  </si>
  <si>
    <t>D/13</t>
  </si>
  <si>
    <t>Lapač střešních splavenin z PP s kulovým kloubem na odtoku DN 125</t>
  </si>
  <si>
    <t>kus</t>
  </si>
  <si>
    <t>Vlastní</t>
  </si>
  <si>
    <t>Práce</t>
  </si>
  <si>
    <t>POL1_1</t>
  </si>
  <si>
    <t>74</t>
  </si>
  <si>
    <t>998721202R00</t>
  </si>
  <si>
    <t>Přesun hmot pro vnitřní kanalizaci, výšky do 12 m</t>
  </si>
  <si>
    <t>75</t>
  </si>
  <si>
    <t>D/06</t>
  </si>
  <si>
    <t>Montáž a dodávka fotovoltaických panelů - viz popis vč. montážní sady</t>
  </si>
  <si>
    <t>76</t>
  </si>
  <si>
    <t>763111314</t>
  </si>
  <si>
    <t>SDK příčka tl 100 mm profil CW+UW 75 desky 1xA 12,5 TI 60 mm EI 30 Rw 47 DB</t>
  </si>
  <si>
    <t>m2</t>
  </si>
  <si>
    <t>1.NP :</t>
  </si>
  <si>
    <t>POP</t>
  </si>
  <si>
    <t>m.č.106-108 :</t>
  </si>
  <si>
    <t>1,95*2*3 :</t>
  </si>
  <si>
    <t>-2*0,7*1,97 :</t>
  </si>
  <si>
    <t>m.č.116 :</t>
  </si>
  <si>
    <t>(1,5+1,35)*3 :</t>
  </si>
  <si>
    <t>-0,7*1,97 :</t>
  </si>
  <si>
    <t>m.č.115/117 :</t>
  </si>
  <si>
    <t>1,2*3 :</t>
  </si>
  <si>
    <t>2.NP :</t>
  </si>
  <si>
    <t>m.č.213b :</t>
  </si>
  <si>
    <t>(2,6+2,8)*3 :</t>
  </si>
  <si>
    <t>-0,8*1,97 :</t>
  </si>
  <si>
    <t>77</t>
  </si>
  <si>
    <t>763131491</t>
  </si>
  <si>
    <t>SDK podhled deska 1x akustická 12,5 TI 40 mm dvouvrstvá spodní kce profil CD+UD</t>
  </si>
  <si>
    <t>SDK3 :</t>
  </si>
  <si>
    <t>m.č.112 :</t>
  </si>
  <si>
    <t>65,52 :</t>
  </si>
  <si>
    <t>78</t>
  </si>
  <si>
    <t>763135102</t>
  </si>
  <si>
    <t>Montáž SDK kazetového podhledu z kazet 600x600 mm na zavěšenou konstrukci</t>
  </si>
  <si>
    <t>SDK5 :</t>
  </si>
  <si>
    <t>m.č.117 :</t>
  </si>
  <si>
    <t>10,78 :</t>
  </si>
  <si>
    <t>m.č.203 :</t>
  </si>
  <si>
    <t>44,51 :</t>
  </si>
  <si>
    <t>79</t>
  </si>
  <si>
    <t>763135103</t>
  </si>
  <si>
    <t>Montáž SDK kazetového podhledu z kazet 600x600 mm na zavěšenou konstrukci vč. TI tl.140+parotěsná, folie</t>
  </si>
  <si>
    <t>SDK6 :</t>
  </si>
  <si>
    <t>m.č.209 :</t>
  </si>
  <si>
    <t>4,77 :</t>
  </si>
  <si>
    <t>m.č.211 :</t>
  </si>
  <si>
    <t>1,9 :</t>
  </si>
  <si>
    <t>m.č.212 :</t>
  </si>
  <si>
    <t>10,63 :</t>
  </si>
  <si>
    <t>m.č.213a,b,c :</t>
  </si>
  <si>
    <t>2,7+7,56+8,39 :</t>
  </si>
  <si>
    <t>80</t>
  </si>
  <si>
    <t>763131751</t>
  </si>
  <si>
    <t>Montáž parotěsné zábrany do SDK podhledu</t>
  </si>
  <si>
    <t>81</t>
  </si>
  <si>
    <t>28343111</t>
  </si>
  <si>
    <t>fólie PE nevyztužená pro parotěsnou vrstvu podlah, stěn, stropů a střech nad 200 g/m2</t>
  </si>
  <si>
    <t>Specifikace</t>
  </si>
  <si>
    <t>POL3_0</t>
  </si>
  <si>
    <t>35,95*1,15 :</t>
  </si>
  <si>
    <t>82</t>
  </si>
  <si>
    <t>763411116</t>
  </si>
  <si>
    <t>Sanitární příčky do mokrého prostředí, kompaktní desky tl 13 mm</t>
  </si>
  <si>
    <t>Z/01 :</t>
  </si>
  <si>
    <t>1,85*2 :</t>
  </si>
  <si>
    <t>83</t>
  </si>
  <si>
    <t>763411126</t>
  </si>
  <si>
    <t>Dveře sanitárních příček, kompaktní desky tl 13 mm, š do 800 mm, v do 2000 mm</t>
  </si>
  <si>
    <t>1 :</t>
  </si>
  <si>
    <t>84</t>
  </si>
  <si>
    <t>76311132VL</t>
  </si>
  <si>
    <t>SDK příčka tl 75 mm - opláštění konstrukce výtahu</t>
  </si>
  <si>
    <t>P05 :</t>
  </si>
  <si>
    <t>(1,44+2*1)*3 :</t>
  </si>
  <si>
    <t>85</t>
  </si>
  <si>
    <t>998763202</t>
  </si>
  <si>
    <t>Přesun hmot procentní pro dřevostavby v objektech v do 24 m</t>
  </si>
  <si>
    <t>86</t>
  </si>
  <si>
    <t>K/03-05</t>
  </si>
  <si>
    <t>Oplechování rovných parapetů mechanicky kotvené z Pz s povrchovou úpravou rš 500 mm</t>
  </si>
  <si>
    <t>m</t>
  </si>
  <si>
    <t>K/03-05 :</t>
  </si>
  <si>
    <t>1,38*2 :</t>
  </si>
  <si>
    <t>1,37*2 :</t>
  </si>
  <si>
    <t>1,355 :</t>
  </si>
  <si>
    <t>87</t>
  </si>
  <si>
    <t>K/06-22</t>
  </si>
  <si>
    <t>Oplechování rovných parapetů mechanicky kotvené z Pz s povrchovou úpravou rš 400 mm</t>
  </si>
  <si>
    <t>K/06-11 :</t>
  </si>
  <si>
    <t>1,4*2 :</t>
  </si>
  <si>
    <t>1,16*4 :</t>
  </si>
  <si>
    <t>2,08*1 :</t>
  </si>
  <si>
    <t>0,9*2 :</t>
  </si>
  <si>
    <t>1,5*2 :</t>
  </si>
  <si>
    <t>1,2*8 :</t>
  </si>
  <si>
    <t>K/20-22 :</t>
  </si>
  <si>
    <t>1,355*1 :</t>
  </si>
  <si>
    <t>88</t>
  </si>
  <si>
    <t>764216665</t>
  </si>
  <si>
    <t>Příplatek za zvýšenou pracnost oplechování rohů rovných parapetů z PZ s povrch úpravou rš do 400 mm</t>
  </si>
  <si>
    <t>764216667</t>
  </si>
  <si>
    <t>Příplatek za zvýšenou pracnost oplechování rohů rovných parapetů z PZ s povrch úpravou rš přes 400mm</t>
  </si>
  <si>
    <t>90</t>
  </si>
  <si>
    <t>K/1213</t>
  </si>
  <si>
    <t>Dodávka a montáž atypických parapetů Pz s povrch.úpravou</t>
  </si>
  <si>
    <t>91</t>
  </si>
  <si>
    <t>K/14</t>
  </si>
  <si>
    <t>Svody kruhové včetně objímek, kolen, odskoků z Pz s povrchovou úpravou průměru 120 mm</t>
  </si>
  <si>
    <t>92</t>
  </si>
  <si>
    <t>K/15</t>
  </si>
  <si>
    <t>Oplechování rovných parapetů mechanicky kotvené z Pz s povrchovou úpravou rš 250 mm</t>
  </si>
  <si>
    <t>93</t>
  </si>
  <si>
    <t>764216665.1</t>
  </si>
  <si>
    <t>94</t>
  </si>
  <si>
    <t>K/17</t>
  </si>
  <si>
    <t>Oplechování rovných parapetů mechanicky kotvené z Pz s povrchovou úpravou rš 200 mm</t>
  </si>
  <si>
    <t>95</t>
  </si>
  <si>
    <t>K18</t>
  </si>
  <si>
    <t>Podkladní plech z Pz upraveným povrchem rš 200 mm</t>
  </si>
  <si>
    <t>96</t>
  </si>
  <si>
    <t>K/23</t>
  </si>
  <si>
    <t>Oplechování rovné okapové hrany z Pz s povrchovou úpravou rš 250 mm</t>
  </si>
  <si>
    <t>97</t>
  </si>
  <si>
    <t>K/19</t>
  </si>
  <si>
    <t>Žlab podokapní půlkruhový z Pz s povrchovou úpravou rš 330 mm</t>
  </si>
  <si>
    <t>98</t>
  </si>
  <si>
    <t>998764202R00</t>
  </si>
  <si>
    <t>Přesun hmot pro klempířské konstr., výšky do 12 m</t>
  </si>
  <si>
    <t>99</t>
  </si>
  <si>
    <t>766412224</t>
  </si>
  <si>
    <t>Montáž obložení stěn plochy přes 1 m2 palubkami modřínovými přes 100 mm</t>
  </si>
  <si>
    <t>dřevěný obklad stěn v=1100mm :</t>
  </si>
  <si>
    <t>m.č.202,203 a 109 :</t>
  </si>
  <si>
    <t>(14,9+2,725)*2*1,1 :</t>
  </si>
  <si>
    <t>(8,05+2,62)*2*1,1 :</t>
  </si>
  <si>
    <t>(10,4+12,97)*2*1,1 :</t>
  </si>
  <si>
    <t>100</t>
  </si>
  <si>
    <t>766417211</t>
  </si>
  <si>
    <t>Montáž obložení stěn podkladového roštu</t>
  </si>
  <si>
    <t>předpoklad 3mb na 1m2 - jednosměrný :</t>
  </si>
  <si>
    <t>113,663*3 :</t>
  </si>
  <si>
    <t>766621223</t>
  </si>
  <si>
    <t>Montáž a dodávka plastových oken</t>
  </si>
  <si>
    <t>O/10 :</t>
  </si>
  <si>
    <t>1,4*1,3*2 :</t>
  </si>
  <si>
    <t>O/12 :</t>
  </si>
  <si>
    <t>1,5*1,42*2 :</t>
  </si>
  <si>
    <t>T/02,04a</t>
  </si>
  <si>
    <t>Montáž  a dodávka dveřních křídel otvíravých jednokřídlových š přes 0,8 m do ocelové zárubně vč., větrací mřížky - viz popis</t>
  </si>
  <si>
    <t>T/03b,04bc</t>
  </si>
  <si>
    <t>Montáž a dodávka dveřních křídel otvíravých jednokřídlových 900/1970,  EW15/DP3 (EW30/DP3-1kus) vč., samozavírače,zárubně - viz popis</t>
  </si>
  <si>
    <t>T/05a,06a,12,20</t>
  </si>
  <si>
    <t>Montáž a dodávka dveřních křídel otvíravých jednokřídlových š do 0,8 m do ocelové zárubně vč., větrací mřížky - viz popis</t>
  </si>
  <si>
    <t>T/08,11,14</t>
  </si>
  <si>
    <t>Montáž a dodávka dveřních křídel otvíravých jednokřídlových š do 0,8 m do ocelové zárubně viz popis</t>
  </si>
  <si>
    <t>106</t>
  </si>
  <si>
    <t>T/05b</t>
  </si>
  <si>
    <t>Montáž a dodávka dveřních křídel otvíravých jednokřídlových š do 0,8 m EW15/DP3 do ocelové zárubně, vč. samozavírače, zárubeň stávající - viz popis</t>
  </si>
  <si>
    <t>107</t>
  </si>
  <si>
    <t>T/05c,06b,09,21</t>
  </si>
  <si>
    <t>Montáž a dodávka dveřních křídel otvíravých jednokřídlových š do 0,8 m EW15/DP3 do ocelové zárubně, vč. samozavírače - viz popis</t>
  </si>
  <si>
    <t>108</t>
  </si>
  <si>
    <t>998766202R00</t>
  </si>
  <si>
    <t>Přesun hmot pro truhlářské konstr., výšky do 12 m</t>
  </si>
  <si>
    <t>109</t>
  </si>
  <si>
    <t>OC12</t>
  </si>
  <si>
    <t>Montáž a dodávka atypických ocelových konstrukcí  - rampa+2vč. povrchové úpravy</t>
  </si>
  <si>
    <t>kg</t>
  </si>
  <si>
    <t>L20029PP-D.1.2.06-00_Konstrukce rampy :</t>
  </si>
  <si>
    <t>2742,5 :</t>
  </si>
  <si>
    <t>110</t>
  </si>
  <si>
    <t>111</t>
  </si>
  <si>
    <t>112</t>
  </si>
  <si>
    <t>Z/08</t>
  </si>
  <si>
    <t>Montáž a dodávka zábradlí rampy s výplní z AL plechu komplet: ocel.konstrukce + perforovaný Al plech, tl.2mm</t>
  </si>
  <si>
    <t>113</t>
  </si>
  <si>
    <t>Z/14</t>
  </si>
  <si>
    <t>Revizní dvířka hlavního uzávěru plynu 720x720cm - viz popis</t>
  </si>
  <si>
    <t>114</t>
  </si>
  <si>
    <t>Z/20</t>
  </si>
  <si>
    <t>Montáž a dodávka nápisu "MŠ BLUČINA"</t>
  </si>
  <si>
    <t>soubor</t>
  </si>
  <si>
    <t>115</t>
  </si>
  <si>
    <t>Z/25</t>
  </si>
  <si>
    <t>Montáž oken a dodávka Al jednoduchých pevných do zdiva plochy do 1,5 m2 FIX</t>
  </si>
  <si>
    <t>1,5*0,5 :</t>
  </si>
  <si>
    <t>116</t>
  </si>
  <si>
    <t>D/05c</t>
  </si>
  <si>
    <t>Montáž a dodávka bodů záchytného systému nerez</t>
  </si>
  <si>
    <t>117</t>
  </si>
  <si>
    <t>D/08</t>
  </si>
  <si>
    <t>Montáž a dodávka držáků na vlajky</t>
  </si>
  <si>
    <t>118</t>
  </si>
  <si>
    <t>998767202R00</t>
  </si>
  <si>
    <t>Přesun hmot pro zámečnické konstr., výšky do 12 m</t>
  </si>
  <si>
    <t>119</t>
  </si>
  <si>
    <t>77159111VL</t>
  </si>
  <si>
    <t>Hloubková penetrace podkladu - viz popis</t>
  </si>
  <si>
    <t>m.č.104+106+107 :</t>
  </si>
  <si>
    <t>66,16+2,47+5,18 :</t>
  </si>
  <si>
    <t>m.č.108 :</t>
  </si>
  <si>
    <t>1,84 :</t>
  </si>
  <si>
    <t>m.č.114,115 a 113 :</t>
  </si>
  <si>
    <t>(7,15+3,31+10,07)*2 :</t>
  </si>
  <si>
    <t>2,23 :</t>
  </si>
  <si>
    <t>39,89 :</t>
  </si>
  <si>
    <t>m.č.203 - rampa :</t>
  </si>
  <si>
    <t>4,62 :</t>
  </si>
  <si>
    <t>m.č.211 a 212 :</t>
  </si>
  <si>
    <t>(1,9+10,63)*2 :</t>
  </si>
  <si>
    <t>4,77*2 :</t>
  </si>
  <si>
    <t>120</t>
  </si>
  <si>
    <t>771574131</t>
  </si>
  <si>
    <t>Montáž podlah keramických režných protiskluzných lepených flexibilním lepidlem do 50 ks/m2</t>
  </si>
  <si>
    <t>7,15+3,31+10,07 :</t>
  </si>
  <si>
    <t>m.č.203 - rampa ( :</t>
  </si>
  <si>
    <t>1,9+10,63 :</t>
  </si>
  <si>
    <t>121</t>
  </si>
  <si>
    <t>59761012</t>
  </si>
  <si>
    <t>dlažba keramická protiskluzná do interiéru - viz popis (bude upřesněno dle výběru investora)</t>
  </si>
  <si>
    <t>(66,16+2,47+5,18)*1,1 :</t>
  </si>
  <si>
    <t>1,84*1,1 :</t>
  </si>
  <si>
    <t>(7,15+3,31+10,07)*1,1 :</t>
  </si>
  <si>
    <t>2,23*1,1 :</t>
  </si>
  <si>
    <t>39,89*1,1 :</t>
  </si>
  <si>
    <t>4,62*1,1 :</t>
  </si>
  <si>
    <t>(1,9+10,63)*1,1 :</t>
  </si>
  <si>
    <t>4,77*1,1 :</t>
  </si>
  <si>
    <t>122</t>
  </si>
  <si>
    <t>771990112</t>
  </si>
  <si>
    <t>Vyrovnání podkladu samonivelační stěrkou tl do 4 mm pevnosti 30 Mpa</t>
  </si>
  <si>
    <t>123</t>
  </si>
  <si>
    <t>998771202R00</t>
  </si>
  <si>
    <t>Přesun hmot pro podlahy z dlaždic, výšky do 12 m</t>
  </si>
  <si>
    <t>124</t>
  </si>
  <si>
    <t>77252224VL</t>
  </si>
  <si>
    <t>Montáž parapetů z litého mramoru tl. 20mm</t>
  </si>
  <si>
    <t>T/16 :</t>
  </si>
  <si>
    <t>1,4*0,37*2 :</t>
  </si>
  <si>
    <t>T/17 :</t>
  </si>
  <si>
    <t>1,5*0,16*2 :</t>
  </si>
  <si>
    <t>125</t>
  </si>
  <si>
    <t>58387070</t>
  </si>
  <si>
    <t>obklad parapetů litý mramor š do 400mm tl 20mm</t>
  </si>
  <si>
    <t>1,4*0,37*2*1,1 :</t>
  </si>
  <si>
    <t>1,5*0,16*2*1,1 :</t>
  </si>
  <si>
    <t>126</t>
  </si>
  <si>
    <t>998772202R00</t>
  </si>
  <si>
    <t>Přesun hmot pro dlažby z kamene, výšky do 12 m</t>
  </si>
  <si>
    <t>127</t>
  </si>
  <si>
    <t>776121411</t>
  </si>
  <si>
    <t>Dvousložková penetrace podkladu povlakových podlah</t>
  </si>
  <si>
    <t>10,78*2 :</t>
  </si>
  <si>
    <t>2,23*2 :</t>
  </si>
  <si>
    <t>m.č.213c :</t>
  </si>
  <si>
    <t>8,39*2 :</t>
  </si>
  <si>
    <t>m.č.213a+b :</t>
  </si>
  <si>
    <t>(2,7+7,56)*2 :</t>
  </si>
  <si>
    <t>m.č.204 - výměra bude upřesněna (PVC jen v nutném rozsahu) :</t>
  </si>
  <si>
    <t>5*2 :</t>
  </si>
  <si>
    <t>128</t>
  </si>
  <si>
    <t>776141121</t>
  </si>
  <si>
    <t>Vyrovnání podkladu povlakových podlah stěrkou pevnosti 30 MPa tl 2 mm</t>
  </si>
  <si>
    <t>8,39 :</t>
  </si>
  <si>
    <t>2,7+7,56 :</t>
  </si>
  <si>
    <t>5 :</t>
  </si>
  <si>
    <t>129</t>
  </si>
  <si>
    <t>77623111VL</t>
  </si>
  <si>
    <t>Lepení podlah z vinylu disperzním lepidlem vč. soklíku</t>
  </si>
  <si>
    <t>130</t>
  </si>
  <si>
    <t>28412111</t>
  </si>
  <si>
    <t>heterogenní akustický zátěžový vinyl, vč. soklíků (bude upřesněno výběrem investora)</t>
  </si>
  <si>
    <t>65,52*1,1 :</t>
  </si>
  <si>
    <t>(2,7+7,56)*1,1 :</t>
  </si>
  <si>
    <t>5*1,1 :</t>
  </si>
  <si>
    <t>131</t>
  </si>
  <si>
    <t>776211211</t>
  </si>
  <si>
    <t>Lepení textilních čtverců vč. soklíků</t>
  </si>
  <si>
    <t>132</t>
  </si>
  <si>
    <t>69751086</t>
  </si>
  <si>
    <t>koberec 500x500mm, střižená všívaná smyčka, vlákno 100% PA - viz popis hořlavost Bfl S1, vč. soklíků, bude upřesněno výběrem objednatele</t>
  </si>
  <si>
    <t>10,78*1,1 :</t>
  </si>
  <si>
    <t>133</t>
  </si>
  <si>
    <t>998776202R00</t>
  </si>
  <si>
    <t>Přesun hmot pro podlahy povlakové, výšky do 12 m</t>
  </si>
  <si>
    <t>134</t>
  </si>
  <si>
    <t>781474115</t>
  </si>
  <si>
    <t>Montáž obkladů vnitřních keramických hladkých do 25 ks/m2 lepených flexibilním lepidlem</t>
  </si>
  <si>
    <t>m.č.107 :</t>
  </si>
  <si>
    <t>(1,95+2,65)*2*2,2 :</t>
  </si>
  <si>
    <t>(0,925+1,95)*2*2,2 :</t>
  </si>
  <si>
    <t>(1,5+1,25)*2,2 :</t>
  </si>
  <si>
    <t>(1,1+1,9)*2*2,2 :</t>
  </si>
  <si>
    <t>(3,735+2,925)*2*2,2 :</t>
  </si>
  <si>
    <t>kolem umyvadel :</t>
  </si>
  <si>
    <t>m.č.217 :</t>
  </si>
  <si>
    <t>(1,7+0,5)*1,5 :</t>
  </si>
  <si>
    <t>m.č.218 :</t>
  </si>
  <si>
    <t>(0,84+0,6)*1,5 :</t>
  </si>
  <si>
    <t>m.č.204 :</t>
  </si>
  <si>
    <t>0,85*1,5 :</t>
  </si>
  <si>
    <t>135</t>
  </si>
  <si>
    <t>59761039</t>
  </si>
  <si>
    <t>obklad keramický hladký přes 22 do 25ks/m2 (bude upředněno dle výbru investora)</t>
  </si>
  <si>
    <t>83,008*1,1 :</t>
  </si>
  <si>
    <t>136</t>
  </si>
  <si>
    <t>781495111</t>
  </si>
  <si>
    <t>Penetrace podkladu vnitřních obkladů</t>
  </si>
  <si>
    <t>137</t>
  </si>
  <si>
    <t>781494511</t>
  </si>
  <si>
    <t>Plastové profily ukončovací a rohové (koutové) lepené flexibilním lepidlem</t>
  </si>
  <si>
    <t>(1,95+2,65)*2 :</t>
  </si>
  <si>
    <t>4*2,2 :</t>
  </si>
  <si>
    <t>(0,925+1,95)*2+4*2,2 :</t>
  </si>
  <si>
    <t>(1,5+1,25)*2+4*2,2 :</t>
  </si>
  <si>
    <t>(1,1+1,9)*2+4*2,2 :</t>
  </si>
  <si>
    <t>(3,735+2,925)*2+4*2,2 :</t>
  </si>
  <si>
    <t>(1,7+0,5)+2*1,5 :</t>
  </si>
  <si>
    <t>(0,84+0,6)+2*1,5 :</t>
  </si>
  <si>
    <t>2*1,5 :</t>
  </si>
  <si>
    <t>138</t>
  </si>
  <si>
    <t>998781202R00</t>
  </si>
  <si>
    <t>Přesun hmot pro obklady keramické, výšky do 12 m</t>
  </si>
  <si>
    <t>2733136VL</t>
  </si>
  <si>
    <t>Oprava betonové podlahy po výkopu a uložení nové kanalizace zásyp kamenivem,betonová deska</t>
  </si>
  <si>
    <t>m3</t>
  </si>
  <si>
    <t>m.č.104,122,118 a 117 :</t>
  </si>
  <si>
    <t>15 :</t>
  </si>
  <si>
    <t>139</t>
  </si>
  <si>
    <t>784181111</t>
  </si>
  <si>
    <t>Základní silikátová jednonásobná penetrace podkladu v místnostech výšky do 3,80m</t>
  </si>
  <si>
    <t>140</t>
  </si>
  <si>
    <t>784321031</t>
  </si>
  <si>
    <t>Dvojnásobné silikátové bílé malby v místnosti výšky do 3,80 m</t>
  </si>
  <si>
    <t>141</t>
  </si>
  <si>
    <t>784181121</t>
  </si>
  <si>
    <t>Hloubková jednonásobná penetrace podkladu v místnostech výšky do 3,80 m</t>
  </si>
  <si>
    <t>sádrové omítky :</t>
  </si>
  <si>
    <t>(1+2,6)*2*3 :</t>
  </si>
  <si>
    <t>(2,8+2,6)*2*3 :</t>
  </si>
  <si>
    <t>(3,9+2,25)*2*3 :</t>
  </si>
  <si>
    <t>štukové omítky :</t>
  </si>
  <si>
    <t>m.č.104,106-109,112-117 :</t>
  </si>
  <si>
    <t>(10,39+6,795)*2*3 :</t>
  </si>
  <si>
    <t>(2,635+2,45)*2*3 :</t>
  </si>
  <si>
    <t>(1,25+1,95)*2*3 :</t>
  </si>
  <si>
    <t>(2,6+1,95)*2*(3-2,2) :</t>
  </si>
  <si>
    <t>(0,925+1,95)*2*(3-2,2) :</t>
  </si>
  <si>
    <t>(7,45+2,725)*2*3 :</t>
  </si>
  <si>
    <t>(9,96+4,9)*2*3 :</t>
  </si>
  <si>
    <t>(3,125+5,685)*2*3 :</t>
  </si>
  <si>
    <t>(1,83+5,5)*2*3 :</t>
  </si>
  <si>
    <t>(3,48+2,56)*2*3 :</t>
  </si>
  <si>
    <t>(2,76+1,2)*2*3 :</t>
  </si>
  <si>
    <t>(1,5+1,25)*2*(3-2,2) :</t>
  </si>
  <si>
    <t>(4,83+2,15)*2*3 :</t>
  </si>
  <si>
    <t>m.č.202,203,209,211.212,217 :</t>
  </si>
  <si>
    <t>(2,62+7,75)*2*3 :</t>
  </si>
  <si>
    <t>-1,985*3 :</t>
  </si>
  <si>
    <t>(10,005+12,97)*2*3 :</t>
  </si>
  <si>
    <t>(2,51+1,9)*2*3 :</t>
  </si>
  <si>
    <t>(1,1+1,9)*2*(3-2,2) :</t>
  </si>
  <si>
    <t>(2,925+3,735)*2*(3-2,2) :</t>
  </si>
  <si>
    <t>(6,975+10,415)*2*3 :</t>
  </si>
  <si>
    <t>ostění a nadpraží :</t>
  </si>
  <si>
    <t>(1,38+1,29)*2*0,55*4 :</t>
  </si>
  <si>
    <t>(1,8+2,21*2)*0,65 :</t>
  </si>
  <si>
    <t>(1,16+1,46)*2*0,25*2 :</t>
  </si>
  <si>
    <t>(1,37+1,29)*2*0,55 :</t>
  </si>
  <si>
    <t>(1+2*2,1)*0,55 :</t>
  </si>
  <si>
    <t>(1,5+2,27)*2*0,25*2 :</t>
  </si>
  <si>
    <t>(2,15+2*2,1)*0,5 :</t>
  </si>
  <si>
    <t>(1+2*2,1)*0,4 :</t>
  </si>
  <si>
    <t>(0,9+2*2,1)*0,4 :</t>
  </si>
  <si>
    <t>(1,4+1,3)*2*0,35*2 :</t>
  </si>
  <si>
    <t>(1+2*2,055)*0,4 :</t>
  </si>
  <si>
    <t>(1+2,03*2)*0,4 :</t>
  </si>
  <si>
    <t>(1,1+2,1*2)*0,55 :</t>
  </si>
  <si>
    <t>(1+2,1*2)*2*0,35 :</t>
  </si>
  <si>
    <t>(0,7+2,1*2)*2*0,25 :</t>
  </si>
  <si>
    <t>(1,38+2,4)*2*0,4*5 :</t>
  </si>
  <si>
    <t>(1,18+2*2,1)*0,55 :</t>
  </si>
  <si>
    <t>(1,05+1,2)*2*0,55 :</t>
  </si>
  <si>
    <t>stropy :</t>
  </si>
  <si>
    <t>m.č.104,106,107,108,113-116 :</t>
  </si>
  <si>
    <t>66,16+2,47+5,18+1,84+10,07+7,15+3,31+2,23 :</t>
  </si>
  <si>
    <t>142</t>
  </si>
  <si>
    <t>784211101</t>
  </si>
  <si>
    <t>Dvojnásobné bílé malby ze směsí za mokra výborně otěruvzdorných v místnostech výšky do 3,80 m</t>
  </si>
  <si>
    <t>143</t>
  </si>
  <si>
    <t>013254000</t>
  </si>
  <si>
    <t>Dokumentace skutečného provedení stavby</t>
  </si>
  <si>
    <t>144</t>
  </si>
  <si>
    <t>043194000</t>
  </si>
  <si>
    <t>Ostatní zkoušky</t>
  </si>
  <si>
    <t>145</t>
  </si>
  <si>
    <t>220890202R00</t>
  </si>
  <si>
    <t>Revize</t>
  </si>
  <si>
    <t>h</t>
  </si>
  <si>
    <t>146</t>
  </si>
  <si>
    <t>005121R</t>
  </si>
  <si>
    <t>Zařízení staveniště</t>
  </si>
  <si>
    <t>Soubor</t>
  </si>
  <si>
    <t>VRN</t>
  </si>
  <si>
    <t>POL99_1</t>
  </si>
  <si>
    <t>317944321T00</t>
  </si>
  <si>
    <t>Válcované nosníky do č.12 dodatečně osazované do připravených otvorů</t>
  </si>
  <si>
    <t>t</t>
  </si>
  <si>
    <t>I100.....8,34 kg/mb :</t>
  </si>
  <si>
    <t>4*1,3*8,34*0,001*1,1 :</t>
  </si>
  <si>
    <t>4*1,4*8,34*0,001*1,1 :</t>
  </si>
  <si>
    <t>4*1,8*8,34*0,001*1,1*2 :</t>
  </si>
  <si>
    <t>2*1,15*8,34*0,001*1,1 :</t>
  </si>
  <si>
    <t>L100x100x10......15,10 kg/mb :</t>
  </si>
  <si>
    <t>1*0,65*15,10*0,001*1,1 :</t>
  </si>
  <si>
    <t>I120.....11,1 kg/mb :</t>
  </si>
  <si>
    <t>4*1,6*11,1*0,001*1,1 :</t>
  </si>
  <si>
    <t>4*1,4*11,1*0,001*1,1 :</t>
  </si>
  <si>
    <t>4*1,2*8,34*0,001*1,1 :</t>
  </si>
  <si>
    <t>1*0,65*15,1*0,001*1,1 :</t>
  </si>
  <si>
    <t>317944323</t>
  </si>
  <si>
    <t>Válcované nosníky č.14 až 22 dodatečně osazované do připravených otvorů</t>
  </si>
  <si>
    <t>317944325</t>
  </si>
  <si>
    <t>Válcované nosníky č.24 a vyšší dodatečně osazované do připravených otvorů</t>
  </si>
  <si>
    <t>I260....41,9kg/mb :</t>
  </si>
  <si>
    <t>2*3,45*41,9*0,001*1,1 :</t>
  </si>
  <si>
    <t>4*4,585*41,9*0,001*1,1 :</t>
  </si>
  <si>
    <t>317141214</t>
  </si>
  <si>
    <t>Překlady ploché z pórobetonu Ytong š 125 mm pro světlost otvoru do 1250 mm</t>
  </si>
  <si>
    <t>6</t>
  </si>
  <si>
    <t>317142422</t>
  </si>
  <si>
    <t>Překlad nenosný pórobetonový š 100 mm v do 250 mm na tenkovrstvou maltu dl do 1250 mm</t>
  </si>
  <si>
    <t>2 :</t>
  </si>
  <si>
    <t>7</t>
  </si>
  <si>
    <t>310239211R00</t>
  </si>
  <si>
    <t>Zazdívka otvorů plochy do 4 m2 cihlami na MVC</t>
  </si>
  <si>
    <t>342241162R00</t>
  </si>
  <si>
    <t>Příčky z cihel plných pálených 290 mm, tl. 140 mm</t>
  </si>
  <si>
    <t>m.č.118 :</t>
  </si>
  <si>
    <t>0,98*1,26 :</t>
  </si>
  <si>
    <t>2,14*1,26 :</t>
  </si>
  <si>
    <t>31127212VL</t>
  </si>
  <si>
    <t>Zdivo nosné tl 125 mm z pórobetonových přesných hladkých tvárnic Ytong hmotnosti 500 kg/m3</t>
  </si>
  <si>
    <t>(5,15+1,975)*3*0,125 :</t>
  </si>
  <si>
    <t>-0,8*1,97*0,125 :</t>
  </si>
  <si>
    <t>346272115</t>
  </si>
  <si>
    <t>Přizdívky ochranné tl 150 mm z pórobetonových přesných příčkovek Ytong objemové hmotnosti 500 kg/m3</t>
  </si>
  <si>
    <t>1.NP - m.č.107 :</t>
  </si>
  <si>
    <t>1*1,2 :</t>
  </si>
  <si>
    <t>311238321</t>
  </si>
  <si>
    <t>Zdivo nosné vnitřní zvukově izolační HELUZ tl 175 mm pevnosti P 15  na maltu pro tenké spáry</t>
  </si>
  <si>
    <t>m.č.217/218 :</t>
  </si>
  <si>
    <t>2*2,1 :</t>
  </si>
  <si>
    <t>m.č.217/203 :</t>
  </si>
  <si>
    <t>(1,18+1,05)*2,1 :</t>
  </si>
  <si>
    <t>m.č.209+212 :</t>
  </si>
  <si>
    <t>(4,95+3,735+1,9+1)*2 :</t>
  </si>
  <si>
    <t>-1,5*0,5 :</t>
  </si>
  <si>
    <t>43474112VL</t>
  </si>
  <si>
    <t>Prostup ve stropech pro potrubí ÚT,ZTI,VZT a plyn</t>
  </si>
  <si>
    <t>4112392VL</t>
  </si>
  <si>
    <t>Zazdívka a úprava klenby v místě jídelního výtahu vč. ocel. výztuh</t>
  </si>
  <si>
    <t>612125100</t>
  </si>
  <si>
    <t>Vyplnění spár vápennou maltou vnitřních stěn z cihel</t>
  </si>
  <si>
    <t>zapravení konstrukcí (4) - po vybouraných příčkách :</t>
  </si>
  <si>
    <t>0,355*3*2 :</t>
  </si>
  <si>
    <t>0,2*2*3*2 :</t>
  </si>
  <si>
    <t>632451234</t>
  </si>
  <si>
    <t>Potěr cementový samonivelační litý C25 tl do 50 mm</t>
  </si>
  <si>
    <t>631362021VL</t>
  </si>
  <si>
    <t>Výztuž potěru svařovanými sítěmi Kari</t>
  </si>
  <si>
    <t>KARI síť 6/150x6/150.......3,03 kg/m2 :</t>
  </si>
  <si>
    <t>(66,16+2,47+5,18)*3,03*0,001*1,11 :</t>
  </si>
  <si>
    <t>1,84*3,03*0,001*1,11 :</t>
  </si>
  <si>
    <t>631341114</t>
  </si>
  <si>
    <t>Mazanina tl do 80 mm z betonu lehkého keramického LC 20/22</t>
  </si>
  <si>
    <t>2.NP - PD7a+b :</t>
  </si>
  <si>
    <t>(39,89+4,612)*0,05 :</t>
  </si>
  <si>
    <t>18</t>
  </si>
  <si>
    <t>612131121</t>
  </si>
  <si>
    <t>Penetrační disperzní nátěr vnitřních stěn nanášený ručně</t>
  </si>
  <si>
    <t>19</t>
  </si>
  <si>
    <t>612131101</t>
  </si>
  <si>
    <t>Cementový postřik vnitřních stěn nanášený celoplošně ručně</t>
  </si>
  <si>
    <t>pod sádrové omítky :</t>
  </si>
  <si>
    <t>213c :</t>
  </si>
  <si>
    <t>(3,9+2,25)*3 :</t>
  </si>
  <si>
    <t>20</t>
  </si>
  <si>
    <t>612341121</t>
  </si>
  <si>
    <t>Sádrová nebo vápenosádrová omítka hladká jednovrstvá vnitřních stěn nanášená ručně</t>
  </si>
  <si>
    <t>21</t>
  </si>
  <si>
    <t>612341191</t>
  </si>
  <si>
    <t>Příplatek k sádrové omítce vnitřních stěn za každých dalších 5 mm tloušťky ručně</t>
  </si>
  <si>
    <t>22</t>
  </si>
  <si>
    <t>612345301</t>
  </si>
  <si>
    <t>Sádrová hladká omítka ostění nebo nadpraží</t>
  </si>
  <si>
    <t>m.č.213b,c :</t>
  </si>
  <si>
    <t>(1,5+2*1,42)*2*0,2 :</t>
  </si>
  <si>
    <t>23</t>
  </si>
  <si>
    <t>612321141</t>
  </si>
  <si>
    <t>Vápenocementová omítka štuková dvouvrstvá vnitřních stěn nanášená ručně</t>
  </si>
  <si>
    <t>24</t>
  </si>
  <si>
    <t>612315302</t>
  </si>
  <si>
    <t>Vápenná štuková omítka ostění nebo nadpraží</t>
  </si>
  <si>
    <t>25</t>
  </si>
  <si>
    <t>611321141</t>
  </si>
  <si>
    <t>Vápenocementová omítka štuková dvouvrstvá vnitřních stropů rovných nanášená ručně</t>
  </si>
  <si>
    <t>26</t>
  </si>
  <si>
    <t>611131121</t>
  </si>
  <si>
    <t>Penetrační disperzní nátěr vnitřních stropů nanášený ručně</t>
  </si>
  <si>
    <t>27</t>
  </si>
  <si>
    <t>622131121</t>
  </si>
  <si>
    <t>Penetrační disperzní nátěr vnějších stěn nanášený ručně</t>
  </si>
  <si>
    <t>sokl - XPS tl.120mm, v=300mm :</t>
  </si>
  <si>
    <t>(5,9+0,7+6,3)*0,3 :</t>
  </si>
  <si>
    <t>(19,72+0,4)*0,3 :</t>
  </si>
  <si>
    <t>(8,73+0,55+8,68)*0,3 :</t>
  </si>
  <si>
    <t>(19,605+0,8)*0,3 :</t>
  </si>
  <si>
    <t>fasáda Greywall tl.120mm :</t>
  </si>
  <si>
    <t>(5,9+0,7+6,3)*5 :</t>
  </si>
  <si>
    <t>(19,72+0,4)*5 :</t>
  </si>
  <si>
    <t>(8,73+0,55+8,68)*(3,3+4,2)/2 :</t>
  </si>
  <si>
    <t>(19,605+0,8)*(5,2+4,4)/2 :</t>
  </si>
  <si>
    <t>odpočet oken a dveří fasáda jižní :</t>
  </si>
  <si>
    <t>-1,2*2,4*8 :</t>
  </si>
  <si>
    <t>odpočet oken a dveří fasáda severní :</t>
  </si>
  <si>
    <t>-1,16*1,42*2 :</t>
  </si>
  <si>
    <t>-1,5*1,42*2 :</t>
  </si>
  <si>
    <t>odpočet oken a dveří fasáda východní :</t>
  </si>
  <si>
    <t>-1,38*2,4*2 :</t>
  </si>
  <si>
    <t>-1,355*2,4 :</t>
  </si>
  <si>
    <t>-1,37*2,4*2 :</t>
  </si>
  <si>
    <t>odpočet oken a dveří fasáda západní :</t>
  </si>
  <si>
    <t>-0,89*1,5 :</t>
  </si>
  <si>
    <t>-0,9*1,5 :</t>
  </si>
  <si>
    <t>OP4 - minerální vata :</t>
  </si>
  <si>
    <t>(5,9+0,7+6,3)*2 :</t>
  </si>
  <si>
    <t>(19,72+0,4)*2 :</t>
  </si>
  <si>
    <t>(8,73+0,55+8,68)*2 :</t>
  </si>
  <si>
    <t>(19,605+0,8)*2 :</t>
  </si>
  <si>
    <t>vstupní dveře jižní fasáda :</t>
  </si>
  <si>
    <t>-1,63*2 :</t>
  </si>
  <si>
    <t>anglický dvorek :</t>
  </si>
  <si>
    <t>2,1*8,73 :</t>
  </si>
  <si>
    <t>odpočet oken a dveří severní fasáda O06 :</t>
  </si>
  <si>
    <t>-1,5*2,27*2 :</t>
  </si>
  <si>
    <t>odpočet oken a dveří jižní fasáda :</t>
  </si>
  <si>
    <t>-0,97*0,8*4 :</t>
  </si>
  <si>
    <t>-0,95*0,8*4 :</t>
  </si>
  <si>
    <t>odpočet oken a dveří na východní fasádě :</t>
  </si>
  <si>
    <t>-1,38*1,29*2 :</t>
  </si>
  <si>
    <t>-1,355*1,29 :</t>
  </si>
  <si>
    <t>-1,37*1,29*2 :</t>
  </si>
  <si>
    <t>-0,865*1,8 :</t>
  </si>
  <si>
    <t>odpočet oken a dveří na západní fasádě O/10 :</t>
  </si>
  <si>
    <t>-1,4*1,3*2 :</t>
  </si>
  <si>
    <t>-0,97*2,1 :</t>
  </si>
  <si>
    <t>-2,08*1,57 :</t>
  </si>
  <si>
    <t>28</t>
  </si>
  <si>
    <t>622142001</t>
  </si>
  <si>
    <t>Potažení vnějších stěn sklovláknitým pletivem vtlačeným do tenkovrstvé hmoty</t>
  </si>
  <si>
    <t>29</t>
  </si>
  <si>
    <t>622211031</t>
  </si>
  <si>
    <t>Montáž kontaktního zateplení vnějších stěn z polystyrénových desek tl do 160 mm</t>
  </si>
  <si>
    <t>30</t>
  </si>
  <si>
    <t>28376383</t>
  </si>
  <si>
    <t>deska z polystyrénu XPS, hrana polodrážková a hladký povrch s vyšší odolností tl 120mm</t>
  </si>
  <si>
    <t>31</t>
  </si>
  <si>
    <t>28376040</t>
  </si>
  <si>
    <t>deska EPS grafitová fasadní  lambda=0,032  tl 120mm</t>
  </si>
  <si>
    <t>299,336*1,1 :</t>
  </si>
  <si>
    <t>32</t>
  </si>
  <si>
    <t>622221021</t>
  </si>
  <si>
    <t>Montáž kontaktního zateplení vnějších stěn z minerální vlny s podélnou orientací vláken tl do 120 mm</t>
  </si>
  <si>
    <t>(8,73+0,55+8,68+5,4)*2 :</t>
  </si>
  <si>
    <t>33</t>
  </si>
  <si>
    <t>63148155</t>
  </si>
  <si>
    <t>deska tepelně izolační minerální univerzální lambda=0,033-0,035 tl 120mm</t>
  </si>
  <si>
    <t>136,346*1,1 :</t>
  </si>
  <si>
    <t>34</t>
  </si>
  <si>
    <t>622252001</t>
  </si>
  <si>
    <t>Montáž zakládacích soklových lišt kontaktního zateplení</t>
  </si>
  <si>
    <t>5,9+0,7+6,3 :</t>
  </si>
  <si>
    <t>19,72+0,4 :</t>
  </si>
  <si>
    <t>8,73+0,55+8,68 :</t>
  </si>
  <si>
    <t>19,605+0,8 :</t>
  </si>
  <si>
    <t>35</t>
  </si>
  <si>
    <t>59051649</t>
  </si>
  <si>
    <t>lišta soklová Al s okapničkou zakládací U 12cm 0,95/200cm</t>
  </si>
  <si>
    <t>(5,9+0,7+6,3)*1,1 :</t>
  </si>
  <si>
    <t>(19,72+0,4)*1,1 :</t>
  </si>
  <si>
    <t>(8,73+0,55+8,68)*1,1 :</t>
  </si>
  <si>
    <t>(19,605+0,8)*1,1 :</t>
  </si>
  <si>
    <t>36</t>
  </si>
  <si>
    <t>622252002</t>
  </si>
  <si>
    <t>Montáž ostatních lišt kontaktního zateplení</t>
  </si>
  <si>
    <t>podparapetní lišty :</t>
  </si>
  <si>
    <t>1,5*2+1,16*2 :</t>
  </si>
  <si>
    <t>1,4*2+2,08 :</t>
  </si>
  <si>
    <t>0,97*4+0,95*4 :</t>
  </si>
  <si>
    <t>1,38*5 :</t>
  </si>
  <si>
    <t>0,89+0,9 :</t>
  </si>
  <si>
    <t>1,38*4 :</t>
  </si>
  <si>
    <t>nadpraží :</t>
  </si>
  <si>
    <t>1,4*2+2,08+0,9 :</t>
  </si>
  <si>
    <t>1,38*5+0,865 :</t>
  </si>
  <si>
    <t>0,89+0,9+0,8 :</t>
  </si>
  <si>
    <t>1,2*8+1,63 :</t>
  </si>
  <si>
    <t>dilatační lišty :</t>
  </si>
  <si>
    <t>6,8*2 :</t>
  </si>
  <si>
    <t>začišťovací okenní lišta :</t>
  </si>
  <si>
    <t>(1,5+2*2,27)*2 :</t>
  </si>
  <si>
    <t>(1,16+2*1,46)*2 :</t>
  </si>
  <si>
    <t>(1,4+2*1,3)*2 :</t>
  </si>
  <si>
    <t>0,9+1,97*2 :</t>
  </si>
  <si>
    <t>(0,97+2*0,8)*4 :</t>
  </si>
  <si>
    <t>(0,95+2*0,8)*4 :</t>
  </si>
  <si>
    <t>0,865+1,8*2 :</t>
  </si>
  <si>
    <t>(1,37+1,29*2)*2 :</t>
  </si>
  <si>
    <t>1,355+1,29*2 :</t>
  </si>
  <si>
    <t>(1,38+2*1,29)*2 :</t>
  </si>
  <si>
    <t>(1,5+2*1,42)*2 :</t>
  </si>
  <si>
    <t>(1,16+2*1,42)*2 :</t>
  </si>
  <si>
    <t>0,89+2*1,5 :</t>
  </si>
  <si>
    <t>0,9+2*1,5 :</t>
  </si>
  <si>
    <t>0,8+2*1,97 :</t>
  </si>
  <si>
    <t>(1,2+2,4*2)*8 :</t>
  </si>
  <si>
    <t>(1,37+2*1,29)*2 :</t>
  </si>
  <si>
    <t>(1,355+2*1,39)*2 :</t>
  </si>
  <si>
    <t>1,38+2*1,29 :</t>
  </si>
  <si>
    <t>rohová lišta :</t>
  </si>
  <si>
    <t>(1,5+2,27)*2*2 :</t>
  </si>
  <si>
    <t>(1,16+1,46)*2*2 :</t>
  </si>
  <si>
    <t>(1,4+1,3)*2*2 :</t>
  </si>
  <si>
    <t>(0,97+0,8)*2*4 :</t>
  </si>
  <si>
    <t>(0,95+0,8)*2*4 :</t>
  </si>
  <si>
    <t>0,865*1,8*2 :</t>
  </si>
  <si>
    <t>(1,37+1,29)*2*2 :</t>
  </si>
  <si>
    <t>(1,355+1,29)*2 :</t>
  </si>
  <si>
    <t>(1,38+1,29)*2*2 :</t>
  </si>
  <si>
    <t>(1,5+1,42)*2*2 :</t>
  </si>
  <si>
    <t>(1,16+1,42)*2*2 :</t>
  </si>
  <si>
    <t>(0,89+1,5)*2 :</t>
  </si>
  <si>
    <t>(0,9+1,5)*2 :</t>
  </si>
  <si>
    <t>(1,2+2,4)*2*8 :</t>
  </si>
  <si>
    <t>(1,355+1,39)*2*2 :</t>
  </si>
  <si>
    <t>(1,38+1,29)*2 :</t>
  </si>
  <si>
    <t>37</t>
  </si>
  <si>
    <t>59051481</t>
  </si>
  <si>
    <t>lišta PVC podparapetní</t>
  </si>
  <si>
    <t>(1,5*2+1,16*2)*1,1 :</t>
  </si>
  <si>
    <t>(1,4*2+2,08)*1,1 :</t>
  </si>
  <si>
    <t>(0,97*4+0,95*4)*1,1 :</t>
  </si>
  <si>
    <t>(1,38*5)*1,1 :</t>
  </si>
  <si>
    <t>(0,89+0,9)*1,1 :</t>
  </si>
  <si>
    <t>(1,2*8)*1,1 :</t>
  </si>
  <si>
    <t>(1,38*4)*1,1 :</t>
  </si>
  <si>
    <t>38</t>
  </si>
  <si>
    <t>59051482</t>
  </si>
  <si>
    <t>lišta PVC okenní začišťovací</t>
  </si>
  <si>
    <t>1,355*1,29*2 :</t>
  </si>
  <si>
    <t>mezisoučet +10% ztratné :</t>
  </si>
  <si>
    <t>173,33*0,1 :</t>
  </si>
  <si>
    <t>39</t>
  </si>
  <si>
    <t>59051483</t>
  </si>
  <si>
    <t>lišta PVC pro nadpraží</t>
  </si>
  <si>
    <t>mezisoučet + 10% rezerva :</t>
  </si>
  <si>
    <t>51,205*0,1 :</t>
  </si>
  <si>
    <t>40</t>
  </si>
  <si>
    <t>59051484</t>
  </si>
  <si>
    <t>lišta dilatační koutová</t>
  </si>
  <si>
    <t>6,8*1,1 :</t>
  </si>
  <si>
    <t>41</t>
  </si>
  <si>
    <t>59051485</t>
  </si>
  <si>
    <t>lišta dilatační průběžná</t>
  </si>
  <si>
    <t>42</t>
  </si>
  <si>
    <t>59051486</t>
  </si>
  <si>
    <t>lišta rohová PVC 10/15cm s tkaninou</t>
  </si>
  <si>
    <t>rohy objektu :</t>
  </si>
  <si>
    <t>8*7,5 :</t>
  </si>
  <si>
    <t>mezisoučet+10% rezerva :</t>
  </si>
  <si>
    <t>281,315*0,1 :</t>
  </si>
  <si>
    <t>43</t>
  </si>
  <si>
    <t>622381021</t>
  </si>
  <si>
    <t>Tenkovrstvá minerální zrnitá omítka tl. 2,0 mm včetně penetrace vnějších stěn</t>
  </si>
  <si>
    <t>136,346 :</t>
  </si>
  <si>
    <t>299,336 :</t>
  </si>
  <si>
    <t>77,78*0,3 :</t>
  </si>
  <si>
    <t>97,34*0,3 :</t>
  </si>
  <si>
    <t>44</t>
  </si>
  <si>
    <t>622511111</t>
  </si>
  <si>
    <t>Tenkovrstvá akrylátová mozaiková střednězrnná omítka včetně penetrace vnějších stěn</t>
  </si>
  <si>
    <t>622222051</t>
  </si>
  <si>
    <t>Montáž kontaktního zateplení vnějšího ostění hl. špalety do 400 mm z minerální vlny tl do 40 mm</t>
  </si>
  <si>
    <t>ostění š=300mm :</t>
  </si>
  <si>
    <t>(1,5+2,27*2)*2 :</t>
  </si>
  <si>
    <t>(1,16+1,46*2)*2 :</t>
  </si>
  <si>
    <t>(1,4+1,3*2)*2 :</t>
  </si>
  <si>
    <t>(0,9+1,97*2) :</t>
  </si>
  <si>
    <t>(0,97+0,8*2)*4 :</t>
  </si>
  <si>
    <t>(0,95+0,8*2)*4 :</t>
  </si>
  <si>
    <t>(0,865+1,8*2) :</t>
  </si>
  <si>
    <t>(1,355+1,29*2) :</t>
  </si>
  <si>
    <t>(1,38+1,29*2)*2 :</t>
  </si>
  <si>
    <t>46</t>
  </si>
  <si>
    <t>63148150</t>
  </si>
  <si>
    <t>deska tepelně izolační minerální univerzální lambda=0,033-0,035 tl 40mm</t>
  </si>
  <si>
    <t>77,78*0,3*1,1 :</t>
  </si>
  <si>
    <t>47</t>
  </si>
  <si>
    <t>622212051</t>
  </si>
  <si>
    <t>Montáž kontaktního zateplení vnějšího ostění hl. špalety do 400 mm z polystyrenu tl do 40 mm</t>
  </si>
  <si>
    <t>ostění :</t>
  </si>
  <si>
    <t>(1,5+1,42*2)*2 :</t>
  </si>
  <si>
    <t>(1,16+1,42*2)*2 :</t>
  </si>
  <si>
    <t>(0,89+1,5*2) :</t>
  </si>
  <si>
    <t>(0,9+1,5*2) :</t>
  </si>
  <si>
    <t>(1,355+1,39*2)*2 :</t>
  </si>
  <si>
    <t>(1,38+1,29*2) :</t>
  </si>
  <si>
    <t>48</t>
  </si>
  <si>
    <t>28376032</t>
  </si>
  <si>
    <t>deska EPS grafitová fasadní  lambda=0,032  tl 40mm</t>
  </si>
  <si>
    <t>97,34*0,3*1,1 :</t>
  </si>
  <si>
    <t>49</t>
  </si>
  <si>
    <t>632451022R00</t>
  </si>
  <si>
    <t>Vyrovnávací potěr MC 15, v pásu, tl. 30 mm</t>
  </si>
  <si>
    <t>47,01*0,3 :</t>
  </si>
  <si>
    <t>50</t>
  </si>
  <si>
    <t>941111121</t>
  </si>
  <si>
    <t>Montáž lešení řadového trubkového lehkého s podlahami zatížení do 200 kg/m2 š do 1,2 m v do 10 m</t>
  </si>
  <si>
    <t>(5,9+0,7+6,3+1,2)*6,5 :</t>
  </si>
  <si>
    <t>(19,72+0,4+2*1,2)*7 :</t>
  </si>
  <si>
    <t>(8,73+0,55+8,68+2*1,2)*5,5 :</t>
  </si>
  <si>
    <t>(19,605+0,8+2*1,2)*7 :</t>
  </si>
  <si>
    <t>51</t>
  </si>
  <si>
    <t>941111221</t>
  </si>
  <si>
    <t>Příplatek k lešení řadovému trubkovému lehkému s podlahami š 1,2 m v 10 m za první a ZKD den použití</t>
  </si>
  <si>
    <t>předpoklad 2 měsíce.....60 dní :</t>
  </si>
  <si>
    <t>520,905*60 :</t>
  </si>
  <si>
    <t>52</t>
  </si>
  <si>
    <t>941111821</t>
  </si>
  <si>
    <t>Demontáž lešení řadového trubkového lehkého s podlahami zatížení do 200 kg/m2 š do 1,2 m v do 10 m</t>
  </si>
  <si>
    <t>53</t>
  </si>
  <si>
    <t>949101112</t>
  </si>
  <si>
    <t>Lešení pomocné pro objekty pozemních staveb s lešeňovou podlahou v do 3,5 m zatížení do 150 kg/m2</t>
  </si>
  <si>
    <t>186,62 :</t>
  </si>
  <si>
    <t>100,95 :</t>
  </si>
  <si>
    <t>54</t>
  </si>
  <si>
    <t>98542111VL</t>
  </si>
  <si>
    <t>Injektáž trhlin  v cihelném zdivu tl do 600 mm  včetně vrtání - viz popis</t>
  </si>
  <si>
    <t>55</t>
  </si>
  <si>
    <t>98531111VL</t>
  </si>
  <si>
    <t>Hydrofobizovaný sanační systém SO3</t>
  </si>
  <si>
    <t>1.NP - SO03 :</t>
  </si>
  <si>
    <t>(0,545+0,555+1,1+0,525+0,8+0,65+1+6,8+10,4+0,7*2)*2 :</t>
  </si>
  <si>
    <t>3,66*1 :</t>
  </si>
  <si>
    <t>56</t>
  </si>
  <si>
    <t>985811458VL</t>
  </si>
  <si>
    <t>Vnitřní svislý hydroizolační systém SO01</t>
  </si>
  <si>
    <t>1.NP - SO01 :</t>
  </si>
  <si>
    <t>(0,545+0,555+1,1+0,525+0,8+0,65+1+6,8+10,4+0,7*2)*0,3 :</t>
  </si>
  <si>
    <t>3,66*0,3 :</t>
  </si>
  <si>
    <t>57</t>
  </si>
  <si>
    <t>985811244VL</t>
  </si>
  <si>
    <t>Vnější svislý hydroizolační systém SO02</t>
  </si>
  <si>
    <t>1.NP - SO02 - v=do 0,8m :</t>
  </si>
  <si>
    <t>(8,3+1)*0,59 :</t>
  </si>
  <si>
    <t>1*0,8 :</t>
  </si>
  <si>
    <t>19,365*0,6 :</t>
  </si>
  <si>
    <t>58</t>
  </si>
  <si>
    <t>98544121VL</t>
  </si>
  <si>
    <t>Přídavná šroubovitá výztuž 1 táhlo D 25 mm - kompletní provedení viz popis</t>
  </si>
  <si>
    <t>59</t>
  </si>
  <si>
    <t>D/14-01</t>
  </si>
  <si>
    <t>Dodávka a montáž jídelního výtahu nosnost 100kg</t>
  </si>
  <si>
    <t>60</t>
  </si>
  <si>
    <t>974031122R00</t>
  </si>
  <si>
    <t>Vysekání rýh ve zdi cihelné 3 x 7 cm</t>
  </si>
  <si>
    <t>18*3*2 :</t>
  </si>
  <si>
    <t>12+6 :</t>
  </si>
  <si>
    <t>61</t>
  </si>
  <si>
    <t>998011002R00</t>
  </si>
  <si>
    <t>Přesun hmot pro budovy zděné výšky do 12 m</t>
  </si>
  <si>
    <t>62</t>
  </si>
  <si>
    <t>711141559R00</t>
  </si>
  <si>
    <t>Provedení izolace proti vlhkosti na ploše vodorovné, asfaltovými pásy přitavením</t>
  </si>
  <si>
    <t>m.č.104,106 a 107 :</t>
  </si>
  <si>
    <t>63</t>
  </si>
  <si>
    <t>62855003</t>
  </si>
  <si>
    <t>pás asfaltový natavitelný modifikovaný SBS tl 4mm s vložkou z polyesterové rohože a hrubozrnným, břidličným posypem na horním povrchu</t>
  </si>
  <si>
    <t>(66,16+2,47+5,18)*1,15 :</t>
  </si>
  <si>
    <t>1,84*1,15 :</t>
  </si>
  <si>
    <t>64</t>
  </si>
  <si>
    <t>711191201</t>
  </si>
  <si>
    <t>Provedení izolace proti zemní vlhkosti hydroizolační stěrkou vodorovná, 2 vrstvy vč. těsnící pásky</t>
  </si>
  <si>
    <t>1,84*2 :</t>
  </si>
  <si>
    <t>65</t>
  </si>
  <si>
    <t>998711202R00</t>
  </si>
  <si>
    <t>Přesun hmot pro izolace proti vodě, výšky do 12 m</t>
  </si>
  <si>
    <t>66</t>
  </si>
  <si>
    <t>713121111R00</t>
  </si>
  <si>
    <t>Montáž tepelné izolace podlah na sucho, jednovrstvá</t>
  </si>
  <si>
    <t>m.č.203 - rampa (2.vrstvy spádové) :</t>
  </si>
  <si>
    <t>67</t>
  </si>
  <si>
    <t>28375889</t>
  </si>
  <si>
    <t>deska EPS 150 pro trvalé zatížení v tlaku tl 20mm</t>
  </si>
  <si>
    <t>68</t>
  </si>
  <si>
    <t>28375912</t>
  </si>
  <si>
    <t>deska EPS 150 pro trvalé zatížení v tlaku (max. 3000 kg/m2) tl 80mm</t>
  </si>
  <si>
    <t>m.č.203 - rampa (spádová vrstva) :</t>
  </si>
  <si>
    <t>69</t>
  </si>
  <si>
    <t>713191132</t>
  </si>
  <si>
    <t>Montáž izolace tepelné podlah, stropů vrchem nebo střech překrytí separační fólií z PE</t>
  </si>
  <si>
    <t>70</t>
  </si>
  <si>
    <t>28329042</t>
  </si>
  <si>
    <t>fólie PE separační či ochranná tl. 0,2mm</t>
  </si>
  <si>
    <t>39,89*1,15 :</t>
  </si>
  <si>
    <t>4,62*1,15 :</t>
  </si>
  <si>
    <t>71</t>
  </si>
  <si>
    <t>713113111</t>
  </si>
  <si>
    <t>Tepelná izolace stropů lehkou stříkanou PUR pěnou</t>
  </si>
  <si>
    <t>SK 5, 6 a 7 :</t>
  </si>
  <si>
    <t>nad m.č.217 :</t>
  </si>
  <si>
    <t>73,04*0,26 :</t>
  </si>
  <si>
    <t>nad m.č.205 :</t>
  </si>
  <si>
    <t>16,63*0,26 :</t>
  </si>
  <si>
    <t>na rampou :</t>
  </si>
  <si>
    <t>45,33*0,26 :</t>
  </si>
  <si>
    <t>72</t>
  </si>
  <si>
    <t>998713202R00</t>
  </si>
  <si>
    <t>Přesun hmot pro izolace tepelné, výšky do 12 m</t>
  </si>
  <si>
    <t>END</t>
  </si>
  <si>
    <t>132432201</t>
  </si>
  <si>
    <t>Hloubení rýh do 10 m3 ručně šířky do 2 m v soudržné hornině tř. 5 při překopech inž sítí -vykopaná, zemina bude použita na zpětné zásypy</t>
  </si>
  <si>
    <t>v.č. D.1.1.3. (31)......nová trasa kanalizace :</t>
  </si>
  <si>
    <t>m.č.103+104 - průměrná hl.700mm :</t>
  </si>
  <si>
    <t>11,128*(0,7-0,1) :</t>
  </si>
  <si>
    <t>m.č.119 - celková hl.600mm :</t>
  </si>
  <si>
    <t>0,6*1,12*(0,6-0,2) :</t>
  </si>
  <si>
    <t>m.č.111+115 - celková hl.500mm :</t>
  </si>
  <si>
    <t>0,6*0,5*(0,5-0,15) :</t>
  </si>
  <si>
    <t>1,5*0,6*(0,5-0,15) :</t>
  </si>
  <si>
    <t>981011313R00</t>
  </si>
  <si>
    <t>Demolice budov,zdivo,podíl kce.do 20%,MVC,post.roz</t>
  </si>
  <si>
    <t>v.č.D.2, D.3 - vybourání vč.základových pásů :</t>
  </si>
  <si>
    <t>5*4,5*4,93 :</t>
  </si>
  <si>
    <t>962032231R00</t>
  </si>
  <si>
    <t>Bourání zdiva z cihel pálených na MVC</t>
  </si>
  <si>
    <t>962031133R00</t>
  </si>
  <si>
    <t>Bourání příček cihelných tl. 15 cm</t>
  </si>
  <si>
    <t>v.č. D.1.1.3 (2) :</t>
  </si>
  <si>
    <t>m.č.104 :</t>
  </si>
  <si>
    <t>(10,415-0,33)*3,08 :</t>
  </si>
  <si>
    <t>-2*0,9*1,97-0,8*1,97 :</t>
  </si>
  <si>
    <t>m.č.114 :</t>
  </si>
  <si>
    <t>1,2*3,15 :</t>
  </si>
  <si>
    <t>m.č.111 :</t>
  </si>
  <si>
    <t>(1,55+0,1+1,4+0,15)*2,2 :</t>
  </si>
  <si>
    <t>-0,6*1,97 :</t>
  </si>
  <si>
    <t>1,83*3,08 :</t>
  </si>
  <si>
    <t>Součet :</t>
  </si>
  <si>
    <t>962031132R00</t>
  </si>
  <si>
    <t>Bourání příček cihelných tl. 10 cm</t>
  </si>
  <si>
    <t>0,86*2,2 :</t>
  </si>
  <si>
    <t>962032314R00</t>
  </si>
  <si>
    <t>Bourání pilířů cihelných</t>
  </si>
  <si>
    <t>v.č. D.1.1.3 (3) :</t>
  </si>
  <si>
    <t>1,355*0,7*3,07 :</t>
  </si>
  <si>
    <t>964073211R00</t>
  </si>
  <si>
    <t>Vybourání nosníků ze zdi cihelné dl. 4 m, 10 kg/m</t>
  </si>
  <si>
    <t>I 100......8,34 kg/mb :</t>
  </si>
  <si>
    <t>1,7*5*8,34*0,001 :</t>
  </si>
  <si>
    <t>1,8*5*8,34*0,001 :</t>
  </si>
  <si>
    <t>v.č.D.1.1.4 :</t>
  </si>
  <si>
    <t>2,27*2*8,34*0,001 :</t>
  </si>
  <si>
    <t>971033651R00</t>
  </si>
  <si>
    <t>Vybourání otv. zeď cihel. pl.4 m2, tl.60 cm, MVC</t>
  </si>
  <si>
    <t>v.č. D.1.1.3 (4) :</t>
  </si>
  <si>
    <t>0,9*2,1*0,495 :</t>
  </si>
  <si>
    <t>1,1*2,1*0,495 :</t>
  </si>
  <si>
    <t>2,145*3,02 :</t>
  </si>
  <si>
    <t>971033681R00</t>
  </si>
  <si>
    <t>Vybourání otv. zeď cihel. pl.4 m2, tl.90 cm, MVC</t>
  </si>
  <si>
    <t>0,875*2,1*0,63 :</t>
  </si>
  <si>
    <t>v.č.D.1.1.4 (4) :</t>
  </si>
  <si>
    <t>m.č.203-204 :</t>
  </si>
  <si>
    <t>0,9*2,1*0,63 :</t>
  </si>
  <si>
    <t>1,15*2,1*0,63 :</t>
  </si>
  <si>
    <t>971033641R00</t>
  </si>
  <si>
    <t>Vybourání otv. zeď cihel. pl.4 m2, tl.30 cm, MVC</t>
  </si>
  <si>
    <t>0,88*2,1*0,25 :</t>
  </si>
  <si>
    <t>967031733R00</t>
  </si>
  <si>
    <t>Přisekání plošné zdiva cihelného na MVC tl. 15 cm</t>
  </si>
  <si>
    <t>v.č. D.1.1.3 (5) :</t>
  </si>
  <si>
    <t>0,1*2*1,97 :</t>
  </si>
  <si>
    <t>967031734VL</t>
  </si>
  <si>
    <t>Přisekání plošné zdiva z cihel pálených na MV nebo MVC - zvětšení otvorů</t>
  </si>
  <si>
    <t>972054691R00</t>
  </si>
  <si>
    <t>Vybourání otv. stropy ŽB pl. 4 m2, tl. nad 8 cm</t>
  </si>
  <si>
    <t>v.č. D.1.1.3 (7) :</t>
  </si>
  <si>
    <t>2,7*0,25 :</t>
  </si>
  <si>
    <t>968062376</t>
  </si>
  <si>
    <t>Vybourání dřevěných rámů oken zdvojených včetně křídel pl do 4 m2</t>
  </si>
  <si>
    <t>v.č. D.1.1.3 (9) :</t>
  </si>
  <si>
    <t>2,06*1,46 :</t>
  </si>
  <si>
    <t>2,04*1,46 :</t>
  </si>
  <si>
    <t>v.č.D.1.1.4 (9) :</t>
  </si>
  <si>
    <t>1,2*1,42 :</t>
  </si>
  <si>
    <t>2,06*1,42 :</t>
  </si>
  <si>
    <t>2,04*1,42 :</t>
  </si>
  <si>
    <t>968062374</t>
  </si>
  <si>
    <t>Vybourání dřevěných rámů oken zdvojených včetně křídel pl do 1 m2</t>
  </si>
  <si>
    <t>0,6*0,6*2 :</t>
  </si>
  <si>
    <t>0,9*1,4 :</t>
  </si>
  <si>
    <t>968062456R00</t>
  </si>
  <si>
    <t>Vybourání dřevěných dveřních zárubní pl. nad 2 m2</t>
  </si>
  <si>
    <t>v.č. D.1.1.3 (10a) :</t>
  </si>
  <si>
    <t>m.č.101 :</t>
  </si>
  <si>
    <t>1+1 :</t>
  </si>
  <si>
    <t>968062455R00</t>
  </si>
  <si>
    <t>Vybourání dřevěných dveřních zárubní pl. do 2 m2</t>
  </si>
  <si>
    <t>0,9*1,97*2 :</t>
  </si>
  <si>
    <t>0,8*1,97 :</t>
  </si>
  <si>
    <t>0,6*1,97 :</t>
  </si>
  <si>
    <t>0,9*1,97 :</t>
  </si>
  <si>
    <t>0,6*1,97*2 :</t>
  </si>
  <si>
    <t>m.č.113 :</t>
  </si>
  <si>
    <t>v.č.D.1.1.4 (10a) :</t>
  </si>
  <si>
    <t>962081141R00</t>
  </si>
  <si>
    <t>Bourání příček ze skleněných tvárnic tl. 15 cm</t>
  </si>
  <si>
    <t>v.č.D.1.1.3  luxfery :</t>
  </si>
  <si>
    <t>3,6*0,6*2 :</t>
  </si>
  <si>
    <t>96806224VL</t>
  </si>
  <si>
    <t>Vybourání dřevěných rámů oken  nadsvětlík</t>
  </si>
  <si>
    <t>v.č.D.1.1.3 - nadsvětlík :</t>
  </si>
  <si>
    <t>1,8*0,8 :</t>
  </si>
  <si>
    <t>968062245VL</t>
  </si>
  <si>
    <t>Vybourání dřevěných rámů oken - výdejní okno pl do 2m2</t>
  </si>
  <si>
    <t>v.č.D.1.1.3 (13) :</t>
  </si>
  <si>
    <t>v.č.D.1.1.4 (13) :</t>
  </si>
  <si>
    <t>1,05*1,2 :</t>
  </si>
  <si>
    <t>968062246VL</t>
  </si>
  <si>
    <t>Vybourání dřevěných rámů oken - výdejní okno pl do 4 m2</t>
  </si>
  <si>
    <t>978013191R00</t>
  </si>
  <si>
    <t>Otlučení omítek vnitřních stěn v rozsahu do 100 %</t>
  </si>
  <si>
    <t>v.č. D.1.1.3 (12) :</t>
  </si>
  <si>
    <t>(1,82+2*0,8+0,5)*2 :</t>
  </si>
  <si>
    <t>-1,82*2,2 :</t>
  </si>
  <si>
    <t>(10,415+6,82+1+0,15)*2 :</t>
  </si>
  <si>
    <t>(6,99*2+10,45)*2,1 :</t>
  </si>
  <si>
    <t>(3,9+0,15)*2*1,8 :</t>
  </si>
  <si>
    <t>(3,2+0,15+1,7+3+6)*2,1 :</t>
  </si>
  <si>
    <t>-0,9*1,97-2,08*0,73-1,1*2,2-2,14*1,2-0,98*1,2 :</t>
  </si>
  <si>
    <t>(3,225+0,4)*2 :</t>
  </si>
  <si>
    <t>96504511VL</t>
  </si>
  <si>
    <t>Bourání nivelační stěrky tl. do 5mm</t>
  </si>
  <si>
    <t>v.č. D.1.1.3 (6)....PD3.......odstranění stěrky tl.3mm :</t>
  </si>
  <si>
    <t>m.č.101,103 a 104 :</t>
  </si>
  <si>
    <t>5,61+19,37+50,01 :</t>
  </si>
  <si>
    <t>v.č.D.1.1.4 (6) :</t>
  </si>
  <si>
    <t>6,6 :</t>
  </si>
  <si>
    <t>965041341R00</t>
  </si>
  <si>
    <t>Bourání lehčených mazanin tl. 10 cm, nad 4 m2</t>
  </si>
  <si>
    <t>v.č. D.1.1.3 (6)....PD3. :</t>
  </si>
  <si>
    <t>(5,61+19,37+50,01)*0,046 :</t>
  </si>
  <si>
    <t>978019391</t>
  </si>
  <si>
    <t>Otlučení (osekání) vnější vápenné nebo vápenocementové omítky stupně členitosti 3 až 5 do 100%</t>
  </si>
  <si>
    <t>v.č. D.1.1.3 (14) :</t>
  </si>
  <si>
    <t>pohled severní :</t>
  </si>
  <si>
    <t>8,28*6,1 :</t>
  </si>
  <si>
    <t>2,4*5,2 :</t>
  </si>
  <si>
    <t>-1,82*2,2-1,3*2,35 :</t>
  </si>
  <si>
    <t>965041331R00</t>
  </si>
  <si>
    <t>Bourání lehčených mazanin tl.10 cm, pl. 4 m2</t>
  </si>
  <si>
    <t>973031151R00</t>
  </si>
  <si>
    <t>Vysekání výklenků zeď cihel. MVC, pl. nad 0,25 m2</t>
  </si>
  <si>
    <t>v.č.D.1.1.4 (8) :</t>
  </si>
  <si>
    <t>1*0,45*2,1 :</t>
  </si>
  <si>
    <t>965046111</t>
  </si>
  <si>
    <t>Broušení stávajících betonových podlah úběr do 3 mm</t>
  </si>
  <si>
    <t>v.č.D.1.1.4   (6) :</t>
  </si>
  <si>
    <t>m.č.209.....PD 8....zbroušeno o 17mm :</t>
  </si>
  <si>
    <t>38,41*6 :</t>
  </si>
  <si>
    <t>965082933R00</t>
  </si>
  <si>
    <t>Odstranění násypu tl. do 20 cm, plocha nad 2 m2</t>
  </si>
  <si>
    <t>v.č.D.1.1.4 (6)....předpokládaný násyp tl.105mm :</t>
  </si>
  <si>
    <t>6,6*0,105 :</t>
  </si>
  <si>
    <t>978013121R00</t>
  </si>
  <si>
    <t>Otlučení omítek vnitřních stěn v rozsahu do 10 %</t>
  </si>
  <si>
    <t>v.č.D.1.1.4 (12) - předpokládaná výška stropu 3,2m :</t>
  </si>
  <si>
    <t>(3,975+1,97)*2*3,2 :</t>
  </si>
  <si>
    <t>(7,76+4,95)*2*3,2 :</t>
  </si>
  <si>
    <t>(1,97+13)*2*3,2 :</t>
  </si>
  <si>
    <t>-1,985*3,2 :</t>
  </si>
  <si>
    <t>91312111VL</t>
  </si>
  <si>
    <t>Demontáž dopravní značky na fasádě a zpětná montáž</t>
  </si>
  <si>
    <t>997002611</t>
  </si>
  <si>
    <t>Nakládání suti a vybouraných hmot</t>
  </si>
  <si>
    <t>997002511</t>
  </si>
  <si>
    <t>Vodorovné přemístění suti a vybouraných hmot bez naložení ale se složením a urovnáním do 1 km</t>
  </si>
  <si>
    <t>997002519</t>
  </si>
  <si>
    <t>Příplatek ZKD 1 km přemístění suti a vybouraných hmot</t>
  </si>
  <si>
    <t>celkem do 15 km :</t>
  </si>
  <si>
    <t>170,575*14 :</t>
  </si>
  <si>
    <t>997013152</t>
  </si>
  <si>
    <t>Vnitrostaveništní doprava suti a vybouraných hmot pro budovy v do 9 m s omezením mechanizace</t>
  </si>
  <si>
    <t>997013801</t>
  </si>
  <si>
    <t>Poplatek za uložení na skládce (skládkovné) stavebního odpadu betonového kód odpadu 170 101</t>
  </si>
  <si>
    <t>997013803</t>
  </si>
  <si>
    <t>Poplatek za uložení na skládce (skládkovné) stavebního odpadu cihelného kód odpadu 170 102</t>
  </si>
  <si>
    <t>997013807</t>
  </si>
  <si>
    <t>Poplatek za uložení na skládce (skládkovné) stavebního odpadu keramického kód odpadu 170 103</t>
  </si>
  <si>
    <t>997013811</t>
  </si>
  <si>
    <t>Poplatek za uložení na skládce (skládkovné) stavebního odpadu dřevěného kód odpadu 170 201</t>
  </si>
  <si>
    <t>997013814</t>
  </si>
  <si>
    <t>Poplatek za uložení na skládce (skládkovné) stavebního odpadu izolací kód odpadu 170 604</t>
  </si>
  <si>
    <t>997013812</t>
  </si>
  <si>
    <t>Poplatek za uložení na skládce (skládkovné) stavebního odpadu na bázi sádry kód odpadu 170 802</t>
  </si>
  <si>
    <t>997013831</t>
  </si>
  <si>
    <t>Poplatek za uložení na skládce (skládkovné) stavebního odpadu směsného kód odpadu 170 904</t>
  </si>
  <si>
    <t>711131811</t>
  </si>
  <si>
    <t>Odstranění izolace proti zemní vlhkosti vodorovné</t>
  </si>
  <si>
    <t>POL1_7</t>
  </si>
  <si>
    <t>m.č.103+104 :</t>
  </si>
  <si>
    <t>11,128 :</t>
  </si>
  <si>
    <t>m.č.119 - hl.600mm :</t>
  </si>
  <si>
    <t>0,6*1,12 :</t>
  </si>
  <si>
    <t>m.č.111+115 :</t>
  </si>
  <si>
    <t>0,6*0,5 :</t>
  </si>
  <si>
    <t>1,5*0,6 :</t>
  </si>
  <si>
    <t>998711201R00</t>
  </si>
  <si>
    <t>Přesun hmot pro izolace proti vodě, výšky do 6 m</t>
  </si>
  <si>
    <t>713120821</t>
  </si>
  <si>
    <t>Odstranění tepelné izolace podlah volně kladené z polystyrenu tl do 100 mm</t>
  </si>
  <si>
    <t>998713201R00</t>
  </si>
  <si>
    <t>Přesun hmot pro izolace tepelné, výšky do 6 m</t>
  </si>
  <si>
    <t>72225013VL</t>
  </si>
  <si>
    <t>Demontáž - hydrantový systém s tvarově stálou hadicí D 25 x 30 m celoplechový</t>
  </si>
  <si>
    <t>v.č. D.1.1.3. (25) :</t>
  </si>
  <si>
    <t>998722201R00</t>
  </si>
  <si>
    <t>Přesun hmot pro vnitřní vodovod, výšky do 6 m</t>
  </si>
  <si>
    <t>725110811R00</t>
  </si>
  <si>
    <t>Demontáž klozetů splachovacích</t>
  </si>
  <si>
    <t>v.č. D.1.1.3. (29) :</t>
  </si>
  <si>
    <t>725210821R00</t>
  </si>
  <si>
    <t>Demontáž umyvadel bez výtokových armatur</t>
  </si>
  <si>
    <t>v.č.D.1.1.4 (26) :</t>
  </si>
  <si>
    <t>72570681VL</t>
  </si>
  <si>
    <t>Demontáž venkovního pítka</t>
  </si>
  <si>
    <t>998725201R00</t>
  </si>
  <si>
    <t>Přesun hmot pro zařizovací předměty, výšky do 6 m</t>
  </si>
  <si>
    <t>733110806R00</t>
  </si>
  <si>
    <t>Demontáž potrubí ocelového závitového do DN 15-32</t>
  </si>
  <si>
    <t>v.č. D.1.1.3. (28) ....předpoklad :</t>
  </si>
  <si>
    <t>4*3,2 :</t>
  </si>
  <si>
    <t>2*3,2 :</t>
  </si>
  <si>
    <t>v.č.D.1.1.4 (25).....předpoklad :</t>
  </si>
  <si>
    <t>3*2*3,3 :</t>
  </si>
  <si>
    <t>2*3,3 :</t>
  </si>
  <si>
    <t>998733201R00</t>
  </si>
  <si>
    <t>Přesun hmot pro rozvody potrubí, výšky do 6 m</t>
  </si>
  <si>
    <t>73515182VL</t>
  </si>
  <si>
    <t>Demontáž otopného tělesa</t>
  </si>
  <si>
    <t>v.č.D.1.1.3 (11) :</t>
  </si>
  <si>
    <t>4 :</t>
  </si>
  <si>
    <t>m.č.109 :</t>
  </si>
  <si>
    <t>v.č.D.1.1.4 (11) :</t>
  </si>
  <si>
    <t>m.č.213 :</t>
  </si>
  <si>
    <t>998735201R00</t>
  </si>
  <si>
    <t>Přesun hmot pro otopná tělesa, výšky do 6 m</t>
  </si>
  <si>
    <t>74142000VL</t>
  </si>
  <si>
    <t>Demontáž drát nebo lano hromosvodné svodové</t>
  </si>
  <si>
    <t>74137580VL</t>
  </si>
  <si>
    <t>Demontáž svítidla venkovního</t>
  </si>
  <si>
    <t>74223000VL</t>
  </si>
  <si>
    <t>Demontáž venkovní kamery</t>
  </si>
  <si>
    <t>75139889VL</t>
  </si>
  <si>
    <t>Demontáž ovládání VZT jednotky (26)</t>
  </si>
  <si>
    <t>751398825</t>
  </si>
  <si>
    <t>Demontáž větrací mřížky stěnové přes průřez 0,200 m2</t>
  </si>
  <si>
    <t>762522811R00</t>
  </si>
  <si>
    <t>Demontáž podlah s polštáři z prken tloušťky do 32 mm</t>
  </si>
  <si>
    <t>m.č.212.....PD7 :</t>
  </si>
  <si>
    <t>8,25 :</t>
  </si>
  <si>
    <t>998762201</t>
  </si>
  <si>
    <t>Přesun hmot procentní pro kce tesařské v objektech v do 6 m</t>
  </si>
  <si>
    <t>763121821</t>
  </si>
  <si>
    <t>Demontáž SDK předsazené, šachtové stěny s nosnou kcí se zdvojeným CW profilem opláštění jednoduché</t>
  </si>
  <si>
    <t>v.č. D.1.1.3 - (27) předsazená SDK stěna :</t>
  </si>
  <si>
    <t>8,3*1,37 :</t>
  </si>
  <si>
    <t>763135812</t>
  </si>
  <si>
    <t>Demontáž podhledu sádrokartonového kazetového na roštu</t>
  </si>
  <si>
    <t>v.č. D.1.1.3. -kazetový SDK podhled :</t>
  </si>
  <si>
    <t>8,41 :</t>
  </si>
  <si>
    <t>7,16 :</t>
  </si>
  <si>
    <t>4,34*1,83 :</t>
  </si>
  <si>
    <t>m.č.105 :</t>
  </si>
  <si>
    <t>2,725*1,83 :</t>
  </si>
  <si>
    <t>v.č.D.1.1.4 - kazetový SDK podhled :</t>
  </si>
  <si>
    <t>38,41 :</t>
  </si>
  <si>
    <t>998763201R00</t>
  </si>
  <si>
    <t>Přesun hmot pro dřevostavby, výšky do 12 m</t>
  </si>
  <si>
    <t>764002812</t>
  </si>
  <si>
    <t>Demontáž okapového plechu do suti v krytině skládané</t>
  </si>
  <si>
    <t>v.č.D.1.1.3 (23) :</t>
  </si>
  <si>
    <t>východní strana :</t>
  </si>
  <si>
    <t>19,365+0,25+2,05 :</t>
  </si>
  <si>
    <t>západní strana :</t>
  </si>
  <si>
    <t>17,72+2,05+0,5 :</t>
  </si>
  <si>
    <t>severní strana :</t>
  </si>
  <si>
    <t>21,84+0,7*2 :</t>
  </si>
  <si>
    <t>jižní strana :</t>
  </si>
  <si>
    <t>21,84 :</t>
  </si>
  <si>
    <t>764002831</t>
  </si>
  <si>
    <t>Demontáž sněhového zachytávače do suti</t>
  </si>
  <si>
    <t>764002851</t>
  </si>
  <si>
    <t>Demontáž oplechování parapetů do suti</t>
  </si>
  <si>
    <t>6,855 :</t>
  </si>
  <si>
    <t>0,6*2+0,9+2,08 :</t>
  </si>
  <si>
    <t>1,16*2+2,06+2,04 :</t>
  </si>
  <si>
    <t>1,16*2+2,06+2,04+1,2 :</t>
  </si>
  <si>
    <t>1,7*4 :</t>
  </si>
  <si>
    <t>764004801</t>
  </si>
  <si>
    <t>Demontáž podokapního žlabu do suti</t>
  </si>
  <si>
    <t>764004861</t>
  </si>
  <si>
    <t>Demontáž svodu do suti</t>
  </si>
  <si>
    <t>v.č. D.1.1.3 (23) :</t>
  </si>
  <si>
    <t>pohled východní :</t>
  </si>
  <si>
    <t>6,5+7,4 :</t>
  </si>
  <si>
    <t>pohled západní :</t>
  </si>
  <si>
    <t>7,4+7,2 :</t>
  </si>
  <si>
    <t>7,2 :</t>
  </si>
  <si>
    <t>764002861</t>
  </si>
  <si>
    <t>Demontáž oplechování říms a ozdobných prvků do suti - oplechování soklu</t>
  </si>
  <si>
    <t>998764201R00</t>
  </si>
  <si>
    <t>Přesun hmot pro klempířské konstr., výšky do 6 m</t>
  </si>
  <si>
    <t>76644182VL</t>
  </si>
  <si>
    <t>Demontáž parapetních desek dřevěných nebo plastových šířky do 30 cm délky přes 1,0 m</t>
  </si>
  <si>
    <t>v.č. D.1.1.3 (9)......dl.4,15m :</t>
  </si>
  <si>
    <t>766441811</t>
  </si>
  <si>
    <t>Demontáž parapetních desek dřevěných nebo plastových šířky do 30 cm délky do 1,0 m</t>
  </si>
  <si>
    <t>v.č.D.1.1.3 (9) :</t>
  </si>
  <si>
    <t>766441821</t>
  </si>
  <si>
    <t>3 :</t>
  </si>
  <si>
    <t>766691915</t>
  </si>
  <si>
    <t>Vyvěšení nebo zavěšení dřevěných křídel dveří pl přes 2 m2</t>
  </si>
  <si>
    <t>766691914</t>
  </si>
  <si>
    <t>Vyvěšení nebo zavěšení dřevěných křídel dveří pl do 2 m2</t>
  </si>
  <si>
    <t>v.č. D.1.1.3 (10b) :</t>
  </si>
  <si>
    <t>m.č.119 :</t>
  </si>
  <si>
    <t>v.č.D.1.1.4 (10b) :</t>
  </si>
  <si>
    <t>766411811R00</t>
  </si>
  <si>
    <t>Demontáž obložení stěn panely velikosti do 1,5 m2</t>
  </si>
  <si>
    <t>v.č. D.1.1.3 (15) :</t>
  </si>
  <si>
    <t>m.č.103 :</t>
  </si>
  <si>
    <t>(10,415+1,8)*1,1 :</t>
  </si>
  <si>
    <t>4,34*1,1 :</t>
  </si>
  <si>
    <t>v.č.D.1.1.3 (17) - provětrávaný sokl :</t>
  </si>
  <si>
    <t>10,9*(1,15+0,5)/2 :</t>
  </si>
  <si>
    <t>8,465*(1,8+1,4)/2 :</t>
  </si>
  <si>
    <t>4,15*0,6 :</t>
  </si>
  <si>
    <t>(19,72-4,15)*(2+1)/2 :</t>
  </si>
  <si>
    <t>(11,1+0,7)*0,6 :</t>
  </si>
  <si>
    <t>(21,84-11,1)*(1,9+1,2)/2 :</t>
  </si>
  <si>
    <t>v.č.D.1.1.4 (15) :</t>
  </si>
  <si>
    <t>m.č.203+schodiště :</t>
  </si>
  <si>
    <t>(1,97+13)*2*1,1 :</t>
  </si>
  <si>
    <t>-0,9*1,1-0,8*1,1*3-0,6*1,1*3-1,985*1,1 :</t>
  </si>
  <si>
    <t>(7,765+2,62)*2*1,1 :</t>
  </si>
  <si>
    <t>-1,985*1,1-0,9*1,1*3 :</t>
  </si>
  <si>
    <t>766411822R00</t>
  </si>
  <si>
    <t>Demontáž podkladových roštů obložení stěn</t>
  </si>
  <si>
    <t>766825821R00</t>
  </si>
  <si>
    <t>Demontáž vestavěných skříní 2křídlových</t>
  </si>
  <si>
    <t>v.č.D.1.1.4 (27) :</t>
  </si>
  <si>
    <t>m.č.213+214 :</t>
  </si>
  <si>
    <t>998766201R00</t>
  </si>
  <si>
    <t>Přesun hmot pro truhlářské konstr., výšky do 6 m</t>
  </si>
  <si>
    <t>76799680VL</t>
  </si>
  <si>
    <t>Zkrácení ztužujících pásovin ve spárách</t>
  </si>
  <si>
    <t>v.č. D.1.1.3. :</t>
  </si>
  <si>
    <t>767661811</t>
  </si>
  <si>
    <t>Demontáž mříží pevných nebo otevíravých</t>
  </si>
  <si>
    <t>okenní :</t>
  </si>
  <si>
    <t>venkovní podlahová mříž (24) :</t>
  </si>
  <si>
    <t>8,6*0,9 :</t>
  </si>
  <si>
    <t>998767201R00</t>
  </si>
  <si>
    <t>Přesun hmot pro zámečnické konstr., výšky do 6 m</t>
  </si>
  <si>
    <t>771571810</t>
  </si>
  <si>
    <t>Demontáž podlah z dlaždic keramických kladených do malty vč. soklíků</t>
  </si>
  <si>
    <t>v.č. D.1.1.3 (6)....PD3 :</t>
  </si>
  <si>
    <t>5,61+19,37+50,14 :</t>
  </si>
  <si>
    <t>v.č. D.1.1.3 (6)....PD4 :</t>
  </si>
  <si>
    <t>48,27 :</t>
  </si>
  <si>
    <t>v.č. D.1.1.3 (6)....PD5 :</t>
  </si>
  <si>
    <t>m.č.108-111, 114 a 115 :</t>
  </si>
  <si>
    <t>(5,9+13,97+2,62)*2 :</t>
  </si>
  <si>
    <t>(1,65+8,91)*2 :</t>
  </si>
  <si>
    <t>17,61 :</t>
  </si>
  <si>
    <t>998771201R00</t>
  </si>
  <si>
    <t>Přesun hmot pro podlahy z dlaždic, výšky do 6 m</t>
  </si>
  <si>
    <t>776201812</t>
  </si>
  <si>
    <t>Demontáž lepených povlakových podlah s podložkou ručně</t>
  </si>
  <si>
    <t>v.č. D.1.1.3 (6)....PD6 :</t>
  </si>
  <si>
    <t>m.č.212......PD7 :</t>
  </si>
  <si>
    <t>m.č.209....PD 8 :</t>
  </si>
  <si>
    <t>776201814</t>
  </si>
  <si>
    <t>Demontáž textilních podlahovin volně položených podlepených páskou</t>
  </si>
  <si>
    <t>v.č. D.1.1.3 (6) :</t>
  </si>
  <si>
    <t>998776201R00</t>
  </si>
  <si>
    <t>Přesun hmot pro podlahy povlakové, výšky do 6 m</t>
  </si>
  <si>
    <t>781471810</t>
  </si>
  <si>
    <t>Demontáž obkladů z obkladaček keramických kladených do malty</t>
  </si>
  <si>
    <t>v.č.D.1.1.3 (16) :</t>
  </si>
  <si>
    <t>1,2*1,8 :</t>
  </si>
  <si>
    <t>0,875*2,1 :</t>
  </si>
  <si>
    <t>(1,2+1,1)*2*1,8 :</t>
  </si>
  <si>
    <t>-0,6*1,8 :</t>
  </si>
  <si>
    <t>(1,55+0,86)*2*1,8 :</t>
  </si>
  <si>
    <t>(1,4+0,86)*2*1,5 :</t>
  </si>
  <si>
    <t>-0,6*1,5 :</t>
  </si>
  <si>
    <t>1,2*1,5 :</t>
  </si>
  <si>
    <t>v.č.D.1.1.4 (16) :</t>
  </si>
  <si>
    <t>(3,505+1,97)*2*2,1 :</t>
  </si>
  <si>
    <t>-(0,6+0,8)*1,97 :</t>
  </si>
  <si>
    <t>998781201R00</t>
  </si>
  <si>
    <t>Přesun hmot pro obklady keramické, výšky do 6 m</t>
  </si>
  <si>
    <t>784121001</t>
  </si>
  <si>
    <t>Oškrabání malby v mísnostech výšky do 3,80 m</t>
  </si>
  <si>
    <t>711111001R00</t>
  </si>
  <si>
    <t>Provedení izolace proti vlhkosti na ploše vodorovné, 1x asfaltovým penetračním nátěrem</t>
  </si>
  <si>
    <t>711112001R00</t>
  </si>
  <si>
    <t>Provedení izolace proti vlhkosti na ploše svislé, 1x asfaltovým penetračním nátěr</t>
  </si>
  <si>
    <t>11163150</t>
  </si>
  <si>
    <t>lak penetrační asfaltový</t>
  </si>
  <si>
    <t>711142559R00</t>
  </si>
  <si>
    <t>Provedení izolace proti vlhkosti na ploše svislé, asfaltovými pásy přitavením</t>
  </si>
  <si>
    <t>62853005</t>
  </si>
  <si>
    <t>pás asfaltový natavitelný modifikovaný SBS tl 4mm s vložkou ze skleněné tkaniny a hrubozrnným, břidličným posypem na horním povrchu</t>
  </si>
  <si>
    <t>Provedení izolace proti zemní vlhkosti hydroizolační stěrkou vodorovné na betonu, 2 vrstvy</t>
  </si>
  <si>
    <t>711161222</t>
  </si>
  <si>
    <t>Izolace proti zemní vlhkosti nopovou fólií s textilií 300g/m2 svislá, nopek v 8,0 mm, tl do 0,6 mm</t>
  </si>
  <si>
    <t>711161381</t>
  </si>
  <si>
    <t>Izolace proti zemní vlhkosti foliemi nopovými ukončené horní lištou</t>
  </si>
  <si>
    <t>147</t>
  </si>
  <si>
    <t>712311101R00</t>
  </si>
  <si>
    <t>Provedení povlakové krytiny střech do 10°, asfaltovým penetračním nátěrem</t>
  </si>
  <si>
    <t>148</t>
  </si>
  <si>
    <t>712811102R00</t>
  </si>
  <si>
    <t>Provedení povlakové krytiny střech, samostatné vytažení povlaku, asfaltový lak</t>
  </si>
  <si>
    <t>149</t>
  </si>
  <si>
    <t>11163153</t>
  </si>
  <si>
    <t>emulze asfaltová penetrační</t>
  </si>
  <si>
    <t>litr</t>
  </si>
  <si>
    <t>150</t>
  </si>
  <si>
    <t>712341559R00</t>
  </si>
  <si>
    <t>Provedení povlakové krytiny střech do 10°, asfaltovými pásy, přitavení celoplošně</t>
  </si>
  <si>
    <t>151</t>
  </si>
  <si>
    <t>712841559R00</t>
  </si>
  <si>
    <t>Provedení povlakové krytiny střech, samostatné vytažení povlaku, asfaltové pásy na sucho</t>
  </si>
  <si>
    <t>152</t>
  </si>
  <si>
    <t>62856011</t>
  </si>
  <si>
    <t>pás asfaltový natavitelný modifikovaný SBS tl 4,0mm s vložkou z hliníkové fólie, hliníkové fólie s, textilií a spalitelnou PE fólií nebo jemnozrnný minerálním posypem na horním povrchu</t>
  </si>
  <si>
    <t>153</t>
  </si>
  <si>
    <t>712771271</t>
  </si>
  <si>
    <t>Provedení filtrační vrstvy vegetační střechy z textilií sklon do 5°</t>
  </si>
  <si>
    <t>154</t>
  </si>
  <si>
    <t>69311060</t>
  </si>
  <si>
    <t>geotextilie netkaná separační, ochranná, filtrační, drenážní PP 200g/m2</t>
  </si>
  <si>
    <t>155</t>
  </si>
  <si>
    <t>69311068</t>
  </si>
  <si>
    <t>geotextilie netkaná separační, ochranná, filtrační, drenážní PP 300g/m2</t>
  </si>
  <si>
    <t>156</t>
  </si>
  <si>
    <t>712771401</t>
  </si>
  <si>
    <t>Provedení vegetační vrstvy ze substrátu tloušťky do 100 mm vegetační střechy sklon do 5°</t>
  </si>
  <si>
    <t>157</t>
  </si>
  <si>
    <t>10321001</t>
  </si>
  <si>
    <t>substrát vegetačních střech extenzivní suchomilných rostlin</t>
  </si>
  <si>
    <t>158</t>
  </si>
  <si>
    <t>71236308VL</t>
  </si>
  <si>
    <t>D+M střešní folie mPVC tl.2mm, spoje uzavřeny zálivkou - viz popis</t>
  </si>
  <si>
    <t>159</t>
  </si>
  <si>
    <t>71236307VL</t>
  </si>
  <si>
    <t>D+M střešní folie mPVC tl.1,5mm s vložkou PES - viz popis</t>
  </si>
  <si>
    <t>160</t>
  </si>
  <si>
    <t>712332135</t>
  </si>
  <si>
    <t>Povlaková krytina plochých střech nopovou folií s perforovanou deskou, nopek v 20 mm, tl do 1,0 mm</t>
  </si>
  <si>
    <t>161</t>
  </si>
  <si>
    <t>D/07</t>
  </si>
  <si>
    <t>Odvodnění vegetační střechy osazením kontrolní šachty vč.dodávky</t>
  </si>
  <si>
    <t>162</t>
  </si>
  <si>
    <t>998712202R00</t>
  </si>
  <si>
    <t>Přesun hmot pro povlakové krytiny, výšky do 12 m</t>
  </si>
  <si>
    <t>163</t>
  </si>
  <si>
    <t>713121121R00</t>
  </si>
  <si>
    <t>Montáž tepelné izolace podlah na sucho, dvouvrstvá</t>
  </si>
  <si>
    <t>164</t>
  </si>
  <si>
    <t>165</t>
  </si>
  <si>
    <t>28375914</t>
  </si>
  <si>
    <t>deska EPS 150 pro trvalé zatížení v tlaku (max. 3000 kg/m2) tl 100mm</t>
  </si>
  <si>
    <t>166</t>
  </si>
  <si>
    <t>167</t>
  </si>
  <si>
    <t>63141432</t>
  </si>
  <si>
    <t>deska tepelně izolační minerální podlah lambda=0,039 tl 30mm - viz popis</t>
  </si>
  <si>
    <t>168</t>
  </si>
  <si>
    <t>713141131R00</t>
  </si>
  <si>
    <t>Montáž tepelné izolace střech, plně lepená za studena, 1 vrstva</t>
  </si>
  <si>
    <t>169</t>
  </si>
  <si>
    <t>2837596VL</t>
  </si>
  <si>
    <t>deska EPS 200 pro trvalé zatížení v tlaku (max. 3600 kg/m2) tl 260mm - viz popis</t>
  </si>
  <si>
    <t>170</t>
  </si>
  <si>
    <t>28375926</t>
  </si>
  <si>
    <t>deska EPS 200 pro trvalé zatížení v tlaku (max. 3600 kg/m2) tl 100mm</t>
  </si>
  <si>
    <t>171</t>
  </si>
  <si>
    <t>28375960VL</t>
  </si>
  <si>
    <t>deska EPS 200 pro trvalé zatížení v tlaku (max. 3600 kg/m2) tl 220mm - viz popis</t>
  </si>
  <si>
    <t>172</t>
  </si>
  <si>
    <t>2837614VL</t>
  </si>
  <si>
    <t>Desky izolační z polystyrenu EPS 150 spádový - 3% tl.20-60mm</t>
  </si>
  <si>
    <t>173</t>
  </si>
  <si>
    <t>174</t>
  </si>
  <si>
    <t>R-položka</t>
  </si>
  <si>
    <t>POL12_0</t>
  </si>
  <si>
    <t>175</t>
  </si>
  <si>
    <t>176</t>
  </si>
  <si>
    <t>72121140VL</t>
  </si>
  <si>
    <t>D+M pojistný přepad na střeše STR1</t>
  </si>
  <si>
    <t>177</t>
  </si>
  <si>
    <t>721233112</t>
  </si>
  <si>
    <t>Střešní vtok polypropylen PP pro ploché střechy svislý odtok DN 110 - STR2 - viz popis</t>
  </si>
  <si>
    <t>178</t>
  </si>
  <si>
    <t>721233114</t>
  </si>
  <si>
    <t>Střešní vtok polypropylen PP pro ploché střechy svislý odtok DN 160 - STR1 - viz popis</t>
  </si>
  <si>
    <t>179</t>
  </si>
  <si>
    <t>180</t>
  </si>
  <si>
    <t>D/15</t>
  </si>
  <si>
    <t>Doplňky zařízení koupelen a záchodů nerezové madlo rovné dl 500 mm</t>
  </si>
  <si>
    <t>181</t>
  </si>
  <si>
    <t>D/16</t>
  </si>
  <si>
    <t>Doplňky zařízení koupelen a záchodů nerezové madlo sklopné dl.600mm</t>
  </si>
  <si>
    <t>182</t>
  </si>
  <si>
    <t>725291642</t>
  </si>
  <si>
    <t>Doplňky zařízení koupelen a záchodů nerezové sedačky do sprchy vč. dodávky</t>
  </si>
  <si>
    <t>183</t>
  </si>
  <si>
    <t>998725202R00</t>
  </si>
  <si>
    <t>Přesun hmot pro zařizovací předměty, výšky do 12 m</t>
  </si>
  <si>
    <t>184</t>
  </si>
  <si>
    <t>735511008</t>
  </si>
  <si>
    <t>Podlahové vytápění - systémová deska s kombinovanou tepelnou a kročejovou izolací celkové výšky 50, až 53 mm</t>
  </si>
  <si>
    <t>185</t>
  </si>
  <si>
    <t>998735202R00</t>
  </si>
  <si>
    <t>Přesun hmot pro otopná tělesa, výšky do 12 m</t>
  </si>
  <si>
    <t>186</t>
  </si>
  <si>
    <t>762951002</t>
  </si>
  <si>
    <t>Montáž podkladního roštu terasy z plných profilů osové vzdálenosti podpěr přes 300 do 420 mm</t>
  </si>
  <si>
    <t>187</t>
  </si>
  <si>
    <t>6051212VL</t>
  </si>
  <si>
    <t>podkladní hranol 45x70 vč. povrchových úprav</t>
  </si>
  <si>
    <t>188</t>
  </si>
  <si>
    <t>762952024</t>
  </si>
  <si>
    <t>Montáž teras z prken přes 135 mm z dřevin tvrdých skrytým spojem broušených bez povrchové úpravy</t>
  </si>
  <si>
    <t>189</t>
  </si>
  <si>
    <t>61198124</t>
  </si>
  <si>
    <t>terasový profil dřevěný 27x145mm sibiřský modřín</t>
  </si>
  <si>
    <t>190</t>
  </si>
  <si>
    <t>998762202R00</t>
  </si>
  <si>
    <t>Přesun hmot pro tesařské konstrukce, výšky do 12 m</t>
  </si>
  <si>
    <t>191</t>
  </si>
  <si>
    <t>763131471</t>
  </si>
  <si>
    <t>SDK podhled deska 1xH2DF 12,5 bez TI dvouvrstvá spodní kce profil CD+UD</t>
  </si>
  <si>
    <t>192</t>
  </si>
  <si>
    <t>Montáž SDK kazetového podhledu z kazet 600x600 mm na zavěšenou polozapuštěnou nosnou konstrukci</t>
  </si>
  <si>
    <t>193</t>
  </si>
  <si>
    <t>76313149VL</t>
  </si>
  <si>
    <t>Širokopásmový akustický podhled</t>
  </si>
  <si>
    <t>194</t>
  </si>
  <si>
    <t>763131511</t>
  </si>
  <si>
    <t>SDK podhled deska 1xA 12,5 bez TI jednovrstvá spodní kce profil CD+UD</t>
  </si>
  <si>
    <t>195</t>
  </si>
  <si>
    <t>196</t>
  </si>
  <si>
    <t>764203152</t>
  </si>
  <si>
    <t>Montáž střešního výlezu pro krytinu skládanou nebo plechovou</t>
  </si>
  <si>
    <t>197</t>
  </si>
  <si>
    <t>5916462VL</t>
  </si>
  <si>
    <t>výlez na střechu  700x1200mm protipožární, zateplený</t>
  </si>
  <si>
    <t>198</t>
  </si>
  <si>
    <t>76430610VL</t>
  </si>
  <si>
    <t>Montáž a dodávka větracích komínků STR1 + STR2</t>
  </si>
  <si>
    <t>199</t>
  </si>
  <si>
    <t>76421660VL</t>
  </si>
  <si>
    <t>Oplechování rovných parapetů mechanicky kotvené z Pz s povrchovou úpravou rš do 330 mm -, vč.podlepení XPS tl.do 20mm, bez povrchové úpravy (podparapetní lišty v KZS)</t>
  </si>
  <si>
    <t>200</t>
  </si>
  <si>
    <t>201</t>
  </si>
  <si>
    <t>KL/25</t>
  </si>
  <si>
    <t>Kačírková lišta rš.190mm Al</t>
  </si>
  <si>
    <t>202</t>
  </si>
  <si>
    <t>KL/26</t>
  </si>
  <si>
    <t>Rohová  lišta rš.100mm - poplast.plech</t>
  </si>
  <si>
    <t>203</t>
  </si>
  <si>
    <t>KL/24</t>
  </si>
  <si>
    <t>Závětrná lišta Pz rš.250mm</t>
  </si>
  <si>
    <t>204</t>
  </si>
  <si>
    <t>121101102R00</t>
  </si>
  <si>
    <t>Sejmutí ornice s přemístěním přes 50 do 100 m</t>
  </si>
  <si>
    <t>131201202R00</t>
  </si>
  <si>
    <t>Hloubení zapažených jam v hor.3 do 1000 m3</t>
  </si>
  <si>
    <t>131201209R00</t>
  </si>
  <si>
    <t>Příplatek za lepivost - hloubení zapaž.jam v hor.3</t>
  </si>
  <si>
    <t>132201401R00</t>
  </si>
  <si>
    <t>Hloubený výkop pod základy v hor.3</t>
  </si>
  <si>
    <t>133201101R00</t>
  </si>
  <si>
    <t>Hloubení šachet v hor.3 do 100 m3</t>
  </si>
  <si>
    <t>133201109R00</t>
  </si>
  <si>
    <t>Příplatek za lepivost - hloubení šachet v hor.3</t>
  </si>
  <si>
    <t>151101102R00</t>
  </si>
  <si>
    <t>Pažení a rozepření stěn rýh - příložné - hl.do 4 m</t>
  </si>
  <si>
    <t>151101112R00</t>
  </si>
  <si>
    <t>Odstranění pažení stěn rýh - příložné - hl. do 4 m</t>
  </si>
  <si>
    <t>174101101R00</t>
  </si>
  <si>
    <t>Zásyp jam, rýh, šachet se zhutněním</t>
  </si>
  <si>
    <t>161101101R00</t>
  </si>
  <si>
    <t>Svislé přemístění výkopku z hor.1-4 do 2,5 m</t>
  </si>
  <si>
    <t>162701105R00</t>
  </si>
  <si>
    <t>Vodorovné přemístění výkopku z hor.1-4 do 10000 m</t>
  </si>
  <si>
    <t>162701109R00</t>
  </si>
  <si>
    <t>Příplatek k vod. přemístění hor.1-4 za další 1 km</t>
  </si>
  <si>
    <t>997223855</t>
  </si>
  <si>
    <t>Poplatek za uložení na skládce (skládkovné) zeminy a kameniva kód odpadu 170 504</t>
  </si>
  <si>
    <t>205</t>
  </si>
  <si>
    <t>76641422VL</t>
  </si>
  <si>
    <t>Montáž obložení stěn - horizontální dřevěný obklad tl.24mm</t>
  </si>
  <si>
    <t>206</t>
  </si>
  <si>
    <t>6119115VL</t>
  </si>
  <si>
    <t>Horizontální fasádní dřevěný obklad tl.24mm vč. povrchové úpravy</t>
  </si>
  <si>
    <t>207</t>
  </si>
  <si>
    <t>76641721VL</t>
  </si>
  <si>
    <t>Montáž obložení stěn podkladového roštu z KVH hranolků 40x40</t>
  </si>
  <si>
    <t>208</t>
  </si>
  <si>
    <t>61223110</t>
  </si>
  <si>
    <t>hranol vrstvený lepený nepohledový</t>
  </si>
  <si>
    <t>209</t>
  </si>
  <si>
    <t>T/01</t>
  </si>
  <si>
    <t>Montáž a dodávka dveřních křídel otvíravých jednokř. 900/1970,do ocelové zárubně - vč. zárubně,, čtečka a el.zámek - viz popis</t>
  </si>
  <si>
    <t>210</t>
  </si>
  <si>
    <t>T/03</t>
  </si>
  <si>
    <t>Montáž a dodávka dveřních křídel PP EW15/DP3 otvíravých jednokř. 900/1970 do ocelové zárubně - vč., zárubně,samozavírač - viz popis</t>
  </si>
  <si>
    <t>T/07a</t>
  </si>
  <si>
    <t>Montáž a dodávka dveřních křídel otvíravých jednokří. 800/1970 do ocelové zárubně - vč. zárubně,vč., větrací mřížky - viz popis</t>
  </si>
  <si>
    <t>212</t>
  </si>
  <si>
    <t>T/07b</t>
  </si>
  <si>
    <t>Montáž a dodávka dveřních křídel PP EW 15/DP3 otvíravých jednokří. 800/1970 do ocelové zárubně - vč., zárubně,vč.samozavírač - viz popis</t>
  </si>
  <si>
    <t>213</t>
  </si>
  <si>
    <t>T/10</t>
  </si>
  <si>
    <t>Montáž a dodávka dveřních křídel otvíravých jednokř. 900/1970, PP EW30/DP3 do obložkové zárubně -, vč.obl.zárubně,čtečka, el.zámek,samozavírač - viz popis</t>
  </si>
  <si>
    <t>214</t>
  </si>
  <si>
    <t>T/13</t>
  </si>
  <si>
    <t>Montáž a dodávka dveřních křídel otvíravých jednokř. 900/1970 do ocelové zárubně - vč. zárubně - viz, popis</t>
  </si>
  <si>
    <t>215</t>
  </si>
  <si>
    <t>T/22</t>
  </si>
  <si>
    <t>Montáž a dodávka stěny vel. 10,415x3,1m - vč. ocelové konstrukce, vč. řeziva a povrchových úprav -, viz popis</t>
  </si>
  <si>
    <t>216</t>
  </si>
  <si>
    <t>217</t>
  </si>
  <si>
    <t>7679951VL</t>
  </si>
  <si>
    <t>Montáž a dodávka únikového ocelového schodiště - viz statika v.č.D.1.2.07 - vč.povrchových úprav</t>
  </si>
  <si>
    <t>218</t>
  </si>
  <si>
    <t>767881115</t>
  </si>
  <si>
    <t>Montáž sloupků záchytného systému do dutinového panelu expanzní kotvou, mechanickým kotvením</t>
  </si>
  <si>
    <t>219</t>
  </si>
  <si>
    <t>767881118</t>
  </si>
  <si>
    <t>Montáž sloupků záchytného systému do trapézového plechu samořeznými vruty, příchytkami</t>
  </si>
  <si>
    <t>220</t>
  </si>
  <si>
    <t>767881161</t>
  </si>
  <si>
    <t>Montáž a dodávka lana do nástavců v záchytném systému - 23m</t>
  </si>
  <si>
    <t>221</t>
  </si>
  <si>
    <t>767531111</t>
  </si>
  <si>
    <t>Montáž vnitřních rohoží čistících zón - lepené</t>
  </si>
  <si>
    <t>222</t>
  </si>
  <si>
    <t>69752121</t>
  </si>
  <si>
    <t>koberec čistící zóna, střižená smyčka, vlákno PA Econyl, 920g/m2, zátěž 33, Bfl-S1, záda vinyl</t>
  </si>
  <si>
    <t>223</t>
  </si>
  <si>
    <t>Z/2122</t>
  </si>
  <si>
    <t>rohož čistící kartáčová černá venkovní, vstupní - vč. náběhového rámu</t>
  </si>
  <si>
    <t>224</t>
  </si>
  <si>
    <t>Z/19a</t>
  </si>
  <si>
    <t>Montáž a dodávka  dveří ocelových vchodových dvoukřídlových bez nadsvětlíku</t>
  </si>
  <si>
    <t>225</t>
  </si>
  <si>
    <t>Z/19b</t>
  </si>
  <si>
    <t>Montáž a dodávka ocelových výplní dvoukřídlových</t>
  </si>
  <si>
    <t>226</t>
  </si>
  <si>
    <t>Z/24L</t>
  </si>
  <si>
    <t>Montáž a dodávka dveří ocelových vchodových jednokřídlových bez nadsvětlíku vč. zárubní</t>
  </si>
  <si>
    <t>227</t>
  </si>
  <si>
    <t>D/17</t>
  </si>
  <si>
    <t>Montáž a dodávka mřížek větracích čtyřhranných 150/150 - vč. dodávky</t>
  </si>
  <si>
    <t>228</t>
  </si>
  <si>
    <t>Z/1011</t>
  </si>
  <si>
    <t>Montáž a dodávka oken AL jednoduchých FIX do zdiva plochy do 2,5 m2</t>
  </si>
  <si>
    <t>229</t>
  </si>
  <si>
    <t>Z/1518</t>
  </si>
  <si>
    <t>Montáž a dodávka dřevěného (ocelového) madla vč. kotvení - viz popis</t>
  </si>
  <si>
    <t>230</t>
  </si>
  <si>
    <t>Z/06</t>
  </si>
  <si>
    <t>Montáž a dodávka zábradlí rovného z profilové oceli vč.madla a povrchové úpravy</t>
  </si>
  <si>
    <t>231</t>
  </si>
  <si>
    <t>Z/7</t>
  </si>
  <si>
    <t>Montáž a dodávka zábradlí schodišťového z profilové oceli vč.madla a povrchové úpravy - únikové, schodiště</t>
  </si>
  <si>
    <t>232</t>
  </si>
  <si>
    <t>O/15,79,11</t>
  </si>
  <si>
    <t>Montáž a dodávka oken a dveří AL  - viz výpis prvků - vč. interiérové žaluzie</t>
  </si>
  <si>
    <t>233</t>
  </si>
  <si>
    <t>Z/13</t>
  </si>
  <si>
    <t>Montáž a dodávka venkovních požárních žebříků do zdiva</t>
  </si>
  <si>
    <t>234</t>
  </si>
  <si>
    <t>D/09</t>
  </si>
  <si>
    <t>Montáž a dodávka stříšek nad vstupy kotvených pomocí závěsů rovných, výplň skleněná šířky do 1,50 m</t>
  </si>
  <si>
    <t>235</t>
  </si>
  <si>
    <t>D/1112</t>
  </si>
  <si>
    <t>Montáž mřížek větracích čtyřhranných průřezu do 0,09 m2</t>
  </si>
  <si>
    <t>236</t>
  </si>
  <si>
    <t>553414VL</t>
  </si>
  <si>
    <t>mřížka větrací kovová se síťovinou 400x200mm</t>
  </si>
  <si>
    <t>237</t>
  </si>
  <si>
    <t>553414Vla</t>
  </si>
  <si>
    <t>mřížka větrací kovová se síťovinou 250x350mm</t>
  </si>
  <si>
    <t>238</t>
  </si>
  <si>
    <t>239</t>
  </si>
  <si>
    <t>240</t>
  </si>
  <si>
    <t>241</t>
  </si>
  <si>
    <t>dlažba keramická protiskluzná do interiéru - viz popis</t>
  </si>
  <si>
    <t>242</t>
  </si>
  <si>
    <t>243</t>
  </si>
  <si>
    <t>Montáž parapetů z  litého mramoru tl do 30 mm</t>
  </si>
  <si>
    <t>244</t>
  </si>
  <si>
    <t>obklad parapetů litý mramor š 280mm tl 20mm</t>
  </si>
  <si>
    <t>245</t>
  </si>
  <si>
    <t>246</t>
  </si>
  <si>
    <t>247</t>
  </si>
  <si>
    <t>248</t>
  </si>
  <si>
    <t>249</t>
  </si>
  <si>
    <t>heterogenní akustický zátěžový vinyl, vč. soklíku</t>
  </si>
  <si>
    <t>250</t>
  </si>
  <si>
    <t>776211131</t>
  </si>
  <si>
    <t>Lepení textilních pásů tkaných</t>
  </si>
  <si>
    <t>251</t>
  </si>
  <si>
    <t>69752120</t>
  </si>
  <si>
    <t>koberec čistící zóna</t>
  </si>
  <si>
    <t>252</t>
  </si>
  <si>
    <t>253</t>
  </si>
  <si>
    <t>254</t>
  </si>
  <si>
    <t>781674112</t>
  </si>
  <si>
    <t>Montáž obkladů parapetů šířky do 150 mm z dlaždic keramických lepených flexibilním lepidlem</t>
  </si>
  <si>
    <t>255</t>
  </si>
  <si>
    <t>256</t>
  </si>
  <si>
    <t>obklad keramický hladký přes 22 do 25ks/m2</t>
  </si>
  <si>
    <t>257</t>
  </si>
  <si>
    <t>258</t>
  </si>
  <si>
    <t>259</t>
  </si>
  <si>
    <t>260</t>
  </si>
  <si>
    <t>D/02a</t>
  </si>
  <si>
    <t>Montáž  a dodávka lamelové žaluzie venkovní pro okna kovová Z90 - viz popis - motorický pohon</t>
  </si>
  <si>
    <t>261</t>
  </si>
  <si>
    <t>998786202R00</t>
  </si>
  <si>
    <t>Přesun hmot pro zastiň. techniku, výšky do 12 m</t>
  </si>
  <si>
    <t>262</t>
  </si>
  <si>
    <t>266</t>
  </si>
  <si>
    <t>00511R</t>
  </si>
  <si>
    <t>Geodetické práce</t>
  </si>
  <si>
    <t>263</t>
  </si>
  <si>
    <t>034503000</t>
  </si>
  <si>
    <t>Informační tabule na staveništi</t>
  </si>
  <si>
    <t>274315224</t>
  </si>
  <si>
    <t>Základové pasy z betonu prostého C 16/20</t>
  </si>
  <si>
    <t>274326121R00</t>
  </si>
  <si>
    <t>Zákl. pasy z betonu železového vodo. V4 To B 20</t>
  </si>
  <si>
    <t>274351121</t>
  </si>
  <si>
    <t>Zřízení bednění základových pasů rovného</t>
  </si>
  <si>
    <t>274351122</t>
  </si>
  <si>
    <t>Odstranění bednění základových pasů rovného</t>
  </si>
  <si>
    <t>274361821R00</t>
  </si>
  <si>
    <t>Výztuž základových pasů z betonářské oceli  B500B (10 505)</t>
  </si>
  <si>
    <t>279113151</t>
  </si>
  <si>
    <t>Základová zeď tl 150 mm z tvárnic ztraceného bednění včetně výplně z betonu tř. C 25/30</t>
  </si>
  <si>
    <t>279113154</t>
  </si>
  <si>
    <t>Základová zeď tl do 300 mm z tvárnic ztraceného bednění včetně výplně z betonu tř. C 25/30</t>
  </si>
  <si>
    <t>279113155</t>
  </si>
  <si>
    <t>Základová zeď tl do 400 mm z tvárnic ztraceného bednění včetně výplně z betonu tř. C 25/30</t>
  </si>
  <si>
    <t>279322511</t>
  </si>
  <si>
    <t>Základová zeď ze ŽB se zvýšenými nároky na prostředí tř. C 25/30 bez výztuže</t>
  </si>
  <si>
    <t>279351105R00</t>
  </si>
  <si>
    <t>Bednění stěn základových zdí, oboustranné - zřízení</t>
  </si>
  <si>
    <t>279351106R00</t>
  </si>
  <si>
    <t>Bednění stěn základových zdí, oboustranné - odstranění</t>
  </si>
  <si>
    <t>311351911</t>
  </si>
  <si>
    <t>Příplatek k cenám bednění  za pohledový beton</t>
  </si>
  <si>
    <t>279361821R00</t>
  </si>
  <si>
    <t>Výztuž základových zdí z betonářské oceli B500B (10 505)</t>
  </si>
  <si>
    <t>275322511</t>
  </si>
  <si>
    <t>Základové patky ze ŽB se zvýšenými nároky na prostředí tř. C 25/30</t>
  </si>
  <si>
    <t>275361821R00</t>
  </si>
  <si>
    <t>Výztuž základových patek z betonářské oceli B500B (10 505)</t>
  </si>
  <si>
    <t>271532212</t>
  </si>
  <si>
    <t>Podsyp pod základové konstrukce se zhutněním z hrubého kameniva frakce 16 až 32 mm</t>
  </si>
  <si>
    <t>213141113</t>
  </si>
  <si>
    <t>Zřízení vrstvy z geotextilie v rovině nebo ve sklonu do 1:5 š do 8,5 m</t>
  </si>
  <si>
    <t>69311082</t>
  </si>
  <si>
    <t>Dod. geotextilie netkaná separační, ochranná, filtrační, drenážní PP 500g/m2</t>
  </si>
  <si>
    <t>273313611R00</t>
  </si>
  <si>
    <t>Beton základových desek prostý C 16/20</t>
  </si>
  <si>
    <t>273362021R00</t>
  </si>
  <si>
    <t>Výztuž základových desek ze svařovaných sití KARI</t>
  </si>
  <si>
    <t>273362114</t>
  </si>
  <si>
    <t>Výztuž základových desek ocel 10 505 D do 22 mm</t>
  </si>
  <si>
    <t>264</t>
  </si>
  <si>
    <t>265</t>
  </si>
  <si>
    <t>267</t>
  </si>
  <si>
    <t>346272111</t>
  </si>
  <si>
    <t>Přizdívky ochranné tl 50 mm z pórobetonových přesných příčkovek Ytong objemové hmotnosti 500 kg/m3, vč. vrtání a osazení lepené výztuže - viz P.02</t>
  </si>
  <si>
    <t>33474111VL</t>
  </si>
  <si>
    <t>Prostup v betonových zdech 300x300</t>
  </si>
  <si>
    <t>Prostup ve stropech</t>
  </si>
  <si>
    <t>311238144R00</t>
  </si>
  <si>
    <t>Zdivo POROTHERM 30 Profi P10, tl. 300 mm</t>
  </si>
  <si>
    <t>311238136R00</t>
  </si>
  <si>
    <t>Zdivo POROTHERM 30 AKU Z P15 na maltu cementovou 10 MPa, tl. 300 mm</t>
  </si>
  <si>
    <t>317168056</t>
  </si>
  <si>
    <t>Překlad keramický vysoký v 238 mm dl 2250 mm</t>
  </si>
  <si>
    <t>317168052</t>
  </si>
  <si>
    <t>Překlad keramický vysoký v 238 mm dl 1250 mm</t>
  </si>
  <si>
    <t>317168059</t>
  </si>
  <si>
    <t>Překlad keramický vysoký v 238 mm dl 3000 mm</t>
  </si>
  <si>
    <t>317168051</t>
  </si>
  <si>
    <t>Překlad keramický vysoký v 238 mm dl 1000 mm</t>
  </si>
  <si>
    <t>317168053</t>
  </si>
  <si>
    <t>Překlad keramický vysoký v 238 mm dl 1500 mm</t>
  </si>
  <si>
    <t>317998124</t>
  </si>
  <si>
    <t>Tepelná izolace mezi překlady jakékoliv výšky z polystyrénu tl 90 mm</t>
  </si>
  <si>
    <t>317998120R00</t>
  </si>
  <si>
    <t>Izolace mezi překlady z polystyrenu tl. 150 mm</t>
  </si>
  <si>
    <t>317142432</t>
  </si>
  <si>
    <t>Překlad nenosný pórobetonový š 125 mm v do 250 mm na tenkovrstvou maltu dl do 1250 mm</t>
  </si>
  <si>
    <t>346272256</t>
  </si>
  <si>
    <t>Přizdívka z pórobetonových tvárnic tl 150 mm</t>
  </si>
  <si>
    <t>411324444</t>
  </si>
  <si>
    <t>Stropy deskové ze ŽB pohledového tř. C 25/30</t>
  </si>
  <si>
    <t>411351102R00</t>
  </si>
  <si>
    <t>Bednění stropů deskových, vlastní - odstranění</t>
  </si>
  <si>
    <t>411359111</t>
  </si>
  <si>
    <t>Příplatek k cenám bednění stropů za pohledový beton</t>
  </si>
  <si>
    <t>411354171R00</t>
  </si>
  <si>
    <t>Podpěrná konstr. stropů do 5 kPa - zřízení</t>
  </si>
  <si>
    <t>411354172R00</t>
  </si>
  <si>
    <t>Podpěrná konstr. stropů do 5 kPa - odstranění</t>
  </si>
  <si>
    <t>411361821R00</t>
  </si>
  <si>
    <t>Výztuž stropů z betonářské oceli B500B (10 505)</t>
  </si>
  <si>
    <t>411362021R00</t>
  </si>
  <si>
    <t>Výztuž stropů svařovanou sítí z sítí Kari</t>
  </si>
  <si>
    <t>43431111VL</t>
  </si>
  <si>
    <t>Schodišťové stupně dusané na terén z betonu tř. C 20/25 vč. bednění+povrch.úpravy</t>
  </si>
  <si>
    <t>4113542VL</t>
  </si>
  <si>
    <t>Bednění stropů ztracené z TR50/250T plech pozinkovaný tl 0,75 mm - viz popis  SK3+SK4</t>
  </si>
  <si>
    <t>413941121VL</t>
  </si>
  <si>
    <t>Osazování ocelových válcovaných nosníků stropů I, IE, U, UE nebo L do č.12 - vč. vysekání kapes a, zazdění</t>
  </si>
  <si>
    <t>13010952</t>
  </si>
  <si>
    <t>ocel profilová HE-A 120 jakost 11 375</t>
  </si>
  <si>
    <t>13010930</t>
  </si>
  <si>
    <t>ocel profilová UPE 120 jakost 11 375</t>
  </si>
  <si>
    <t>413941123VL</t>
  </si>
  <si>
    <t>Osazování ocelových válcovaných nosníků stropů I, IE, U, UE nebo L do č. 22 - vč. vysekání kapes a, zazdění</t>
  </si>
  <si>
    <t>13010720</t>
  </si>
  <si>
    <t>ocel profilová IPN 180 jakost 11 375</t>
  </si>
  <si>
    <t>411321414R00</t>
  </si>
  <si>
    <t>Stropy deskové ze železobetonu C 25/30</t>
  </si>
  <si>
    <t>411351101R00</t>
  </si>
  <si>
    <t>Bednění stropů deskových, bednění vlastní -zřízení</t>
  </si>
  <si>
    <t>41112113VL</t>
  </si>
  <si>
    <t>Montáž prefabrikovaných ŽB stropů ze stropních panelů š 1190mm  tl.320mm - vč. ucpávek, dobetonávky</t>
  </si>
  <si>
    <t>5934687VL</t>
  </si>
  <si>
    <t>panel stropní předpjatý 1000x1190x320mm</t>
  </si>
  <si>
    <t>41112112VL</t>
  </si>
  <si>
    <t>Montáž prefabrikovaných ŽB stropů ze stropních panelů š 1190mm tl.250mm - vč. ucpávek, dobetonávky</t>
  </si>
  <si>
    <t>5934686VL</t>
  </si>
  <si>
    <t>panel stropní předpjatý 1000x1190x250mm</t>
  </si>
  <si>
    <t>Součet</t>
  </si>
  <si>
    <t>84,88 :</t>
  </si>
  <si>
    <t>4113613VL</t>
  </si>
  <si>
    <t>Kleštinová výztuž stropů - dodávka a montáž</t>
  </si>
  <si>
    <t>417321515</t>
  </si>
  <si>
    <t>Ztužující pásy a věnce ze ŽB tř. C 25/30</t>
  </si>
  <si>
    <t>417351115R00</t>
  </si>
  <si>
    <t>Bednění ztužujících pásů a věnců - zřízení</t>
  </si>
  <si>
    <t>417351116R00</t>
  </si>
  <si>
    <t>Bednění ztužujících pásů a věnců - odstranění</t>
  </si>
  <si>
    <t>417361821R00</t>
  </si>
  <si>
    <t>Výztuž ztužujících pásů a věnců z oceli B500B (10 505)</t>
  </si>
  <si>
    <t>564710011</t>
  </si>
  <si>
    <t>Podklad z kameniva hrubého drceného vel. 8-16 mm tl. 50 mm</t>
  </si>
  <si>
    <t>564731111R00</t>
  </si>
  <si>
    <t>Podklad z kameniva drceného vel.32-63 mm,tl. 10 cm</t>
  </si>
  <si>
    <t>596811220</t>
  </si>
  <si>
    <t>Kladení betonové dlažby komunikací pro pěší do lože z kameniva vel do 0,25 m2 plochy do 50 m2</t>
  </si>
  <si>
    <t>59246003</t>
  </si>
  <si>
    <t>dlažba plošná betonová terasová hladká 500x500x50mm</t>
  </si>
  <si>
    <t>632481213</t>
  </si>
  <si>
    <t>Separační vrstva z PE fólie</t>
  </si>
  <si>
    <t>632441220</t>
  </si>
  <si>
    <t>Potěr anhydritový samonivelační litý C25 do 50 mm</t>
  </si>
  <si>
    <t>632441292</t>
  </si>
  <si>
    <t>Příplatek k anhydritovému samonivelačnímu litému potěru C25 ZKD 5 mm tloušťky</t>
  </si>
  <si>
    <t>632451292</t>
  </si>
  <si>
    <t>Příplatek k cementovému samonivelačnímu litému potěru C25 ZKD 5 mm tloušťky přes 50 mm</t>
  </si>
  <si>
    <t>637121111VL</t>
  </si>
  <si>
    <t>Okapový chodník z kačírku tl 100 mm - po obvodu střechy STR1</t>
  </si>
  <si>
    <t>28376425</t>
  </si>
  <si>
    <t>deska z polystyrénu XPS, lambda=0,034,soklový, tl 160mm</t>
  </si>
  <si>
    <t>622211041</t>
  </si>
  <si>
    <t>Montáž kontaktního zateplení vnějších stěn z polystyrénových desek tl do 200 mm</t>
  </si>
  <si>
    <t>28376081</t>
  </si>
  <si>
    <t>deska EPS grafitová fasadní  lambda=0,031  tl 200mm</t>
  </si>
  <si>
    <t>62227103VL</t>
  </si>
  <si>
    <t>Montáž odvětrávané fasády stěn na dřevěný rošt tepelná izolace 2 vrstvy tl. 100+100 mm - KVH, hranoly-2 vrstvy....100x100mm</t>
  </si>
  <si>
    <t>6315357VL</t>
  </si>
  <si>
    <t>rohož izolační z minerální plsťi tl.100 mm, lambda 0,03</t>
  </si>
  <si>
    <t>622135002</t>
  </si>
  <si>
    <t>Vyrovnání podkladu vnějších stěn maltou cementovou tl do 10 mm</t>
  </si>
  <si>
    <t>71329122VL</t>
  </si>
  <si>
    <t>Montáž izolace tepelné difuzně propustná zábrana stěn fólií</t>
  </si>
  <si>
    <t>28329038</t>
  </si>
  <si>
    <t>fólie kontaktní difuzně propustná pro doplňkovou hydroizolační vrstvu skládaných větraných fasád s, otevřenými spárami (spára max 20 mm, max.20% plochy)</t>
  </si>
  <si>
    <t>622532031</t>
  </si>
  <si>
    <t>Tenkovrstvá silikonová hydrofilní zrnitá omítka tl. 3,0 mm včetně penetrace vnějších stěn</t>
  </si>
  <si>
    <t>59051657</t>
  </si>
  <si>
    <t>lišta soklová Al s okapničkou zakládací U 20cm 0,95/200cm</t>
  </si>
  <si>
    <t>871219111R00</t>
  </si>
  <si>
    <t>Kladení dren. potrubí bezvýkop.,flex.PVC, bez obs.</t>
  </si>
  <si>
    <t>28611223</t>
  </si>
  <si>
    <t>trubka PVC drenážní flexibilní D 100mm</t>
  </si>
  <si>
    <t>8712281VL</t>
  </si>
  <si>
    <t>Kladení drenážního+stoupacího potrubí průměru do 150 mm</t>
  </si>
  <si>
    <t>2861111VL</t>
  </si>
  <si>
    <t>trubka  PVC DN 100mm plná</t>
  </si>
  <si>
    <t>87121911VL</t>
  </si>
  <si>
    <t>Kladení drenážního potrubí  z flexibilního PVC s obsypem</t>
  </si>
  <si>
    <t>28611225</t>
  </si>
  <si>
    <t>trubka PVC drenážní flexibilní D 160mm</t>
  </si>
  <si>
    <t>899661311R00</t>
  </si>
  <si>
    <t>Zřízení filtračního obalu dren.trubek DN do 130 mm</t>
  </si>
  <si>
    <t>95333461VL</t>
  </si>
  <si>
    <t>Těsnící křížový plech a separační plech do řízených smršťovacích spar betonových kcí š do 150 mm</t>
  </si>
  <si>
    <t>9535118VL</t>
  </si>
  <si>
    <t>Nosný tepelně-izolační prvek Isonosník s nerez.pruty, TI tl.120, v=180mmk, dl.1m - viz popis Statika, - vč. vyplnění vatou</t>
  </si>
  <si>
    <t>9539416VL</t>
  </si>
  <si>
    <t>Montáž a dodávka hasících přístrojů - viz výpis</t>
  </si>
  <si>
    <t>953941210R00</t>
  </si>
  <si>
    <t>Osazení kovových poklopů s rámy plochy do 1 m2</t>
  </si>
  <si>
    <t>D/01</t>
  </si>
  <si>
    <t>poklop šachtový třída D 400, čtvercový rám 850, vstup 600 mm, bez ventilace</t>
  </si>
  <si>
    <t>111151103</t>
  </si>
  <si>
    <t>Odstranění travin a rákosu strojně travin, při celkové ploše přes 500 m2</t>
  </si>
  <si>
    <t>111211101</t>
  </si>
  <si>
    <t>Odstranění křovin a stromů s odstraněním kořenů ručně průměru kmene do 100 mm jakékoliv plochy v, rovině nebo ve svahu o sklonu do 1:5</t>
  </si>
  <si>
    <t>112101102R00</t>
  </si>
  <si>
    <t>Kácení stromů listnatých o průměru kmene 30-50 cm</t>
  </si>
  <si>
    <t>112101122R00</t>
  </si>
  <si>
    <t>Kácení stromů jehličnatých o průměru kmene 30-50cm</t>
  </si>
  <si>
    <t>112201113R00</t>
  </si>
  <si>
    <t>Odstranění pařezů o průměru do 40 cm, svah 1:5</t>
  </si>
  <si>
    <t>113106121R00</t>
  </si>
  <si>
    <t>Rozebrání dlažeb z betonových dlaždic na sucho</t>
  </si>
  <si>
    <t>113107223R00</t>
  </si>
  <si>
    <t>Odstranění podkladu nad 200 m2,kam.drcené tl.30 cm</t>
  </si>
  <si>
    <t>113107331</t>
  </si>
  <si>
    <t>Odstranění podkladů nebo krytů strojně plochy jednotlivě do 50 m2 spřemístěním hmot na skládku na, vzdálenost do 3 m nebo s naložením na dopravní prostředek zbetonu prostého, o tl. vrstvy přes 100 do</t>
  </si>
  <si>
    <t>113201112</t>
  </si>
  <si>
    <t>Vytrhání obrub svybouráním lože, s přemístěním hmot na skládku na vzdálenost do 3 m nebo s naložením, na dopravní prostředek silničních ležatých</t>
  </si>
  <si>
    <t>122251101</t>
  </si>
  <si>
    <t>Odkopávky a prokopávky nezapažené strojně v hornině třídy těžitelnosti I skupiny 3 do 20 m3</t>
  </si>
  <si>
    <t>131213101</t>
  </si>
  <si>
    <t>Hloubení jam ručně zapažených i nezapažených s urovnáním dna do předepsaného profilu a spádu v, hornině třídy těžitelnosti I skupiny 3 soudržných</t>
  </si>
  <si>
    <t>131251102</t>
  </si>
  <si>
    <t>Hloubení nezapažených jam a zářezů strojně s urovnáním dna do předepsaného profilu a spádu v hornině, třídy těžitelnosti I skupiny 3 přes 20 do 50 m3</t>
  </si>
  <si>
    <t>132251101</t>
  </si>
  <si>
    <t>Hloubení nezapažených rýh šířky do 800 mm strojně s urovnáním dna do předepsaného profilu a spádu v, hornině třídy těžitelnosti I skupiny 3 do 20 m3</t>
  </si>
  <si>
    <t>162201402R00</t>
  </si>
  <si>
    <t>Vod.přemístění větví listnatých, D 50 cm do 1000 m</t>
  </si>
  <si>
    <t>162201406R00</t>
  </si>
  <si>
    <t>Vod.přemístění větví jehlič., D 50 cm do 1000 m</t>
  </si>
  <si>
    <t>162201412R00</t>
  </si>
  <si>
    <t>Vod.přemístění kmenů listnatých, D 50 cm do 1000 m</t>
  </si>
  <si>
    <t>162201416R00</t>
  </si>
  <si>
    <t>Vod.přemístění kmenů jehlič., D 50 cm do 1000 m</t>
  </si>
  <si>
    <t>162201422R00</t>
  </si>
  <si>
    <t>Vodorovné přemístění pařezů  D 50 cm do 1000 m</t>
  </si>
  <si>
    <t>162211311</t>
  </si>
  <si>
    <t>Vodorovné přemístění výkopku nebo sypaniny stavebním kolečkem s naložením a vyprázdněním kolečka na, hromady nebo do dopravního prostředku na vzdálenost do 10 m z horniny třídy těžitelnosti I, skupiny</t>
  </si>
  <si>
    <t>162251102</t>
  </si>
  <si>
    <t>Vodorovné přemístění výkopku nebo sypaniny po suchu na obvyklém dopravním prostředku, bez naložení, výkopku, avšak se složením bez rozhrnutí z horniny třídy těžitelnosti I skupiny 1 až 3 na vzdálenost</t>
  </si>
  <si>
    <t>162301501R00</t>
  </si>
  <si>
    <t>Vodorovné přemístění křovin do  5000 m</t>
  </si>
  <si>
    <t>162301932</t>
  </si>
  <si>
    <t>Vodorovné přemístění větví, kmenů nebo pařezů s naložením, složením a dopravou Příplatek k cenám za, každých dalších i započatých 1000 m přes 1000 m větví stromů listnatých, průměru kmene přes 300 do</t>
  </si>
  <si>
    <t>162301942</t>
  </si>
  <si>
    <t>Vodorovné přemístění větví, kmenů nebo pařezů s naložením, složením a dopravou Příplatek k cenám za, každých dalších i započatých 1000 m přes 1000 m větví stromů jehličnatých, o průměru kmene přes 300</t>
  </si>
  <si>
    <t>162301972</t>
  </si>
  <si>
    <t>Vodorovné přemístění větví, kmenů nebo pařezů s naložením, složením a dopravou Příplatek k cenám za, každých dalších i započatých 1000 m přes 1000 m pařezů kmenů, průměru přes 300 do 500 mm</t>
  </si>
  <si>
    <t>162301981</t>
  </si>
  <si>
    <t>Vodorovné přemístění smýcených křovin Příplatek k ceně za každých dalších i započatých 1 000 m</t>
  </si>
  <si>
    <t>167151111</t>
  </si>
  <si>
    <t>Nakládání, skládání a překládání neulehlého výkopku nebo sypaniny strojně nakládání, množství přes, 100 m3, zhornin třídy těžitelnosti I, skupiny 1 až 3</t>
  </si>
  <si>
    <t>17120121R</t>
  </si>
  <si>
    <t>Poplatek za uložení pokácených stromů, větví a pařezů na skládku</t>
  </si>
  <si>
    <t>17120122R</t>
  </si>
  <si>
    <t>Poplatek za uložení křovin vč. kořenů na skládku</t>
  </si>
  <si>
    <t>174151101</t>
  </si>
  <si>
    <t>Zásyp sypaninou z jakékoliv horniny strojně s uložením výkopku ve vrstvách se zhutněním jam, šachet,, rýh nebo kolem objektů v těchto vykopávkách</t>
  </si>
  <si>
    <t>181951112</t>
  </si>
  <si>
    <t>Úprava pláně vyrovnáním výškových rozdílů strojně v hornině třídy těžitelnosti I, skupiny 1 až 3 se, zhutněním</t>
  </si>
  <si>
    <t>Podsyp pod základové konstrukce se zhutněním a urovnáním povrchu z kameniva hrubého, frakce 16 - 32, mm</t>
  </si>
  <si>
    <t>271572211</t>
  </si>
  <si>
    <t>Podsyp pod základové konstrukce se zhutněním a urovnáním povrchu ze štěrkopísku netříděného</t>
  </si>
  <si>
    <t>273313511R00</t>
  </si>
  <si>
    <t>Beton základových desek prostý C 12/15</t>
  </si>
  <si>
    <t>273322511</t>
  </si>
  <si>
    <t>Základy z betonu železového (bez výztuže) desky z betonu se zvýšenými nároky na prostředí tř. C, 25/30</t>
  </si>
  <si>
    <t>27333-001</t>
  </si>
  <si>
    <t>Příplatek za kartáčovaný povrch žb desky</t>
  </si>
  <si>
    <t>273351121</t>
  </si>
  <si>
    <t>Bednění základů desek zřízení</t>
  </si>
  <si>
    <t>273351122</t>
  </si>
  <si>
    <t>Bednění základů desek odstranění</t>
  </si>
  <si>
    <t>274321511</t>
  </si>
  <si>
    <t>Základy z betonu železového (bez výztuže) pasy z betonu bez zvláštních nároků na prostředí tř. C, 25/30</t>
  </si>
  <si>
    <t>Bednění základů pasů rovné zřízení</t>
  </si>
  <si>
    <t>Bednění základů pasů rovné odstranění</t>
  </si>
  <si>
    <t>211561111R00</t>
  </si>
  <si>
    <t>Výplň odvodňovacích žeber kam. hrubě drcen. 16 mm</t>
  </si>
  <si>
    <t>211971110R00</t>
  </si>
  <si>
    <t>Opláštění žeber z geotextilie o sklonu do 1 : 2,5</t>
  </si>
  <si>
    <t>69311172</t>
  </si>
  <si>
    <t>geotextilie PP s ÚV stabilizací 300g/m2</t>
  </si>
  <si>
    <t>212532111R00</t>
  </si>
  <si>
    <t>Lože trativodu z kameniva hrub.drceného,16-32 mm</t>
  </si>
  <si>
    <t>212755214</t>
  </si>
  <si>
    <t>Trativody bez lože z drenážních trubek plastových flexibilních D 100 mm</t>
  </si>
  <si>
    <t>971052341R00</t>
  </si>
  <si>
    <t>Vybourání otvorů zdi želbet. pl. 0,09 m2, tl. 30cm</t>
  </si>
  <si>
    <t>311321814R00</t>
  </si>
  <si>
    <t>Železobeton nadzákladových zdí pohledový C 25/30</t>
  </si>
  <si>
    <t>311351121</t>
  </si>
  <si>
    <t>Bednění nadzákladových zdí nosných rovné oboustranné za každou stranu zřízení</t>
  </si>
  <si>
    <t>311351122</t>
  </si>
  <si>
    <t>Bednění nadzákladových zdí nosných rovné oboustranné za každou stranu odstranění</t>
  </si>
  <si>
    <t>Bednění nadzákladových zdí nosných Příplatek k cenám bednění za pohledový beton</t>
  </si>
  <si>
    <t>311361821R00</t>
  </si>
  <si>
    <t>Výztuž nadzákladových zdí z betonářské oceli B500B (10 505)</t>
  </si>
  <si>
    <t>430321414R00</t>
  </si>
  <si>
    <t>Beton schodišťových konstrukcí železový C 25/30</t>
  </si>
  <si>
    <t>43033-001</t>
  </si>
  <si>
    <t>Příplatek za kartáčovaný povrch schodiště</t>
  </si>
  <si>
    <t>430361821R00</t>
  </si>
  <si>
    <t>Výztuž schodišťových konstrukcí přímočarých B500B z oceli (10 505)</t>
  </si>
  <si>
    <t>430362021R00</t>
  </si>
  <si>
    <t>Výztuž schodišťových konstrukcí sítí Kari</t>
  </si>
  <si>
    <t>434351141R00</t>
  </si>
  <si>
    <t>Bednění stupňů přímočarých - zřízení</t>
  </si>
  <si>
    <t>434351142R00</t>
  </si>
  <si>
    <t>Bednění stupňů přímočarých - odstranění</t>
  </si>
  <si>
    <t>564731112R00</t>
  </si>
  <si>
    <t>Podklad z kameniva drceného vel.32-63 mm,tl. 11 cm</t>
  </si>
  <si>
    <t>564750011</t>
  </si>
  <si>
    <t>Podklad nebo kryt z kameniva hrubého drceného vel. 8-16 mm s rozprostřením a zhutněním, po zhutnění, tl. 150 mm</t>
  </si>
  <si>
    <t>596211111</t>
  </si>
  <si>
    <t>Kladení dlažby zbetonových zámkových dlaždic komunikací pro pěší složem z kameniva těženého nebo, drceného tl. do 40 mm, s vyplněním spár sdvojitým hutněním, vibrováním a se smetením přebytečného</t>
  </si>
  <si>
    <t>59245015</t>
  </si>
  <si>
    <t>dlažba zámková tl. 60mm přírodní</t>
  </si>
  <si>
    <t>76200-001</t>
  </si>
  <si>
    <t>M+D terasová dřevěná prkna tl.27mm, podkladnmí rošt z hranolků 45x70mm vč.statických podložek a, rektifikačních šroubů vhodných pro instalaci terasy</t>
  </si>
  <si>
    <t>76600-1023</t>
  </si>
  <si>
    <t>T/23 M+D dřevěné hranění venkovního truhlíku, obvod z modřín.hranolků 300x300mm, k betonové podestě, je přichycena modřín.fošna 350x40x5360mm, vč. kotvení a povrchové úpravy</t>
  </si>
  <si>
    <t>76600-1025</t>
  </si>
  <si>
    <t>T/25 M+D dřevěná venkovní lavička - dřevěné sezení kolem stromu, vč. ocel. konzol, kotvení a, povrchové úpravy</t>
  </si>
  <si>
    <t>998766101R00</t>
  </si>
  <si>
    <t>76700-1002</t>
  </si>
  <si>
    <t>Z/02 M+D ocelová brána 2540/1800mm vč.základů, sloupků, kotvení, kování, zámku, veškerých doplňků,, povrchové úpravy, kompletní provedení dle PD</t>
  </si>
  <si>
    <t>76700-1003</t>
  </si>
  <si>
    <t>Z/03 M+D ocelová brána 2900/1800mm vč.základů, sloupků, kotvení, kování, zámku, veškerých doplňků,, povrchové úpravy, kompletní provedení dle PD</t>
  </si>
  <si>
    <t>76700-1004a</t>
  </si>
  <si>
    <t>Z/04a M+D ocelový pororošt 1000x900mm vč. rámu z L profilů, kotvení, veškerých doplňků, povrchové, úpravy, kompletní provedení dle PD</t>
  </si>
  <si>
    <t>76700-1004b</t>
  </si>
  <si>
    <t>Z/04b M+D ocelový pororošt 500x900mm vč. rámu z L profilů, kotvení, veškerých doplňků, povrchové, úpravy, kompletní provedení dle PD</t>
  </si>
  <si>
    <t>76700-1005</t>
  </si>
  <si>
    <t>Z/05 M+D branka k anglickému dvorku 700/13000mm vč.základů, sloupků, kotvení, kování, zámku,, veškerých doplňků, povrchové úpravy, kompletní provedení dle PD</t>
  </si>
  <si>
    <t>76700-1009</t>
  </si>
  <si>
    <t>Z/09 M+D ocelový plot do zahrady vč. sloupků, kotvení, veškerých doplňků, povrchové úpravy,, kompletní provedení dle PD</t>
  </si>
  <si>
    <t>76700-1016</t>
  </si>
  <si>
    <t>Z/16 M+D ocelový plot před objektem vč. sloupků, kotvení, veškerých doplňků, povrchové úpravy,, kompletní provedení dle PD</t>
  </si>
  <si>
    <t>76700-1017</t>
  </si>
  <si>
    <t>Z/17 M+D ocelové madlo venkovního zábradlí, vč. kotvení, veškerých doplňků, povrchové úpravy,, kompletní provedení dle PD</t>
  </si>
  <si>
    <t>76700-1018</t>
  </si>
  <si>
    <t>Z/18 M+D ocelové madlo venkovního zábradlí, vč. kotvení, veškerých doplňků, povrchové úpravy,, kompletní provedení dle PD</t>
  </si>
  <si>
    <t>76700-1023</t>
  </si>
  <si>
    <t>Z/23 M+D ocelové zábradlí, vč. kotvení, veškerých doplňků, povrchové úpravy, kompletní provedení dle, PD</t>
  </si>
  <si>
    <t>767996701</t>
  </si>
  <si>
    <t>Demontáž ostatních zámečnických konstrukcí o hmotnosti jednotlivých dílů řezáním do 50 kg</t>
  </si>
  <si>
    <t>998767101R00</t>
  </si>
  <si>
    <t>830361811</t>
  </si>
  <si>
    <t>Bourání stávajícího potrubí z kameninových trub v otevřeném výkopu DN přes 150 do 250</t>
  </si>
  <si>
    <t>899102211</t>
  </si>
  <si>
    <t>Demontáž poklopů litinových a ocelových včetně rámů, hmotnosti jednotlivě přes 50 do 100 Kg</t>
  </si>
  <si>
    <t>916331112</t>
  </si>
  <si>
    <t>Osazení zahradního obrubníku betonového s ložem tl. od 50 do 100 mm z betonu prostého tř. C 12/15 s, boční opěrou zbetonu prostého tř. C 12/15</t>
  </si>
  <si>
    <t>59217001</t>
  </si>
  <si>
    <t>obrubník betonový zahradní 1000x50x250mm</t>
  </si>
  <si>
    <t>916991121</t>
  </si>
  <si>
    <t>Lože pod obrubníky, krajníky nebo obruby zdlažebních kostek z betonu prostého</t>
  </si>
  <si>
    <t>919111114</t>
  </si>
  <si>
    <t>Řezání dilatačních spár včerstvém cementobetonovém krytu příčných nebo podélných, šířky 4 mm,, hloubky přes 90 do 100 mm</t>
  </si>
  <si>
    <t>634663111</t>
  </si>
  <si>
    <t>Výplň dilatačních spar mazanin polyuretanovou samonivelační hmotou, šířka spáry do 10 mm</t>
  </si>
  <si>
    <t>935113111</t>
  </si>
  <si>
    <t>Osazení odvodňovacího žlabu skrycím roštem polymerbetonového šířky do 200 mm</t>
  </si>
  <si>
    <t>592270071</t>
  </si>
  <si>
    <t>žlab odvodňovací polymerbetonový se spádem dna 0,5% , vč. odtolu, čel , mřížky a veškerých doplňků,, kompletní dodávka</t>
  </si>
  <si>
    <t>953312122</t>
  </si>
  <si>
    <t>Vložky svislé do dilatačních spár z polystyrenových desek extrudovaných včetně dodání a osazení, v, jakémkoliv zdivu přes 10 do 20 mm</t>
  </si>
  <si>
    <t>961055111R00</t>
  </si>
  <si>
    <t>Bourání základů železobetonových</t>
  </si>
  <si>
    <t>962023491R00</t>
  </si>
  <si>
    <t>Bourání zdiva nadzákladového smíšeného na MC</t>
  </si>
  <si>
    <t>962052211R00</t>
  </si>
  <si>
    <t>Bourání zdiva železobetonového nadzákladového</t>
  </si>
  <si>
    <t>963015161R00</t>
  </si>
  <si>
    <t>Demontáž prefabrikovaných krycích desek 2,0 t</t>
  </si>
  <si>
    <t>963053937R00</t>
  </si>
  <si>
    <t>Bourání ŽB schodišťových ramen na schodnicích</t>
  </si>
  <si>
    <t>9630749.R1</t>
  </si>
  <si>
    <t>Vybourání únikového schodiště z ocelových nosníků vč. ocel.sloupků, vč. odvozu a uložení a poplatku, na řízené skládce</t>
  </si>
  <si>
    <t>9660012.R2</t>
  </si>
  <si>
    <t>Odstranění lavičky stabolní zabetonové vč. odvozu a uložení a poplatku na řízené skládce</t>
  </si>
  <si>
    <t>9660012.R3</t>
  </si>
  <si>
    <t>Vybourání pískoviště vč. odvozu a uložení a poplatku na řízené skládce</t>
  </si>
  <si>
    <t>9660012.R4</t>
  </si>
  <si>
    <t>Vybourání ohniště vč. odvozu a uložení a poplatku na řízené skládce</t>
  </si>
  <si>
    <t>966008221</t>
  </si>
  <si>
    <t>Bourání odvodňovacího žlabu s odklizením a uložením vybouraného materiálu na skládku na vzdálenost, do 10 m nebo s naložením na dopravní prostředek betonového nebo polymerbetonového s krycím roštem</t>
  </si>
  <si>
    <t>Nakládání suti a vybouraných hmot na dopravní prostředek pro vodorovné přemístění</t>
  </si>
  <si>
    <t>997221551</t>
  </si>
  <si>
    <t>Vodorovná doprava suti bez naložení, ale se složením a s hrubým urovnáním ze sypkých materiálů, na, vzdálenost do 1km</t>
  </si>
  <si>
    <t>997221559</t>
  </si>
  <si>
    <t>Vodorovná doprava suti bez naložení, ale se složením a s hrubým urovnáním Příplatek kceně za každý, další i započatý 1 km přes 1 km</t>
  </si>
  <si>
    <t>997221615</t>
  </si>
  <si>
    <t>Poplatek za uložení stavebního odpadu na skládce (skládkovné) z prostého betonu zatříděného do, Katalogu odpadů pod kódem 17 01 01</t>
  </si>
  <si>
    <t>997221655</t>
  </si>
  <si>
    <t>Poplatek za uložení stavebního odpadu na skládce (skládkovné) zeminy a kamení zatříděného do, Katalogu odpadů pod kódem 17 05 04</t>
  </si>
  <si>
    <t>9972216.R5</t>
  </si>
  <si>
    <t>Výzisk z prodeje železného šrotu</t>
  </si>
  <si>
    <t>T</t>
  </si>
  <si>
    <t>113107182</t>
  </si>
  <si>
    <t>Odstranění podkladů nebo krytů strojně plochy jednotlivě přes 50 m2 do 200 m2 spřemístěním hmot na, skládku na vzdálenost do 20 m nebo s naložením na dopravní prostředek živičných, o tl. vrstvy přes</t>
  </si>
  <si>
    <t>113202111R00</t>
  </si>
  <si>
    <t>Vytrhání obrub obrubníků silničních</t>
  </si>
  <si>
    <t>122552203</t>
  </si>
  <si>
    <t>Odkopávky a prokopávky nezapažené pro silnice a dálnice strojně v hornině třídy těžitelnosti III do, 100 m3</t>
  </si>
  <si>
    <t>162751117</t>
  </si>
  <si>
    <t>171201221</t>
  </si>
  <si>
    <t>564851111R00</t>
  </si>
  <si>
    <t>Podklad ze štěrkodrti po zhutnění tloušťky 15 cm</t>
  </si>
  <si>
    <t>564871111R00</t>
  </si>
  <si>
    <t>Podklad ze štěrkodrti po zhutnění tloušťky 25 cm</t>
  </si>
  <si>
    <t>596211212</t>
  </si>
  <si>
    <t>59245013</t>
  </si>
  <si>
    <t>dlažba zámková tl. 80mm přírodní</t>
  </si>
  <si>
    <t>59212316</t>
  </si>
  <si>
    <t>dlaždice betonová pro nástupiště s varovným pásem sloučeným s vodící linií 495x400x80mm</t>
  </si>
  <si>
    <t>596212212</t>
  </si>
  <si>
    <t>Kladení dlažby zbetonových zámkových dlaždic pozemních komunikací složem zkameniva těženého nebo, drceného tl. do 50 mm, s vyplněním spár, s dvojitým hutněním vibrováním a se smetením přebytečného</t>
  </si>
  <si>
    <t>592452921</t>
  </si>
  <si>
    <t>dlažba  betonová distanční  200x100x80mm přírodní</t>
  </si>
  <si>
    <t>592452922</t>
  </si>
  <si>
    <t>dlažba  betonová distanční  200x200x80mm přírodní</t>
  </si>
  <si>
    <t>914111111</t>
  </si>
  <si>
    <t>Montáž svislé dopravní značky základní velikosti do 1 m2 objímkami na sloupky nebo konzoly</t>
  </si>
  <si>
    <t>40445625</t>
  </si>
  <si>
    <t>informativní značky provozní IP8, IP9, IP11-IP13 500x700mm</t>
  </si>
  <si>
    <t>40445650</t>
  </si>
  <si>
    <t>dodatkové tabulky E7, E12, E13 500x300mm</t>
  </si>
  <si>
    <t>404456201</t>
  </si>
  <si>
    <t>značka 30km/hod dle ČSN, tab.17</t>
  </si>
  <si>
    <t>914511112</t>
  </si>
  <si>
    <t>Montáž sloupku dopravních značek délky do 3,5 m do hliníkové patky</t>
  </si>
  <si>
    <t>40445235</t>
  </si>
  <si>
    <t>sloupek pro dopravní značku Al D 60mm v 3,5m</t>
  </si>
  <si>
    <t>40445240</t>
  </si>
  <si>
    <t>patka pro sloupek Al D 60mm</t>
  </si>
  <si>
    <t>916131113</t>
  </si>
  <si>
    <t>Osazení silničního obrubníku betonového se zřízením lože, svyplněním a zatřením spár cementovou, maltou ležatého s boční opěrou z betonu prostého, do lože zbetonu prostého</t>
  </si>
  <si>
    <t>59217029</t>
  </si>
  <si>
    <t>obrubník betonový silniční nájezdový 1000x150x150mm</t>
  </si>
  <si>
    <t>916131213</t>
  </si>
  <si>
    <t>Osazení silničního obrubníku betonového se zřízením lože, svyplněním a zatřením spár cementovou, maltou stojatého s boční opěrou zbetonu prostého, do lože zbetonu prostého</t>
  </si>
  <si>
    <t>59217031</t>
  </si>
  <si>
    <t>obrubník betonový silniční 1000x150x250mm</t>
  </si>
  <si>
    <t>916231213</t>
  </si>
  <si>
    <t>Osazení chodníkového obrubníku betonového se zřízením lože, s vyplněním a zatřením spár cementovou, maltou stojatého s boční opěrou z betonu prostého, do lože z betonu prostého</t>
  </si>
  <si>
    <t>59217017</t>
  </si>
  <si>
    <t>obrubník betonový chodníkový 1000x100x250mm</t>
  </si>
  <si>
    <t>92000-001R</t>
  </si>
  <si>
    <t>Přesun svislého dopravního značení Is3b a IS3c na společném sloupku</t>
  </si>
  <si>
    <t>92000-002R</t>
  </si>
  <si>
    <t>Přesun svislého dopravního značení IP13e+E1+E13 na společném sloupku</t>
  </si>
  <si>
    <t>997221645</t>
  </si>
  <si>
    <t>Poplatek za uložení stavebního odpadu na skládce (skládkovné) asfaltového bez obsahu dehtu, zatříděného do Katalogu odpadů pod kódem 17 03 02</t>
  </si>
  <si>
    <t>998223011R00</t>
  </si>
  <si>
    <t>Přesun hmot, pozemní komunikace, kryt dlážděný</t>
  </si>
  <si>
    <t>183402111R00</t>
  </si>
  <si>
    <t>Rozrušení půdy do 15 cm v rovině/svah 1:5</t>
  </si>
  <si>
    <t>182001121R00</t>
  </si>
  <si>
    <t>Plošná úprava terénu, nerovnosti do 15 cm v rovině</t>
  </si>
  <si>
    <t>100004101R00</t>
  </si>
  <si>
    <t>Uložení sypaniny vrstva do 60 cm</t>
  </si>
  <si>
    <t>1001</t>
  </si>
  <si>
    <t>Dodávka podorniční zeminy včetně naložení, dopravy a složení (5*0,6)</t>
  </si>
  <si>
    <t>100004101.1</t>
  </si>
  <si>
    <t>Uložení a urovnání ornice jako vrchní vrstvy vyvýšeného záhonu</t>
  </si>
  <si>
    <t>1002</t>
  </si>
  <si>
    <t>Dodávka kvalitní ornice včetně naložení, dopravy a složení (5*0,3)</t>
  </si>
  <si>
    <t>181R</t>
  </si>
  <si>
    <t>Položení drenážní nopové fólie 25 mm na stěny výsadbové jámy pro strom a stěny vyvýšeného záhonu</t>
  </si>
  <si>
    <t>1003</t>
  </si>
  <si>
    <t>Drenážní nopová fólie tl. 25 mm + 10% rezerva na ořezy</t>
  </si>
  <si>
    <t>182R</t>
  </si>
  <si>
    <t>Položení betonových dlaždic 200x200x60 mm, vč. materiálu a dovozu</t>
  </si>
  <si>
    <t>ks</t>
  </si>
  <si>
    <t>183R</t>
  </si>
  <si>
    <t>Položení pororoštů 1000x700x30 mm, vč. příp. zakrácení, materiálu a dovozu (cca 3,7 m2)</t>
  </si>
  <si>
    <t>184R</t>
  </si>
  <si>
    <t>Rozprostření 150-200 mm vrstvy praného kačírku fr. 4/8 v rovině</t>
  </si>
  <si>
    <t>1004</t>
  </si>
  <si>
    <t>Praný kačírek fr. 4/8, vrstva 150-200 mm, včetně naložení, dopravy a složení</t>
  </si>
  <si>
    <t>1005</t>
  </si>
  <si>
    <t>Acer campestre (javor babyka), ob.km. 14-16 cm</t>
  </si>
  <si>
    <t>1006</t>
  </si>
  <si>
    <t>Prunus avium 'Plena' (třešeň ptačí), ob.km. 14-16 cm</t>
  </si>
  <si>
    <t>183101221R00</t>
  </si>
  <si>
    <t>Hloub. jamek s výměnou 50% půdy do 1 m3 sv.1:5</t>
  </si>
  <si>
    <t>1007</t>
  </si>
  <si>
    <t>Dodávka substrátu pro výměnu půdy, včetně naložení, dopravy a složení</t>
  </si>
  <si>
    <t>184102116R00</t>
  </si>
  <si>
    <t>Výsadba dřevin s balem D do 80 cm, v rovině</t>
  </si>
  <si>
    <t>184202112R00</t>
  </si>
  <si>
    <t>Ukotvení dřeviny kůly D do 10 cm, dl. do 3 m</t>
  </si>
  <si>
    <t>185R</t>
  </si>
  <si>
    <t>Ukotvení dřeviny pomocí systému podzemního ukotvení stromů</t>
  </si>
  <si>
    <t>184804111R00</t>
  </si>
  <si>
    <t>Ochrana dřevin před okusem zvěří z rákosu v rovině</t>
  </si>
  <si>
    <t>1008</t>
  </si>
  <si>
    <t>Chránička z bambusu, úvazky</t>
  </si>
  <si>
    <t>1009</t>
  </si>
  <si>
    <t>Tyče dřevěné - kůly ke stromům dl. 250 cm,, průměr 80 mm; 3 ks /strom</t>
  </si>
  <si>
    <t>1010</t>
  </si>
  <si>
    <t>Tyče dřevěné - půlkulatina dl. 250 cm,, průměr 80 mm; 1 ks /strom - dělený na 3 části, příčné, zpevnění kotvících kůlů</t>
  </si>
  <si>
    <t>1011</t>
  </si>
  <si>
    <t>Pružné úvazky</t>
  </si>
  <si>
    <t>1012</t>
  </si>
  <si>
    <t>Sada pro kotvení kořenového balu (3 popruhy s ocelovými kovami, 1 textilie pro ochranu kořenového, balu, 1 napínací pás s ráčnou d. 250 cm)</t>
  </si>
  <si>
    <t>1013</t>
  </si>
  <si>
    <t>Hnojivové tablety 15ks / strom</t>
  </si>
  <si>
    <t>1014</t>
  </si>
  <si>
    <t>Půdní kondicionér (hydroabsorbent) 0,5kg/strom</t>
  </si>
  <si>
    <t>1015</t>
  </si>
  <si>
    <t>Zalití rostlin vodou (80l/kus)</t>
  </si>
  <si>
    <t>184921093R00</t>
  </si>
  <si>
    <t>Mulčování rostlin tl. do 0,1 m rovina</t>
  </si>
  <si>
    <t>1016</t>
  </si>
  <si>
    <t>Kůra mulčovací, tl. 10 cm, včetně naložení, dopravy a složení</t>
  </si>
  <si>
    <t>1017</t>
  </si>
  <si>
    <t>Parthenocissus tricuspidata, vel. 80-100 cm</t>
  </si>
  <si>
    <t>183101112R00</t>
  </si>
  <si>
    <t>Hloub. jamek bez výměny půdy do 0,02 m3, svah 1:5</t>
  </si>
  <si>
    <t>184102111R00</t>
  </si>
  <si>
    <t>Výsadba dřevin s balem D do 20 cm, v rovině</t>
  </si>
  <si>
    <t>1018</t>
  </si>
  <si>
    <t>Hnojivové tablety 1 ks/rostlina</t>
  </si>
  <si>
    <t>1019</t>
  </si>
  <si>
    <t>Zalití rostlin vodou (5l/kus)</t>
  </si>
  <si>
    <t>185851121</t>
  </si>
  <si>
    <t>Dovoz vody pro zálivku rostlin na vzdálenost do 1000 m</t>
  </si>
  <si>
    <t>184911421</t>
  </si>
  <si>
    <t>Mulčování rostlin štěrkem fr. 16/32, tl. mulče 4 cm v rovině a na svahu do 1:5</t>
  </si>
  <si>
    <t>1020</t>
  </si>
  <si>
    <t>Štěrk fr. 16/32, tl. 4 cm, včetně naložení, dopravy a složení</t>
  </si>
  <si>
    <t>183403153R00</t>
  </si>
  <si>
    <t>Obdělávání půdy hrabáním, v rovině nebo na svahu 1:5</t>
  </si>
  <si>
    <t>183403161R00</t>
  </si>
  <si>
    <t>Obdělávání půdy válením, v rovině nebo na svahu 1:5</t>
  </si>
  <si>
    <t>180402111R00</t>
  </si>
  <si>
    <t>Založení trávníku parkový trávník, výsevem, v rovině nebo na svahu do 1:5</t>
  </si>
  <si>
    <t>1021</t>
  </si>
  <si>
    <t>Směs travní parková 30 g/m2</t>
  </si>
  <si>
    <t>111104211R00</t>
  </si>
  <si>
    <t>Pokosení trávníku parkov. svah do 1:5, odvoz 20 km</t>
  </si>
  <si>
    <t>186R</t>
  </si>
  <si>
    <t>údžba po dobu 24 měsíců - stromy</t>
  </si>
  <si>
    <t>187R</t>
  </si>
  <si>
    <t>údžba po dobu 24 měsíců - popínavé rostliny</t>
  </si>
  <si>
    <t>Předání stavby</t>
  </si>
  <si>
    <t>hod</t>
  </si>
  <si>
    <t>2R</t>
  </si>
  <si>
    <t>Rozbor vody</t>
  </si>
  <si>
    <t>Profese, tarify</t>
  </si>
  <si>
    <t>POL5_1</t>
  </si>
  <si>
    <t>005241010R</t>
  </si>
  <si>
    <t>Dokumentace skutečného provedení</t>
  </si>
  <si>
    <t>Mimostaveništní doprava zaměstnanců</t>
  </si>
  <si>
    <t>005121 R</t>
  </si>
  <si>
    <t>45252124-3</t>
  </si>
  <si>
    <t>HLOUB RÝH A ŠACHET V HOR 1-4 DO 100 M3</t>
  </si>
  <si>
    <t>M3</t>
  </si>
  <si>
    <t>PŘÍPLATEK ZA LEPIVOST</t>
  </si>
  <si>
    <t>POL12_1</t>
  </si>
  <si>
    <t>VYKOPÁVKA V UZAVŘENÝCH PROSTORÁCH</t>
  </si>
  <si>
    <t>ZŘÍZENÍ PŘÍLOŽNÉHO PAŽENÍ</t>
  </si>
  <si>
    <t>M2</t>
  </si>
  <si>
    <t>ODSTRANĚNÍ PŘÍLOŽNÉHO PAŽENÍ</t>
  </si>
  <si>
    <t>ZŘÍZENÍ ROZEPŘENÍ</t>
  </si>
  <si>
    <t>ODSTRANĚNÍ ROZEPŘENÍ</t>
  </si>
  <si>
    <t>SVISLÉ PŘEMÍSTĚNÍ VÝKOPKU DO 2 M</t>
  </si>
  <si>
    <t>162100010RA0</t>
  </si>
  <si>
    <t>Vodorovné přemístění výkopku</t>
  </si>
  <si>
    <t>Agregovaná položka</t>
  </si>
  <si>
    <t>POL2_1</t>
  </si>
  <si>
    <t>NAKLÁDÁNÍ VÝKOPKU HOR 1-4</t>
  </si>
  <si>
    <t>ZÁSYP A ZHUTNĚNÍ JAM RÝH ŠACHET</t>
  </si>
  <si>
    <t>OBSYP A ZÁSYP POTRUBÍ  BEZ PROHOZENÍ</t>
  </si>
  <si>
    <t>14210000-6</t>
  </si>
  <si>
    <t>ZÁSYP PÍSEK FRAKCE 0-8</t>
  </si>
  <si>
    <t>ZÁSYP ŠTĚRKOPÍSEK DO 32 mm</t>
  </si>
  <si>
    <t>ULOŽENÍ ZEMINY NA SKLÁDKU</t>
  </si>
  <si>
    <t>TUNA</t>
  </si>
  <si>
    <t>POPLATEK ZA ULOŽENÍ ZEMINY NA SKLÁDKU</t>
  </si>
  <si>
    <t>LOŽE POD POTRUBÍ A OBJEKTY Z PÍSKU 0-8</t>
  </si>
  <si>
    <t>76211100-6</t>
  </si>
  <si>
    <t>MONTÁŽ IZOLACE Z LEHČENÝCH HMOT DO D 25 MM</t>
  </si>
  <si>
    <t>METR</t>
  </si>
  <si>
    <t>MONTÁŽ IZOLACE Z LEHČENÝCH HMOT DO D 63 MM</t>
  </si>
  <si>
    <t>MONTÁŽ IZOLACE KANALIZACE Z LEHČENÝCH HMOT DO D 160 MM</t>
  </si>
  <si>
    <t>28815210-3</t>
  </si>
  <si>
    <t>SILIKONOVÁNÍ SPAR ZAŘIZOVACÍCH PŘEDMĚTŮ</t>
  </si>
  <si>
    <t>SILIKONOVÝ TMEL S PROTIPLÍSŇOVOU ÚPRAVOU, BARVA DLE ZP</t>
  </si>
  <si>
    <t>KUS</t>
  </si>
  <si>
    <t>45321000-3</t>
  </si>
  <si>
    <t>IZOLACE TRUBEK DN/T 22/9 Z PĚNĚNÉHO PE</t>
  </si>
  <si>
    <t>IZOLACE TRUBEK DN/T 25/9 Z PĚNĚNÉHO PE</t>
  </si>
  <si>
    <t>IZOLACE TRUBEK DN/T 32/9 Z PĚNĚNÉHO PE</t>
  </si>
  <si>
    <t>IZOLACE TRUBEK DN/T 40/9 Z PĚNĚNÉHO PE</t>
  </si>
  <si>
    <t>IZOLACE TRUBEK DN/T 54/9 Z PĚNĚNÉHO PE</t>
  </si>
  <si>
    <t>NÁVLEKOVÁ HADICE AKUSTIK 35×3</t>
  </si>
  <si>
    <t>NÁVLEKOVÁ HADICE AKUSTIK 42×3</t>
  </si>
  <si>
    <t>NÁVLEKOVÁ HADICE AKUSTIK 50×3</t>
  </si>
  <si>
    <t>NÁVLEKOVÁ HADICE AKUSTIK 75×5</t>
  </si>
  <si>
    <t>NÁVLEKOVÁ HADICE AKUSTIK 110×5</t>
  </si>
  <si>
    <t>NÁVLEKOVÁ HADICE AKUSTIK 125×5</t>
  </si>
  <si>
    <t>LEPIDLO 1 L</t>
  </si>
  <si>
    <t>LITR</t>
  </si>
  <si>
    <t>LEPIDLO NA PĚNĚNÝ POLYETYLEN 80G</t>
  </si>
  <si>
    <t>PÁSKA SAMOLEPÍCÍ AL (50 M)</t>
  </si>
  <si>
    <t>SPONKA PLASTOVÁ K IZOLACI TRUBEK</t>
  </si>
  <si>
    <t>POTRUBÍ KAMENINOVÉ PROPOJENÍ DO DN 150</t>
  </si>
  <si>
    <t>45332300-6</t>
  </si>
  <si>
    <t>MONTÁŽ POTRUBÍ Z PLASTOVÝCH HRDLOVÝCH TRUB DO D 75</t>
  </si>
  <si>
    <t>MONTÁŽ POTRUBÍ Z PLASTOVÝCH HRDLOVÝCH TRUB DO D 150</t>
  </si>
  <si>
    <t>POTRUBÍ PPs HRDLOVÉ ODPADNÍ D  75 - HT VČ TVAROVEK</t>
  </si>
  <si>
    <t>POTRUBÍ PPs HRDLOVÉ ODPADNÍ D 110 - HT VČ TVAROVEK</t>
  </si>
  <si>
    <t>POTRUBÍ PPs HRDLOVÉ ODPADNÍ D 125 - HT VČ TVAROVEK</t>
  </si>
  <si>
    <t>POTRUBÍ PPs HRDLOVÉ DEŠŤOVÉ D  75 - HT VČ TVAROVEK</t>
  </si>
  <si>
    <t>MONTÁŽ POTRUBÍ Z PLASTOVÝCH HRDLOVÝCH TRUB DO D 250</t>
  </si>
  <si>
    <t>POTRUBÍ PVC SN4 HRDLOVÉ D 110  VČ TVAROVEK</t>
  </si>
  <si>
    <t>POTRUBÍ PVC SN4 HRDLOVÉ D 125  VČ TVAROVEK</t>
  </si>
  <si>
    <t>POTRUBÍ PVC SN4 HRDLOVÉ D 160  VČ TVAROVEK</t>
  </si>
  <si>
    <t>MONTÁŽ PROTIPOŽÁRNÍCH PRŮCHODEK</t>
  </si>
  <si>
    <t>PROTIPOŽÁRNÍ MANŽETY RS 10-75-30 D 75 MM</t>
  </si>
  <si>
    <t>PROTIPOŽÁRNÍ MANŽETY RS 10-110-30 D 110 MM</t>
  </si>
  <si>
    <t>MONTÁŽ POTRUBÍ Z PLASTOVÝCH TRUB DO D 50</t>
  </si>
  <si>
    <t>POTRUBÍ PPs HRDLOVÉ ODPADNÍ D  32 - HT VČ TVAROVEK</t>
  </si>
  <si>
    <t>POTRUBÍ PPs HRDLOVÉ ODPADNÍ D  40 - HT VČ TVAROVEK</t>
  </si>
  <si>
    <t>POTRUBÍ PPs HRDLOVÉ ODPADNÍ D  50 - HT VČ TVAROVEK</t>
  </si>
  <si>
    <t>VYVEDENÍ KANALIZAČNÍCH VÝPUSTEK DO D 63</t>
  </si>
  <si>
    <t>VYVEDENÍ KANALIZAČNÍCH VÝPUSTEK DO D 110</t>
  </si>
  <si>
    <t>NAPOJENÍ VZT JEDNOTKY/KAZETY NA ODVOD KONDENZÁTU</t>
  </si>
  <si>
    <t>HL 30.2 PŘECHODOVÝ KUS DN 32×1/2"</t>
  </si>
  <si>
    <t>MONTÁŽ LINIOVÉ VPUSTI VNITŘNÍ</t>
  </si>
  <si>
    <t>HL 50F LINIOVÝ ŽLAB DO SPRCHY 700 MM / 600 MM KRYT</t>
  </si>
  <si>
    <t>MONTÁŽ UZÁVĚREK ZÁPACH PODLAHOVÝCH A ZPĚTNÝCH KLAPEK</t>
  </si>
  <si>
    <t>HL 83.M IZOLAČNÍ SOUPRAVA S FÓLIÍ PRO STĚRKU</t>
  </si>
  <si>
    <t>HL 540 PODLAHOVÁ VPUST PRIMUS DRAIN H=80 MM IZOLACE PRO STĚRKY DN 50</t>
  </si>
  <si>
    <t>MONTÁŽ VTOKŮ STŘEŠNÍCH PLASTOVÝCH + NÁSTAVCŮ</t>
  </si>
  <si>
    <t>HL 62/70  STŘEŠNÍ VTOK DN 70</t>
  </si>
  <si>
    <t>HL 65 NÁSTAVEC STŘEŠNÍHO VTOKU DN 125</t>
  </si>
  <si>
    <t>HL 160 ODVODŇOVACÍ KROUŽEK K HL 350, LH 62, HL 64</t>
  </si>
  <si>
    <t>MONTÁŽ LAPAČŮ STŘEŠNÍCH SPLAVENIN</t>
  </si>
  <si>
    <t>HL 600N PP LAPAČ SPLAVENIN DN 100/125</t>
  </si>
  <si>
    <t>MONTÁŽ HLAVIC VENTILAČNÍCH PLASTOVÝCH</t>
  </si>
  <si>
    <t>HL 807 PP VENTILAČNÍ SOUPRAVA DN  70</t>
  </si>
  <si>
    <t>HL 810 PP VENTILAČNÍ SOUPRAVA DN 100</t>
  </si>
  <si>
    <t>ZKOUŠKA KANALIZACE VODOU</t>
  </si>
  <si>
    <t>45332200-5</t>
  </si>
  <si>
    <t>POTRUBÍ ZÁVIT VSAZENÍ ODBOČKY DO 1"</t>
  </si>
  <si>
    <t>POTRUBÍ ZÁVIT VSAZENÍ ODBOČKY DO 2"</t>
  </si>
  <si>
    <t>MONTÁŽ POTRUBÍ Z PLASTICKÝCH HMOT DO D 25</t>
  </si>
  <si>
    <t>MONTÁŽ POTRUBÍ Z PLASTICKÝCH HMOT DO D 40</t>
  </si>
  <si>
    <t>MONTÁŽ POTRUBÍ Z PLASTICKÝCH HMOT DO D 63</t>
  </si>
  <si>
    <t>MONTÁŽ POTRUBÍ Z PLASTŮ DO D 63 DO VÝKOPU</t>
  </si>
  <si>
    <t>25212210-5</t>
  </si>
  <si>
    <t>POTRUBÍ PE TŘÍVRSTVÉ PE100 RC  SDR 11 PN 16 50×4,6</t>
  </si>
  <si>
    <t>POTRUBÍ PP-RCT FIBER BASALT VČETNĚ TVAROVEK  D 20/2,8</t>
  </si>
  <si>
    <t>POTRUBÍ PP-RCT FIBER BASALT VČETNĚ TVAROVEK  D 25/3,5</t>
  </si>
  <si>
    <t>POTRUBÍ PP-RCT FIBER BASALT VČETNĚ TVAROVEK  D 32/4,4</t>
  </si>
  <si>
    <t>POTRUBÍ PP-RCT FIBER BASALT VČETNĚ TVAROVEK  D 40/5,5</t>
  </si>
  <si>
    <t>POTRUBÍ PP-RCT FIBER BASALT VČETNĚ TVAROVEK  D 50/6,9</t>
  </si>
  <si>
    <t>MONTÁŽ ODBOČKY/PROPOJENÍ PLAST POTRUBÍ DO D 75</t>
  </si>
  <si>
    <t>TVAROVKA ISO HAWLE 6100 50X6/4" VNĚJŠÍ ZÁVIT</t>
  </si>
  <si>
    <t>PŘÍPOJKA VODOVODNÍ PEVNÁ DO DN 20</t>
  </si>
  <si>
    <t>PŘÍPOJKA VODOVODNÍ PEVNÁ DO DN 32</t>
  </si>
  <si>
    <t>VYVEDENÍ UPEVNĚNÍ VÝPUSTEK DO DN 50</t>
  </si>
  <si>
    <t>MONTÁŽ VODOVODNÍCH ARMATUR S 1 ZÁVITEM 1/2"</t>
  </si>
  <si>
    <t>MONTÁŽ VODOVODNÍCH ARMATUR S 1 ZÁVITEM 3/4"</t>
  </si>
  <si>
    <t>KOHOUT KULOVÝ R620 ZAHRADNÍ 1/2"</t>
  </si>
  <si>
    <t>VENTIL POJISTNÝ  G 3/4"×1"  8 BAR</t>
  </si>
  <si>
    <t>MONTÁŽ VODOVODNÍCH ARMATUR SE 2 ZÁVITY 1/2"</t>
  </si>
  <si>
    <t>MONTÁŽ VODOVODNÍCH ARMATUR SE 2 ZÁVITY 3/4"</t>
  </si>
  <si>
    <t>MONTÁŽ VODOVODNÍCH ARMATUR SE 2 ZÁVITY 1"</t>
  </si>
  <si>
    <t>MONTÁŽ VODOVODNÍCH ARMATUR SE 2 ZÁVITY 5/4"</t>
  </si>
  <si>
    <t>MONTÁŽ VODOVODNÍCH ARMATUR SE 2 ZÁVITY 6/4"</t>
  </si>
  <si>
    <t>ŠROUBENÍ MOSAZNÉ 1/2" 37 MM</t>
  </si>
  <si>
    <t>ŠROUBENÍ MOSAZNÉ 3/4" 46 MM</t>
  </si>
  <si>
    <t>ŠROUBENÍ MOSAZNÉ 1" 46,5 MM</t>
  </si>
  <si>
    <t>ŠROUBENÍ MOSAZNÉ 5/4" 56 MM</t>
  </si>
  <si>
    <t>ŠROUBENÍ MOSAZNÉ 6/4" 66 MM</t>
  </si>
  <si>
    <t>CIRKUL VENTIL MULTI-THERM 1/2" 30°C-50°C</t>
  </si>
  <si>
    <t>VYPOUŠTĚCÍ VENTIL PRO MULTI-THERM J710917300</t>
  </si>
  <si>
    <t>IZOLAČNÍ POUZDRO PRO MULTI-THERM 471 11 015</t>
  </si>
  <si>
    <t>29131400-0</t>
  </si>
  <si>
    <t>KOHOUT KULOVÝ GIACOMINI POCHROMOVANÝ R254D MOTÝL VNĚJŠÍ-VNITŘNÍ 1"</t>
  </si>
  <si>
    <t>KOHOUT KULOVÝ POCHROMOVANÝ R250D 1/2"</t>
  </si>
  <si>
    <t>KOHOUT KULOVÝ POCHROMOVANÝ R250D 3/4"</t>
  </si>
  <si>
    <t>KOHOUT KULOVÝ POCHROMOVANÝ R250D 1"</t>
  </si>
  <si>
    <t>KOHOUT KULOVÝ POCHROMOVANÝ R250D 6/4"</t>
  </si>
  <si>
    <t>29131292-9</t>
  </si>
  <si>
    <t>ZPĚTNÁ KLAPKA N5 1"</t>
  </si>
  <si>
    <t>ZPĚTNÁ KLAPKA N5 6/4"</t>
  </si>
  <si>
    <t>FILTR R74A 1"</t>
  </si>
  <si>
    <t>FILTR ZÁVITOVÝ 100 MIKRONŮ FF06 5/4" AA</t>
  </si>
  <si>
    <t>TLAKOVÁ ZKOUŠKA VODOVODNÍHO POTRUBÍ 50</t>
  </si>
  <si>
    <t>PROPLACH A DEZINFEKCE POTRUBÍ DO DN 100</t>
  </si>
  <si>
    <t>45330000-9</t>
  </si>
  <si>
    <t>MONTÁŽ ČERPADEL OBĚHOVÝCH TUV</t>
  </si>
  <si>
    <t>29122480-8</t>
  </si>
  <si>
    <t>ŠROUBENÍ K ČERPADLU G 5/4"</t>
  </si>
  <si>
    <t>ČERPADLO OBĚHOVÉ WILO Stratos-PICO-Z-20/1-6</t>
  </si>
  <si>
    <t>45332400-7</t>
  </si>
  <si>
    <t>MONTÁŽ SPLACHOVACÍCH NÁDRŽÍ</t>
  </si>
  <si>
    <t>MONTÁŽ SPLACHOVACÍCH NÁDRŽÍ PRO ZÁVĚSNÉ KLOZETY/VÝLEVKY</t>
  </si>
  <si>
    <t>123.700.11.1 SPLACHOVACÍ NÁDRŽ VYSOKO POLOŽENÁ GEBERIT AP123</t>
  </si>
  <si>
    <t>INSTALAČNÍ PRVEK ZÁVĚSNÍHO WC PRO ZAZDĚNÍ VÝŠKA 1100 OVLÁDÁNÍ ZEPŘEDU</t>
  </si>
  <si>
    <t>INSTALAČNÍ PRVEK ZÁVĚSNÍHO WC DO LEHKÝCH KONSTRKCÍ VÝŠKA 1100 PRO TP</t>
  </si>
  <si>
    <t>OVLÁDACÍ DESKA BÍLÁ PLASTOVÁ</t>
  </si>
  <si>
    <t>KRYCÍ DESKA BÍLÁ + PNEUMATICKÉ OVLÁDÁNÍ POD OMÍTKU</t>
  </si>
  <si>
    <t>NAPÁJECÍ ZDROJ ZAC 1/20</t>
  </si>
  <si>
    <t>MONTÁŽ KLOZETOVÝCH MÍS NORMÁLNÍCH/NÁSTĚNNÝCH</t>
  </si>
  <si>
    <t>26214000-1</t>
  </si>
  <si>
    <t>KLOZET ZÁVĚSNÝ 360×520 BÍLÝ S HLUBOKÝM SPLACHOVÁNÍM</t>
  </si>
  <si>
    <t>KLOZET ZÁVĚSNÝ 355×700 BÍLÝ S HLUBOKÝM SPLACHOVÁNÍM PRO TP</t>
  </si>
  <si>
    <t>TLUMÍCÍ PODLOŽKA POD ZÁVĚSNÝ KLOZET/BIDET</t>
  </si>
  <si>
    <t>SEDÁTKO  DURAPLAST PRO TP</t>
  </si>
  <si>
    <t>SEDÁTKO DURAPLAST KOVOVÉ KLOUBY</t>
  </si>
  <si>
    <t>HL 205 PP PŘIPOJOVACÍ KOLENO WC DN 100</t>
  </si>
  <si>
    <t>HL 7 EL.100 PRUŽNÁ ROZETA ELASTIK DN 100</t>
  </si>
  <si>
    <t>MONTÁŽ UMYVADEL SE SIFONEM NA KOTEV ŠROUBY</t>
  </si>
  <si>
    <t>UMYVADLO BÍLÉ S OTVOREM PRO BATERII 600</t>
  </si>
  <si>
    <t>UMYVADLO DĚTSKÉ H8150310001041 FLORA KIDS 45×41</t>
  </si>
  <si>
    <t>TRUBKOVÝ SIFON 305611 UMYVADLOVÝ CHROM 5/4"</t>
  </si>
  <si>
    <t>MONTÁŽ SPRCHOVÝCH MÍS</t>
  </si>
  <si>
    <t>MONTÁŽ STĚN A SPRCHOVÝCH KOUTŮ</t>
  </si>
  <si>
    <t>SPRCHOVÁ ZÁSTĚNA, ČTVEREC 90×90, POSUVNÉ DVEŘE, VÝPLŇ BEZPEČNOSTNÍ SKLO</t>
  </si>
  <si>
    <t>SPRCHOVÁ ZÁSTĚNA, DO NIKY 90, POSUVNÉ DVEŘE, VÝPLŇ BEZPEČNOSTNÍ SKLO</t>
  </si>
  <si>
    <t>TEMPOPLEX 364786 ODTOKOVÁ SPRCHOVÁ SOUPRAVA D 90 CHROM</t>
  </si>
  <si>
    <t>KERAMICKÁ SPRCHOVÁ VANIČKA 90×90 JIKA RAVENNA 8.5209.1.000.000.1</t>
  </si>
  <si>
    <t>JIKA SIFON PRO KERAMICKÉ SPRCHOVÉ VANIČKY 60/40MM NEREZ KRYTKA 2.9498.1.000.000.1</t>
  </si>
  <si>
    <t>MONTÁŽ DŘEZŮ JEDN VELKOKUCHYŇSKÝCH SE SIFONEM</t>
  </si>
  <si>
    <t>MONTÁŽ DŘEZŮ V KUCHYŇSKÉ SESTAVĚ</t>
  </si>
  <si>
    <t>PŘIPOJENÍ TECHNOLOGICKÉHO ZAŘÍZENÍ NA ODPAD A PITNOU VODU</t>
  </si>
  <si>
    <t>HL 100G50 PP SIFON 50</t>
  </si>
  <si>
    <t>MONTÁŽ VÝLEVEK</t>
  </si>
  <si>
    <t>45222110-3</t>
  </si>
  <si>
    <t>VÝLEVKA KERAMICKÁ S MŘÍŽKOU 8.5104.6.000.000.1</t>
  </si>
  <si>
    <t>MONTÁŽ VENTILŮ NÁSTĚNNÝCH G 1/2"</t>
  </si>
  <si>
    <t>MONTÁŽ VENTILŮ ROHOVÝCH G 1/2"</t>
  </si>
  <si>
    <t>MONTÁŽ VENTILŮ NEZÁMRZNÝCH</t>
  </si>
  <si>
    <t>VENTIL PRAČKOVÝ ZAJIŠTĚNÝ PROTI ZP TOKU CHROM VRŠEK S MAZIVOVOU KOMOROU</t>
  </si>
  <si>
    <t>NEZÁMRZNÝ VENTIL CHROM ZAJIŠTĚNÝ PROTI ZP TOKU CHROM VRŠEK S MAZIVOVOU KOMOROU</t>
  </si>
  <si>
    <t>VENTIL ROHOVÝ G 1/2"</t>
  </si>
  <si>
    <t>PRODLOUŽENÍ T 216 × G 1/2×100</t>
  </si>
  <si>
    <t>MONTÁŽ BATERIÍ NÁSTĚNNÝCH</t>
  </si>
  <si>
    <t>MONTÁŽ BATERIÍ STOJÁNKOVÝCH/DÁVKOVAČŮ STOJÁNKOVÝCH</t>
  </si>
  <si>
    <t>MONTÁŽ BEZDOTYKOVÝCH BATERIÍ UMYVADLOVÝCH</t>
  </si>
  <si>
    <t>MONTÁŽ SPRCHOVÝCH SETŮ A PANELŮ (VČETNĚ BATERIE)</t>
  </si>
  <si>
    <t>MONTÁŽ SMĚŠOVACÍCH VENTILŮ VENTILŮ</t>
  </si>
  <si>
    <t>DELABIE CENTRÁLNÍ SMĚŠOVACÍ VENTIL PREMIER COMPACT 3/4" 733021</t>
  </si>
  <si>
    <t>DELABIE STOJÁNKOVÁ ČASOVÁ BATERIE TEMPOMIX 3 794100 - 1.5-6 L/MIN ANTIVANDAL</t>
  </si>
  <si>
    <t>BATERIE UMYVADLOVÁ STOJÁNKOVÁ CHROM S OVL ODTOKU A SILK MOVE KERAM KARTUŠÍ</t>
  </si>
  <si>
    <t>BATERIE DŘEZOVÁ STOJÁNKOVÁ CHROM A SILK MOVE KERAM KARTUŠÍ</t>
  </si>
  <si>
    <t>BATERIE DŘEZOVÁ NÁSTĚNNÁ CHROM A SILK MOVE KERAM KARTUŠÍ</t>
  </si>
  <si>
    <t>GROHE TERMOSTATICKÁ SPRCHOVÁ BATERIE GROHETHERM 1000 34151003 SE SPRCHOVÝM SETEM</t>
  </si>
  <si>
    <t>AZP AUTOMATICKÁ UMYVADLOVÁ BATERIE AUM 16 SMĚŠOVACÍ</t>
  </si>
  <si>
    <t>MONTÁŽ ZÁPACHOVÝCH UZÁVĚREK A ODP PRVKŮ</t>
  </si>
  <si>
    <t>HL 138 PP SIFON PRO ODVOD KONDENZÁTU DN32 PODOMÍTKOVÝ</t>
  </si>
  <si>
    <t>HL 405ECO PE SIFON PRAČKOVÝ DN 40/50 S PŘÍPOJEM VODY</t>
  </si>
  <si>
    <t>28862500-7</t>
  </si>
  <si>
    <t>ŠACHTA ARMATURNÍ Z PB DO 1,5 M2</t>
  </si>
  <si>
    <t>28814200-3</t>
  </si>
  <si>
    <t>DESKA STROPNÍ PZD 59/29/9 P5</t>
  </si>
  <si>
    <t>PŘEKLAD ŽB RZP 119/24/19 P</t>
  </si>
  <si>
    <t>PŘEKLAD ŽB RZP 119/12/19 P</t>
  </si>
  <si>
    <t>45232440-8</t>
  </si>
  <si>
    <t>ŠACHTA PLASTOVÁ KRUHOVÁ Z DÍLCŮ DO D 425</t>
  </si>
  <si>
    <t>OSAZENÍ POKLOPŮ/MŘÍŽÍ DO 100 KG</t>
  </si>
  <si>
    <t>WAVIN TEGRA 425 - DNO KG 160 PŘÍMÉ         (VČ.TĚSNĚNÍ)</t>
  </si>
  <si>
    <t>WAVIN TEGRA 425 - DNO KG 160 ÚHEL 90°    (VČ.TĚSNĚNÍ)</t>
  </si>
  <si>
    <t>WAVIN TEGRA 425 - DNO KG 160 TYP T         (VČ.TĚSNĚNÍ)</t>
  </si>
  <si>
    <t>RŠ D425 - ŠACHT.ROURA KORUGOVANÁ 425/1000</t>
  </si>
  <si>
    <t>REDUKUJÍCÍ TĚSNÍCÍ MANŽETA 400/315 PRO KORUG.ROURU</t>
  </si>
  <si>
    <t>POKLOP LITINOVÝ 315/D400 DO TELESKOPU KULATÝ</t>
  </si>
  <si>
    <t>TELESKOPICKÁ  ROURA 315/375 (BEZ.TĚSNĚNÍ)</t>
  </si>
  <si>
    <t>OSAZENÍ POKLOPŮ LITINOVÝCH DO 100 KG</t>
  </si>
  <si>
    <t>LEHKÝ ČTVER POKLOP 60×60 ČSN 13 6305</t>
  </si>
  <si>
    <t>044002000</t>
  </si>
  <si>
    <t>Revize + revizní zpráva</t>
  </si>
  <si>
    <t>044002004</t>
  </si>
  <si>
    <t>044002067</t>
  </si>
  <si>
    <t>45111000-8</t>
  </si>
  <si>
    <t>VYBOURÁNÍ OTV VE ZDIVU CIHELNÉM DO 0,025 M2 DO 450 MM</t>
  </si>
  <si>
    <t>VYBOURÁNÍ RÝH 70×50 MM</t>
  </si>
  <si>
    <t>SVISLÉ PŘEMÍSTĚNÍ SUTI A HMOT DO VÝŠKY 3,5 M</t>
  </si>
  <si>
    <t>NAKLÁDÁNÍ SUTI</t>
  </si>
  <si>
    <t>VODOROVNÉ PŘEMÍSTĚNÍ SUTI</t>
  </si>
  <si>
    <t>ULOŽENÍ SUTI Z REKONSTRUKCÍ NA SKLÁDKU</t>
  </si>
  <si>
    <t>POPLATEK ZA ULOŽENÍ SUTI Z REKONSTRUKCÍ NA SKLÁDKU</t>
  </si>
  <si>
    <t>45333000-0</t>
  </si>
  <si>
    <t>MONTÁŽ POTRUBÍ OCEL HLADKÉHO SVAŘ D 38</t>
  </si>
  <si>
    <t>28861100-6</t>
  </si>
  <si>
    <t>POTRUBÍ OCEL HLADKÉ ČERNÉ BEZEŠVÉ D 28/2.3</t>
  </si>
  <si>
    <t>MONTÁŽ PŘÍPOJKY PLYNOVODNÍ PEVNÉ DO DN 20</t>
  </si>
  <si>
    <t>ODVZDUŠNĚNÍ A NAPUŠTĚNÍ PLYN POTRUBÍ</t>
  </si>
  <si>
    <t>TLAKOVÁ ZKOUŠKA POTRUBÍ VZDUCHEM</t>
  </si>
  <si>
    <t>NAVAŘ ODBOČKY NA PLYN POTRUBÍ DO DN 40</t>
  </si>
  <si>
    <t>MONTÁŽ PLYNOVÝCH ARMATUR ZÁVITOVÝCH DN 25</t>
  </si>
  <si>
    <t>KOHOUT KULOVÝ GIACOMINI R950 DADO PLYN 1"</t>
  </si>
  <si>
    <t>45223100-7</t>
  </si>
  <si>
    <t>MONTÁŽ ATYP KOV KCÍ DO 5 KG</t>
  </si>
  <si>
    <t>KG</t>
  </si>
  <si>
    <t>28500000-7</t>
  </si>
  <si>
    <t>OBJÍMKA S PRYŽÍ 3/4" M8  25-30</t>
  </si>
  <si>
    <t>ZÁVITOVÁ TYČ</t>
  </si>
  <si>
    <t>45442121-1</t>
  </si>
  <si>
    <t>NÁTĚR SYNTETICKÝ POTRUBÍ  50 Z+1+1E</t>
  </si>
  <si>
    <t>713463311</t>
  </si>
  <si>
    <t>Montáž izolace tepelné potrubí potrubními pouzdry s Al fólií s přesahem Al páskou 1x D do 50 mm</t>
  </si>
  <si>
    <t>713463315</t>
  </si>
  <si>
    <t>Montáž izolace tepelné ohybů potrubními pouzdry s Al fólií s přesahem Al páskou 1x D do 50 mm</t>
  </si>
  <si>
    <t>vlastnícena</t>
  </si>
  <si>
    <t>Tepelná izolace potrubí z pěnového polyethylénu laminovaná zesílenou hliníkovou fólií, tl. 15 x 13, mm (např. Mirelon Polar)</t>
  </si>
  <si>
    <t>Tepelná izolace potrubí z pěnového polyethylénu laminovaná zesílenou hliníkovou fólií, tl. 18 x 20, mm (např. Mirelon Polar)</t>
  </si>
  <si>
    <t>Tepelná izolace potrubí z pěnového polyethylénu laminovaná zesílenou hliníkovou fólií, tl. 22 x 20, mm (např. Mirelon Polar)</t>
  </si>
  <si>
    <t>Tepelná izolace potrubí z pěnového polyethylénu laminovaná zesílenou hliníkovou fólií, tl. 28 x 25, mm (např. Mirelon Polar)</t>
  </si>
  <si>
    <t>Tvarovky a ohyby izolace z pěnového polyethylénu laminovaná zesílenou hliníkovou fólií (např., Mirelon Polar)</t>
  </si>
  <si>
    <t>Kašírovaná potrubní izolační pouzdra z minerální vlny a hliníkovou fólií na povrchu, 22 x 40 mm, (např. Rockwool 800)</t>
  </si>
  <si>
    <t>Kašírovaná potrubní izolační pouzdra z minerální vlny a hliníkovou fólií na povrchu, 28 x 40 mm, (např. Rockwool 800)</t>
  </si>
  <si>
    <t>Kašírovaná potrubní izolační pouzdra z minerální vlny a hliníkovou fólií na povrchu, 35 x 40 mm, (např. Rockwool 800)</t>
  </si>
  <si>
    <t>Tvarovky a ohyby izolace z minerální vlny a hliníkovou fólií na povrchu (např. Rockwool 800)</t>
  </si>
  <si>
    <t>Tepelná izolace armatur</t>
  </si>
  <si>
    <t>998713101R00</t>
  </si>
  <si>
    <t>731244493</t>
  </si>
  <si>
    <t>Montáž kotle ocelového závěsného na plyn kondenzačního o výkonu do 28 kW</t>
  </si>
  <si>
    <t>Plynový závěsný kondenzační kotel o výkonu 18 kW se zásobníkem teplé vody o objemu 125 l (např. Baxi, Luna Platinum+ 1.18 + zásobník 125 l</t>
  </si>
  <si>
    <t>Odkouření: Koaxiální trubka O 60/100 mm pro kondenzační kotle délka 1000 mm (plast/plast)</t>
  </si>
  <si>
    <t>Odkouření: Revizní T-kus pro přímou montáž O 60/100 mm (plast/plast)</t>
  </si>
  <si>
    <t>Odkouření: Koaxiální koleno 45° – O 60/100 mm (plast/plast)</t>
  </si>
  <si>
    <t>Vertikální komínová koncovka O 60/100 mm, délka 1,1 m (0,7 m nad střechu)</t>
  </si>
  <si>
    <t>Průchodka střechou – pro vodorovné střechy</t>
  </si>
  <si>
    <t>Souprava pro drátové připojení(např. pro QAA75)</t>
  </si>
  <si>
    <t>Externí modul (např. AVS75)</t>
  </si>
  <si>
    <t>Montáž spalinové cesty</t>
  </si>
  <si>
    <t>Revize spalinové cesty</t>
  </si>
  <si>
    <t>998731101R00</t>
  </si>
  <si>
    <t>Přesun hmot pro kotelny, výšky do 6 m</t>
  </si>
  <si>
    <t>732199100R00</t>
  </si>
  <si>
    <t>Montáž orientačního štítku</t>
  </si>
  <si>
    <t>735-34535</t>
  </si>
  <si>
    <t>Tabulka bezpečnostní s tiskem 2 barvy A6 105x148mm</t>
  </si>
  <si>
    <t>732219301R00</t>
  </si>
  <si>
    <t>Montáž ohříváků vody stojat.kombinovaných do 200 l</t>
  </si>
  <si>
    <t>Montáž hydraulického vyrovnávače dynamických tlaků</t>
  </si>
  <si>
    <t>Hydraulický vyrovnávač dynamických tlaků, závitové připojení, Qmax = 2,5 m3/hod  (např. ETL HVDT, 63B)</t>
  </si>
  <si>
    <t>Izolační pouzdro pro hydraulický vyrovnávač dynamických tlaků (např. ETL HVDT 63B)</t>
  </si>
  <si>
    <t>Montáž kombinovaného rozdělovače</t>
  </si>
  <si>
    <t>RS KOMBI rozdělovač,MODUL100,PN 6,Tmax = 105 °C,l = 1850 mm, m = 36,8 kg</t>
  </si>
  <si>
    <t>Stavitelný stojan l = 450 - 680 mm, m = 4,0 kg (např. ETL stavitelný stojen M/DN 65-200)</t>
  </si>
  <si>
    <t>Tepelná PUR izolace M 100, m = 0,2 kg</t>
  </si>
  <si>
    <t>732331614</t>
  </si>
  <si>
    <t>Nádoba tlaková expanzní s membránou závitové připojení PN 0,6 o objemu 25 l</t>
  </si>
  <si>
    <t>Servisní kulový kohout G 3/4" - Uzavírací kulový kohout se zajištěním v otevřené poloze s, integrovaným vypouštěním. Hmotnost (kg): 0,5; DN připojení: Rp 3/4" (např. Reflex MK 3/4")</t>
  </si>
  <si>
    <t>732429212</t>
  </si>
  <si>
    <t>Montáž čerpadla oběhového mokroběžného závitového DN 25</t>
  </si>
  <si>
    <t>732429225</t>
  </si>
  <si>
    <t>Montáž čerpadla oběhového mokroběžného přírubového DN 50 jednodílné</t>
  </si>
  <si>
    <t>Oběhové čerpadlo PN 10, Qmax = 2,7 m3/hod, doprávní výška 1-4 m, -10 °C až +95 °C, elektronické,, příkon 20 W, 230 V, 50 Hz, připojka trubek G 1" (např. Wilo Yonos Pico 15/1-4)</t>
  </si>
  <si>
    <t>Oběhové čerpadlo PN 10, Qmax = 3,6 m3/hod, doprávní výška 1-6 m, -10 °C až +95 °C, elektronické,, příkon 40 W, 230 V, 50 Hz, připojka trubek G 2" (např. Wilo Yonos Pico 1.0 30/1-6)</t>
  </si>
  <si>
    <t>998732101R00</t>
  </si>
  <si>
    <t>Přesun hmot pro strojovny, výšky do 6 m</t>
  </si>
  <si>
    <t>733111103R00</t>
  </si>
  <si>
    <t>Potrubí závitové bezešvé běžné nízkotlaké DN 15</t>
  </si>
  <si>
    <t>733111104R00</t>
  </si>
  <si>
    <t>Potrubí závitové bezešvé běžné nízkotlaké DN 20</t>
  </si>
  <si>
    <t>733111105R00</t>
  </si>
  <si>
    <t>Potrubí závitové bezešvé běžné nízkotlaké DN 25</t>
  </si>
  <si>
    <t>733190108R00</t>
  </si>
  <si>
    <t>Tlaková zkouška potrubí  DN 50</t>
  </si>
  <si>
    <t>733223102</t>
  </si>
  <si>
    <t>Potrubí měděné tvrdé spojované měkkým pájením D 15x1</t>
  </si>
  <si>
    <t>733223103</t>
  </si>
  <si>
    <t>Potrubí měděné tvrdé spojované měkkým pájením D 18x1</t>
  </si>
  <si>
    <t>733223104</t>
  </si>
  <si>
    <t>Potrubí měděné tvrdé spojované měkkým pájením D 22x1</t>
  </si>
  <si>
    <t>733223105</t>
  </si>
  <si>
    <t>Potrubí měděné tvrdé spojované měkkým pájením D 28x1</t>
  </si>
  <si>
    <t>733223106</t>
  </si>
  <si>
    <t>Potrubí měděné tvrdé spojované měkkým pájením D 35x1,5</t>
  </si>
  <si>
    <t>733223107</t>
  </si>
  <si>
    <t>Potrubí měděné tvrdé spojované měkkým pájením D 42x1,5</t>
  </si>
  <si>
    <t>733291101</t>
  </si>
  <si>
    <t>Zkouška těsnosti potrubí měděné do D 35x1,5</t>
  </si>
  <si>
    <t>733291102</t>
  </si>
  <si>
    <t>Zkouška těsnosti potrubí měděné od D 35x1,5 do D 64x2</t>
  </si>
  <si>
    <t>998733101R00</t>
  </si>
  <si>
    <t>734291123</t>
  </si>
  <si>
    <t>Kohout plnící a vypouštěcí G 1/2 PN 10 do 90°C závitový (např. Giacomini R608)</t>
  </si>
  <si>
    <t>734211120</t>
  </si>
  <si>
    <t>Ventil závitový odvzdušňovací G 1/2 PN 14 do 120°C automatický (např. Giacomini R99)</t>
  </si>
  <si>
    <t>734209113R00</t>
  </si>
  <si>
    <t>Montáž armatur závitových,se 2závity, G 1/2</t>
  </si>
  <si>
    <t>734209114R00</t>
  </si>
  <si>
    <t>Montáž armatur závitových,se 2závity, G 3/4</t>
  </si>
  <si>
    <t>734209115R00</t>
  </si>
  <si>
    <t>Montáž armatur závitových,se 2závity, G 1</t>
  </si>
  <si>
    <t>734209116R00</t>
  </si>
  <si>
    <t>Montáž armatur závitových,se 2závity, G 5/4</t>
  </si>
  <si>
    <t>734209117R00</t>
  </si>
  <si>
    <t>Montáž armatur závitových,se 2závity, G 6/4</t>
  </si>
  <si>
    <t>734209123R00</t>
  </si>
  <si>
    <t>Montáž armatur závitových,se 3závity, G 1/2</t>
  </si>
  <si>
    <t>734209125R00</t>
  </si>
  <si>
    <t>Montáž armatur závitových,se 3závity, G 1</t>
  </si>
  <si>
    <t>734292714</t>
  </si>
  <si>
    <t>Kohout kulový přímý G 3/4 PN 42 do 185°C vnitřní závit (např.Giacomini R250D)</t>
  </si>
  <si>
    <t>734292715</t>
  </si>
  <si>
    <t>Kohout kulový přímý G 1 PN 35 do 185°C vnitřní závit (např.Giacomini R250D)</t>
  </si>
  <si>
    <t>734292716</t>
  </si>
  <si>
    <t>Kohout kulový přímý G 1 1/4 PN 42 do 185°C vnitřní závit (např.Giacomini R250D)</t>
  </si>
  <si>
    <t>734292717</t>
  </si>
  <si>
    <t>Kohout kulový přímý G 1 1/2 PN 42 do 185°C vnitřní závit (např.Giacomini R250D)</t>
  </si>
  <si>
    <t>734291243</t>
  </si>
  <si>
    <t>Filtr závitový přímý G 3/4 PN 30 do 130°C s vnitřními závity (např. Giacomini R74A)</t>
  </si>
  <si>
    <t>734291244</t>
  </si>
  <si>
    <t>Filtr závitový přímý G 1 1/4 PN 16 do 130°C s vnitřními závity (např. Giacomini R74A)</t>
  </si>
  <si>
    <t>734291276</t>
  </si>
  <si>
    <t>Filtr závitový přímý G 1 1/2 PN 30 do 130°C s vnitřními závity s integrovaným magnetem (např., Giacomini R74M)</t>
  </si>
  <si>
    <t>734242413</t>
  </si>
  <si>
    <t>Ventil závitový zpětný přímý G 3/4 PN 16 do 110°C (např. Giacomini R60 )</t>
  </si>
  <si>
    <t>734242415</t>
  </si>
  <si>
    <t>Ventil závitový zpětný přímý G 1 1/4 PN 16 do 110°C (např. Giacomini R60 )</t>
  </si>
  <si>
    <t>Vyvažovací ventil bez vypouštění DN 20 s měřícími vsuvkami, PN 25 do 120°C vnitřní závit (nař., STAD-PN25)</t>
  </si>
  <si>
    <t>Vyvažovací ventil bez vypouštění DN 25 s měřícími vsuvkami, PN 25 do 120°C vnitřní závit (nař., STAD-PN25)</t>
  </si>
  <si>
    <t>Vyvažovací ventil bez vypouštění DN 32 s měřícími vsuvkami, PN 25 do 120°C vnitřní závit (nař., STAD-PN25)</t>
  </si>
  <si>
    <t>Termostatická hlavice kapalinová s vestavěným čidlem a protimrazovou ochranou, PN 10 do 110°C,, upevnění převlečnou maticí M30x1,5 (např. Danfoss RAE 5054)</t>
  </si>
  <si>
    <t>Montáž termostatické hlavice</t>
  </si>
  <si>
    <t>Ventilové těleso s přednastavením, připojení na soustavu vnitřním závitem, DN 15, přímé (např., Danfoss RA-N 15)</t>
  </si>
  <si>
    <t>Ventilové těleso s přednastavením, připojení na soustavu vnitřním závitem, DN 15, rohové  (např., Danfoss RA-N 15)</t>
  </si>
  <si>
    <t>Radiátorové šroubení přednastavitelná, s uzavíráním a vypouštěním, DN 15, přímé (např. Danfoss RLV, 15)</t>
  </si>
  <si>
    <t>Radiátorové šroubení přednastavitelná, s uzavíráním a vypouštěním, DN 15, rohové (např. Danfoss RLV, 15)</t>
  </si>
  <si>
    <t>Svěrné spojky pro měděná a přesná ocelová, pochromované</t>
  </si>
  <si>
    <t>Plnící a výpustná armatura (např. Danfoss)</t>
  </si>
  <si>
    <t>734411103</t>
  </si>
  <si>
    <t>Teploměr s jímkou 1/2” 0 - 120 °C, zadní připojení, délka jímky 50 mm (např.  Giacomini R540I 1/2”)</t>
  </si>
  <si>
    <t>734421101</t>
  </si>
  <si>
    <t>Tlakoměr s pevným stonkem a zpětnou klapkou, tlak 0-6 bar, průměr 52 mm, spodní připojení (např., Giacomini R225)</t>
  </si>
  <si>
    <t>734424912R00</t>
  </si>
  <si>
    <t>Oprava-kohout tlakoměru čep.K 70-181-716,M20x1,5</t>
  </si>
  <si>
    <t>998734101R00</t>
  </si>
  <si>
    <t>Přesun hmot pro armatury, výšky do 6 m</t>
  </si>
  <si>
    <t>735159110R00</t>
  </si>
  <si>
    <t>Montáž panelových těles jednořadých do délky 1500 mm</t>
  </si>
  <si>
    <t>735159210R00</t>
  </si>
  <si>
    <t>Montáž panelových těles dvouřadých do délky 1140 mm</t>
  </si>
  <si>
    <t>735159310R00</t>
  </si>
  <si>
    <t>Montáž panelových těles třířadých do délky 1140 mm</t>
  </si>
  <si>
    <t>Otopné těleso panelové jednodeskové 1 přídavná přestupní plocha, výška/délka 500/400 mm (např., Korado Radik Klasik typ 11)</t>
  </si>
  <si>
    <t>Otopné těleso panelové jednodeskové 1 přídavná přestupní plocha, výška/délka 600/1100 mm (např., Korado Radik Klasik typ 11)</t>
  </si>
  <si>
    <t>Otopné těleso panelové dvoudeskové 1 přídavná přestupní plocha, výška/délka 600/800 mm (např. Korado, Radik Klasik typ 21)</t>
  </si>
  <si>
    <t>Otopné těleso panelové dvoudeskové 2 přídavné přestupní plochy, výška/délka 900/900 mm (např. Korado, Radik Klasik typ 22)</t>
  </si>
  <si>
    <t>Otopné těleso panelové třídeskové 3 přídavné přestupní plochy, výška/délka 600/600 mm (např. Korado, Radik Klasik typ 33)</t>
  </si>
  <si>
    <t>Otopné těleso panelové třídeskové 3 přídavné přestupní plochy, výška/délka 900/900 mm (např. Korado, Radik Klasik typ 33)</t>
  </si>
  <si>
    <t>Designová otopná tělesa se svisle orientovanými profily a s bočním připojením, otopné profily, orientovány svisle, výška/délka 1800/366 mm (např. Korado Koratherm Vertikal typ K10V)</t>
  </si>
  <si>
    <t>998735101R00</t>
  </si>
  <si>
    <t>Potrubí podlahového vytápění 16x2,0 mm, materiál polyetylén, hliníková vrstva, zesítěný polyetylén,, bílá barva, odpovídající technickým podmínkám podle DIN 4726 a EN 15876 (např. IVAR.ALPEX - DUO XS</t>
  </si>
  <si>
    <t>16x2,0 mm)</t>
  </si>
  <si>
    <t>Svěrné šroubení 16x2 ALU - EK na vícevrstvé potrubí ALPEX, závit Eurokonus (EK), materiál mosaz, CW617N, O-kroužek EPDM, PN 10, T = +120 °C (např. IVAR.TA 4420 16x2 ALU - EK)</t>
  </si>
  <si>
    <t>Ochranná trubka pro potrubí ALPEX a PEX O 16–18 mm nutná při nástěnné montáži rozdělovače jako, přechod od podlahy k rozdělovači v místech, kde není žádoucí přenos tepla nebo jako ochrana při</t>
  </si>
  <si>
    <t>křížení dilatační spáry v betonu, materiál PE-HD, rozměr vnitřní - vnější 20 / 25 mm (např. IVAR.HK 1620)</t>
  </si>
  <si>
    <t>Sestava rozdělovač / sběrač 7cestný pro systém podlahového vytápění s ventily pro přívodní a vratné, potrubí, vhodné pro napojení pomocí adaptérů a pressadaptérů. Sestava zahrnuje rozdělovač s</t>
  </si>
  <si>
    <t>regulačními průtokoměry, sběrač s uzavíracími ventily, upevňovací konzoly, 2 ks kulových uzávěrů se šroubením, 2 ks průchozí mezikus s automatickým odvzdušňovacím ventilem, otočným vypouštěcím ventilem a teploměrem, 2 ks zátka, instalační nástěnná skříň příslušné velikosti, PN 10, T = +90 °C, materiál mosaz CW617N (např. IVAR.CS 553 VP 7)</t>
  </si>
  <si>
    <t>Sestava rozdělovač / sběrač 9cestný pro systém podlahového vytápění s ventily pro přívodní a vratné, potrubí, vhodné pro napojení pomocí adaptérů a pressadaptérů. Sestava zahrnuje rozdělovač s</t>
  </si>
  <si>
    <t>regulačními průtokoměry, sběrač s uzavíracími ventily, upevňovací konzoly, 2 ks kulových uzávěrů se šroubením, 2 ks průchozí mezikus s automatickým odvzdušňovacím ventilem, otočným vypouštěcím ventilem a teploměrem, 2 ks zátka, instalační nástěnná skříň příslušné velikosti, PN 10, T = +90 °C, materiál mosaz CW617N (např. IVAR.CS 553 VP 9)</t>
  </si>
  <si>
    <t>Systémová izolační deska s ochrannou hydroizolační fólií. Systémová deska pro podlahové vytápění, podle DIN 4109 a DIN 4725 a izolací proti vlhkosti, vhodná pro obytné prostory, délka 1200 mm, šířka</t>
  </si>
  <si>
    <t>600 mm, výška 35 mm, výstupky pro uchycení trubek d 15–18 mm, rozestup uložení 7,5 cm nebo vícenásobný, prodejní jednotka 7,2 m2 (např. IVAR.TH 30 P)</t>
  </si>
  <si>
    <t>Obvodový dilatační pás se samolepící fólií z pěnového polyetylenu, tloušťka cca 10 mm, výška 160 mm,, s nalepenou fólií a jednostranným přesahem fólie proti zatékání betonové mazaniny (anhydritové</t>
  </si>
  <si>
    <t>směsi), samolepicí pruh na zadní straně, prostor pro dilataci 5 mm podle DIN 18560 (např. IVAR.DP 50)</t>
  </si>
  <si>
    <t>Středový dilatační profil z pěnového polyetylenu, tloušťka cca 10 mm, výška 60 mm, samolepicí pruh, na základně, prostor pro dilataci 5 mm podle DIN 18560. PJ: 1800mm/ks (např.  IVAR.SDP)</t>
  </si>
  <si>
    <t>Plastifikátor-přísada do potěru, pro plastifikaci potěru, v kanystru, dávkování cca 0,4 kg/m2. PJ: 1, ks -10 kg (např. IVAR.PL 10)</t>
  </si>
  <si>
    <t>Elektrotermická hlavice 230V, NC, bez proudu uzavřena, ukazatel stavu otevření, druh ochrany IP 54,, třída ochrany II, výkon 2,5 W, přípojné vedení 2 x 0,75 mm2 (1,0 m dlouhé), 230 V. Otevírací čas 3,</t>
  </si>
  <si>
    <t>5 min. 230 V (např. IVAR.TE 3040 230V)</t>
  </si>
  <si>
    <t>Rozvodnice (ovládání 12 zón bez transformátoru) zprostředkovávají drátovou komunikaci mezi, pokojovými termostaty a elektrotermickými hlavicemi příslušných okruhů, případně zdrojem tepla, nebo</t>
  </si>
  <si>
    <t>oběhovým čerpadlem, specifikace 24 V/24 V nebo 230 V/230 V (např. IVAR ALC012U)</t>
  </si>
  <si>
    <t>Digitální prostorový termostat s týdenním časovým programem, napájení baterie 2 x AA 1,5 V,, životnost baterie 2 roky, jako digitální nástěnný přístroj s časovým programem k regulaci prostorové</t>
  </si>
  <si>
    <t>teploty, ve spojení s elektrickou lištou k ovládání max. 4 elektrotermických pohonů na rozdělovači, týdenní program nebo denní program, normální a snížená teplota, protimrazová ochrana, grafické zobrazení symbolu programu na displeji včetně zobrazení času a teploty. Termostat neumí časové řídit ostatní termostaty, pouze sám sebe. Montáž na instalační krabici KU 68. IP 30, třída ochrany II (např. IVAR.FREETIME EVO)</t>
  </si>
  <si>
    <t>Montáž podl. vytápění</t>
  </si>
  <si>
    <t>767995111</t>
  </si>
  <si>
    <t>Montáž atypických zámečnických konstrukcí hmotnosti do 5 kg</t>
  </si>
  <si>
    <t>Závitová tyč, Závit – M8, délka - 1000 mm, Složení materiálu - Stupeň oceli 4.8 - DIN 976-1,, Povrchová úprava - Pozinkováno (např. Hilti AM M8x1000 4.8 pozink)</t>
  </si>
  <si>
    <t>Galvanicky pozinkovaná patní deska k připevňování metrických závitových tyčí se dvěma kotevními body, , složení materiálu:  DD11 - DIN EN 10111, povrchová úprava:  Pozinkováno, počet otvorů:  2 (Např.</t>
  </si>
  <si>
    <t>Hilti MGL 2-M8)</t>
  </si>
  <si>
    <t>Prémiová pozinkovaná potrubní objímka s rychlým uzavřením pro ekonomické aplikace s lehkým zatížením, , Jmenovitá velikost trubky 3/8", Závitové spojení M8, Rozsah upínání D 15 - 20 mm, Maximální</t>
  </si>
  <si>
    <t>zatížení F 400 N, Snížení hlučnosti 18,5 dB (A), Složení materiálu DC01 - DIN EN 10130, Povrchová úprava pozink, Izolační materiál EPDM pryž (např. Hilti MP-L-I 15-20 M8)</t>
  </si>
  <si>
    <t>Prémiová pozinkovaná potrubní objímka s rychlým uzavřením pro ekonomické aplikace s lehkým zatížením, , Jmenovitá velikost trubky 1/2", Závitové spojení M8, Rozsah upínání D 20 - 26 mm, Maximální</t>
  </si>
  <si>
    <t>zatížení F 400 N, Snížení hlučnosti 18,5 dB (A), Složení materiálu DC01 - DIN EN 10130, Povrchová úprava pozink, Izolační materiál EPDM pryž (např. Hilti MP-L-I 20-26 M8)</t>
  </si>
  <si>
    <t>Prémiová pozinkovaná potrubní objímka s rychlým uzavřením pro ekonomické aplikace s lehkým zatížením, , Jmenovitá velikost trubky 1", Závitové spojení M8, Rozsah upínání D 32 - 38 mm, Maximální</t>
  </si>
  <si>
    <t>zatížení F 400 N, Snížení hlučnosti 18,5 dB (A), Složení materiálu DC01 - DIN EN 10130, Povrchová úprava pozink, Izolační materiál EPDM pryž (např. Hilti MP-L-I 32-38 M8)</t>
  </si>
  <si>
    <t>783324101</t>
  </si>
  <si>
    <t>Základní jednonásobný akrylátový nátěr zámečnických konstrukcí</t>
  </si>
  <si>
    <t>783624651</t>
  </si>
  <si>
    <t>Základní antikorozní jednonásobný akrylátový nátěr potrubí DN do 50 mm</t>
  </si>
  <si>
    <t>004111010R</t>
  </si>
  <si>
    <t>POL99_8</t>
  </si>
  <si>
    <t>2.1</t>
  </si>
  <si>
    <t>Radiální ventilátor</t>
  </si>
  <si>
    <t>2.6</t>
  </si>
  <si>
    <t>Ventilátor diagonální do kruhového potrubí</t>
  </si>
  <si>
    <t>Pol__0012</t>
  </si>
  <si>
    <t>Servisní vypínač</t>
  </si>
  <si>
    <t>Pol__0013</t>
  </si>
  <si>
    <t>Pružná manžeta</t>
  </si>
  <si>
    <t>59244326.AR</t>
  </si>
  <si>
    <t>Spona</t>
  </si>
  <si>
    <t>Pol__0015</t>
  </si>
  <si>
    <t>Zpětná klapka - kruhová - pozinkovaná</t>
  </si>
  <si>
    <t>2.7</t>
  </si>
  <si>
    <t>Talířový ventil kovový - odvodní vč. upínacího kroužku a zděře</t>
  </si>
  <si>
    <t>2.8</t>
  </si>
  <si>
    <t>2.10</t>
  </si>
  <si>
    <t>Kruhové potrubí SPIRO z poz. plechu sk. I v běžném provedení v třídě těsnosti A (I a II).  40%, tvarovek</t>
  </si>
  <si>
    <t>bm</t>
  </si>
  <si>
    <t>Pol__0019</t>
  </si>
  <si>
    <t>Výfuková hlavice</t>
  </si>
  <si>
    <t>Pol__0020</t>
  </si>
  <si>
    <t>Pol__0021</t>
  </si>
  <si>
    <t>Ohebná Al hluk tlumící hadice</t>
  </si>
  <si>
    <t>Pol__0022</t>
  </si>
  <si>
    <t>Pol__0023</t>
  </si>
  <si>
    <t>Samolepící parotěsná kaučuková izolace s Al polepem</t>
  </si>
  <si>
    <t>Pol__0024</t>
  </si>
  <si>
    <t>Tepelná a hluková izolace z kamenné vlny tl. 40mm s Al polepem - plní funkci požární izolace s, odolností dle PBŘ</t>
  </si>
  <si>
    <t>Zařízení číslo 3 Větrání přípravny</t>
  </si>
  <si>
    <t>3.1</t>
  </si>
  <si>
    <t>Digestoř</t>
  </si>
  <si>
    <t>3.10</t>
  </si>
  <si>
    <t>Pol__0028</t>
  </si>
  <si>
    <t>Pol__0029</t>
  </si>
  <si>
    <t>Pol__0030</t>
  </si>
  <si>
    <t>Pol__0031</t>
  </si>
  <si>
    <t>4.1</t>
  </si>
  <si>
    <t>Protidešťová žaluzie atypická se sítí propustnost 60%</t>
  </si>
  <si>
    <t>4.10</t>
  </si>
  <si>
    <t>Ocelové čtyřhranné potrubí sk.I tl. (1+4) s těsností A - 30% tvarovek</t>
  </si>
  <si>
    <t>Pol__0034</t>
  </si>
  <si>
    <t>Pol__0035</t>
  </si>
  <si>
    <t>Tepelná a hluková izolace z desek z kamenné vlny tl. 60mm s Al polepem - plní funkci požární izolace, s odolností dle PBŘ</t>
  </si>
  <si>
    <t>Pol__0044</t>
  </si>
  <si>
    <t>Stavební přípomoce</t>
  </si>
  <si>
    <t>sada</t>
  </si>
  <si>
    <t>Pol__0045</t>
  </si>
  <si>
    <t>Ekologická likvidace odpadu</t>
  </si>
  <si>
    <t>Pol__0046</t>
  </si>
  <si>
    <t>Koordinace prací s navazujícími profesemi</t>
  </si>
  <si>
    <t>Pol__0047</t>
  </si>
  <si>
    <t>Montážní mechanismy, plošiny, lešení</t>
  </si>
  <si>
    <t>Pol__0048</t>
  </si>
  <si>
    <t>Měření hluku od VZT zařízení</t>
  </si>
  <si>
    <t>Pol__0049</t>
  </si>
  <si>
    <t>Předávací dokumentace</t>
  </si>
  <si>
    <t>Pol__0050</t>
  </si>
  <si>
    <t>Dokumentace skutečného stavu</t>
  </si>
  <si>
    <t>Pol__0001</t>
  </si>
  <si>
    <t>Vnitřní jednotka nástěnná</t>
  </si>
  <si>
    <t>Pol__0002</t>
  </si>
  <si>
    <t>Měděnné potrubí kapalina včetně izolace</t>
  </si>
  <si>
    <t>Pol__0003</t>
  </si>
  <si>
    <t>Pol__0004</t>
  </si>
  <si>
    <t>Propojení venkovní a vnitřní jednotky - komunikační kabeláž</t>
  </si>
  <si>
    <t>Pol__0005</t>
  </si>
  <si>
    <t>Propojení ovladače komunikační kabeláží vč. kabelu a úchytného materiálu</t>
  </si>
  <si>
    <t>Pol__0006</t>
  </si>
  <si>
    <t>Kotvení a uložení svazků Cu potrubí včetně rámečků a žlabů</t>
  </si>
  <si>
    <t>Pol__0007</t>
  </si>
  <si>
    <t>Doplnění chladiva R32 včetně obalového materiálu a ekologické likvidace</t>
  </si>
  <si>
    <t>Pol__0008</t>
  </si>
  <si>
    <t>Zkouška těsnosti potrubí, vstupní revize, vč. založení evidenční knihy chladícího zařízení</t>
  </si>
  <si>
    <t>Pol__0009</t>
  </si>
  <si>
    <t>Zprovoznění zařízení autorizovaným technikem</t>
  </si>
  <si>
    <t>Pol__0036</t>
  </si>
  <si>
    <t>Náklady na dopravu</t>
  </si>
  <si>
    <t>POL1_9</t>
  </si>
  <si>
    <t>Pol__0037</t>
  </si>
  <si>
    <t>Vnitrostaveništní doprava</t>
  </si>
  <si>
    <t>Pol__0038</t>
  </si>
  <si>
    <t>Demomtáž</t>
  </si>
  <si>
    <t>Pol__0039</t>
  </si>
  <si>
    <t>Pol__0040</t>
  </si>
  <si>
    <t>Montážní, těsnící a spojovací materiál</t>
  </si>
  <si>
    <t>Pol__0041</t>
  </si>
  <si>
    <t>Komplexní vyzkoušení a zaregulování systému, zaškolení obsluhy</t>
  </si>
  <si>
    <t>Pol__0042</t>
  </si>
  <si>
    <t>Značení vzduchotechnického zařízení a potrubí dle platných ČSN</t>
  </si>
  <si>
    <t>K</t>
  </si>
  <si>
    <t>Pol108</t>
  </si>
  <si>
    <t>Nerezový pracovní stůl, police Z+L lem</t>
  </si>
  <si>
    <t>Pol109</t>
  </si>
  <si>
    <t>Nerezový pracovní stůl, police</t>
  </si>
  <si>
    <t>Pol110</t>
  </si>
  <si>
    <t>Nerezová police nástěnná plná dvoupatrová, 3 lišty</t>
  </si>
  <si>
    <t>Pol111</t>
  </si>
  <si>
    <t>Nerezový regál 5 polic</t>
  </si>
  <si>
    <t>Pol112</t>
  </si>
  <si>
    <t>Nerezový transportní vozík, 4 police</t>
  </si>
  <si>
    <t>Pol113</t>
  </si>
  <si>
    <t>Nerezový mycí stůl se dřezem 500x500x300 vlevo, TS, lokální prolis, police, 6 nohou, prostor pro, podstolovou myčku vpravo, Z lem</t>
  </si>
  <si>
    <t>Pol114</t>
  </si>
  <si>
    <t>Tlaková sprcha</t>
  </si>
  <si>
    <t>Pol115</t>
  </si>
  <si>
    <t>Nerezová police roštová na koše jednopatrová</t>
  </si>
  <si>
    <t>ZM WORK 4,5 BNT 650</t>
  </si>
  <si>
    <t>Změkčovač vody</t>
  </si>
  <si>
    <t>COP504BDD</t>
  </si>
  <si>
    <t>Podstolová myčka, oplachové čerpadlo, odpadové čerpadlo, dávkovač mycího prostředku</t>
  </si>
  <si>
    <t>Pol117</t>
  </si>
  <si>
    <t>Nerezový regál, 5 polic</t>
  </si>
  <si>
    <t>Pol118</t>
  </si>
  <si>
    <t>Nerezový mycí stůl se dřezem 400x400x250 vpravo, SB, lokální prolis, police, zásuvka pod PD vlevo,, Z+P lem</t>
  </si>
  <si>
    <t>Pol119</t>
  </si>
  <si>
    <t>Stojánková baterie</t>
  </si>
  <si>
    <t>Pol120</t>
  </si>
  <si>
    <t>Nerezová police nástěnná plná dvoupatrová</t>
  </si>
  <si>
    <t>Pol121</t>
  </si>
  <si>
    <t>Pracovní stůl s ohřevem na 2 GN uprostřed, police, prostor pro podstolovou lednici vpravo, 6 nohou,, Z lem</t>
  </si>
  <si>
    <t>UR 200</t>
  </si>
  <si>
    <t>Podstolová lednice</t>
  </si>
  <si>
    <t>Pol122</t>
  </si>
  <si>
    <t>Hygienické umyvadlo na ruce</t>
  </si>
  <si>
    <t>HHT-081E</t>
  </si>
  <si>
    <t>Udržovací transportní vozík na 8 GN 1/1</t>
  </si>
  <si>
    <t>Pol123</t>
  </si>
  <si>
    <t>Doprava</t>
  </si>
  <si>
    <t>Pol124</t>
  </si>
  <si>
    <t>01.01</t>
  </si>
  <si>
    <t>Doplnění rozvaděč RH, vč.montáže a zapojení , v.č. D.1.4.6.9</t>
  </si>
  <si>
    <t>01.02</t>
  </si>
  <si>
    <t>Doplnění rozvaděč RMS1, vč.montáže a zapojení , v.č. D.1.4.6.10</t>
  </si>
  <si>
    <t>01.03</t>
  </si>
  <si>
    <t>Rozvaděč RMS1.2, vč.montáže a zapojení , v.č. D.1.4.6.11</t>
  </si>
  <si>
    <t>01.04</t>
  </si>
  <si>
    <t>Rozvaděč RMS2.1, vč.montáže a zapojení , v.č. D.1.4.6.12</t>
  </si>
  <si>
    <t>01.05</t>
  </si>
  <si>
    <t>Rozvaděč RP1, vč.montáže a zapojení , v.č. D.1.4.6.13</t>
  </si>
  <si>
    <t>01.06</t>
  </si>
  <si>
    <t>Rozvaděč RP2, vč.montáže a zapojení , v.č. D.1.4.6.14</t>
  </si>
  <si>
    <t>01.07</t>
  </si>
  <si>
    <t>Rozvaděč RP0, 12mod, prázdný vč.montáže a zapojení</t>
  </si>
  <si>
    <t>01.08</t>
  </si>
  <si>
    <t>A.1</t>
  </si>
  <si>
    <t>01.09</t>
  </si>
  <si>
    <t>A.1-N</t>
  </si>
  <si>
    <t>01.10</t>
  </si>
  <si>
    <t>A.2</t>
  </si>
  <si>
    <t>01.11</t>
  </si>
  <si>
    <t>B.1</t>
  </si>
  <si>
    <t>01.12</t>
  </si>
  <si>
    <t>B.1a</t>
  </si>
  <si>
    <t>01.13</t>
  </si>
  <si>
    <t>B.2</t>
  </si>
  <si>
    <t>01.14</t>
  </si>
  <si>
    <t>C.1</t>
  </si>
  <si>
    <t>01.15</t>
  </si>
  <si>
    <t>D.1</t>
  </si>
  <si>
    <t>01.16</t>
  </si>
  <si>
    <t>E.1</t>
  </si>
  <si>
    <t>01.17</t>
  </si>
  <si>
    <t>F.1</t>
  </si>
  <si>
    <t>01.18</t>
  </si>
  <si>
    <t>G.1</t>
  </si>
  <si>
    <t>01.19</t>
  </si>
  <si>
    <t>H.1</t>
  </si>
  <si>
    <t>01.20</t>
  </si>
  <si>
    <t>H.2</t>
  </si>
  <si>
    <t>01.21</t>
  </si>
  <si>
    <t>H.3</t>
  </si>
  <si>
    <t>01.22</t>
  </si>
  <si>
    <t>I.1</t>
  </si>
  <si>
    <t>01.23</t>
  </si>
  <si>
    <t>J.1</t>
  </si>
  <si>
    <t>01.24</t>
  </si>
  <si>
    <t>P.1</t>
  </si>
  <si>
    <t>01.25</t>
  </si>
  <si>
    <t>P.2</t>
  </si>
  <si>
    <t>01.26</t>
  </si>
  <si>
    <t>EXT.1</t>
  </si>
  <si>
    <t>01.27</t>
  </si>
  <si>
    <t>EXT.2</t>
  </si>
  <si>
    <t>01.28</t>
  </si>
  <si>
    <t>EXT.3a</t>
  </si>
  <si>
    <t>01.29</t>
  </si>
  <si>
    <t>EXT.3b</t>
  </si>
  <si>
    <t>01.30</t>
  </si>
  <si>
    <t>Svítidla  - montáž</t>
  </si>
  <si>
    <t>01.31</t>
  </si>
  <si>
    <t>Vodič Cu 4 ZŽ</t>
  </si>
  <si>
    <t>01.32</t>
  </si>
  <si>
    <t>Vodič Cu 6 ZŽ</t>
  </si>
  <si>
    <t>01.33</t>
  </si>
  <si>
    <t>Vodič Cu 10 ZŽ</t>
  </si>
  <si>
    <t>01.34</t>
  </si>
  <si>
    <t>Vodič Cu 16 ZŽ</t>
  </si>
  <si>
    <t>01.35</t>
  </si>
  <si>
    <t>Kabel CYKY 2Ax1,5 vč. uložení a zapojení, ukončení</t>
  </si>
  <si>
    <t>01.36</t>
  </si>
  <si>
    <t>Kabel CYKY 3Ax1,5 vč. uložení a zapojení, ukončení</t>
  </si>
  <si>
    <t>01.37</t>
  </si>
  <si>
    <t>Kabel CYKY 3Cx1,5 vč. uložení a zapojení, ukončení</t>
  </si>
  <si>
    <t>01.38</t>
  </si>
  <si>
    <t>Kabel CYKY 5Cx1,5 vč. uložení a zapojení, ukončení</t>
  </si>
  <si>
    <t>01.39</t>
  </si>
  <si>
    <t>Kabel CYKY 3Cx2,5 vč. uložení a zapojení, ukončení</t>
  </si>
  <si>
    <t>01.40</t>
  </si>
  <si>
    <t>Kabel CYKY 5Cx2,5 vč. uložení a zapojení, ukončení</t>
  </si>
  <si>
    <t>01.41</t>
  </si>
  <si>
    <t>Kabel CYKY 3Cx4 vč. uložení a zapojení, ukončení</t>
  </si>
  <si>
    <t>01.42</t>
  </si>
  <si>
    <t>Kabel CYKY 5Cx6 vč. uložení a zapojení, ukončení</t>
  </si>
  <si>
    <t>01.43</t>
  </si>
  <si>
    <t>Kabel CYKY 5Cx10 vč. uložení a zapojení, ukončení</t>
  </si>
  <si>
    <t>01.44</t>
  </si>
  <si>
    <t>Kabel AYKY 4Bx50 vč. uložení a zapojení, ukončení</t>
  </si>
  <si>
    <t>01.45</t>
  </si>
  <si>
    <t>Kabel CGSG 3Cx4 vč. uložení a zapojení, ukončení</t>
  </si>
  <si>
    <t>01.46</t>
  </si>
  <si>
    <t>Kabel CGSG 5Cx2,5 vč. uložení a zapojení, ukončení</t>
  </si>
  <si>
    <t>01.47</t>
  </si>
  <si>
    <t>Kabel H07RN-F 5Cx1,5 vč. uložení a zapojení, ukončení</t>
  </si>
  <si>
    <t>01.48</t>
  </si>
  <si>
    <t>Kabel CMFM 2x1,5mm vč. uložení a zapojení, ukončení</t>
  </si>
  <si>
    <t>01.49</t>
  </si>
  <si>
    <t>Kabel CMFM 4x1,5mm vč. uložení a zapojení, ukončení</t>
  </si>
  <si>
    <t>01.50</t>
  </si>
  <si>
    <t>TRUBKA o20mm TUHÁ S VYSOKOU MECHANICKOU ODOLNOSTÍ, černá, včetně uchycení</t>
  </si>
  <si>
    <t>01.51</t>
  </si>
  <si>
    <t>TRUBKA o25mm TUHÁ S VYSOKOU MECHANICKOU ODOLNOSTÍ, černá, včetně uchycení</t>
  </si>
  <si>
    <t>01.52</t>
  </si>
  <si>
    <t>Trubky ohebné PVC to 25 vč. uložení</t>
  </si>
  <si>
    <t>01.53</t>
  </si>
  <si>
    <t>Ocel. nos. konstr. pomocná s nařezáním a úpravou</t>
  </si>
  <si>
    <t>01.54</t>
  </si>
  <si>
    <t>Chránička průměr 63 vč. uložení</t>
  </si>
  <si>
    <t>01.55</t>
  </si>
  <si>
    <t>Kabelový žlab drátěný 50/50 včetně uložení</t>
  </si>
  <si>
    <t>01.56</t>
  </si>
  <si>
    <t>Kabelový žlab drátěný 100/50 včetně uložení</t>
  </si>
  <si>
    <t>01.57</t>
  </si>
  <si>
    <t>Kabelový žlab drátěný 200/50 včetně uložení</t>
  </si>
  <si>
    <t>01.58</t>
  </si>
  <si>
    <t>Kabelová příchytka, 2 kab.</t>
  </si>
  <si>
    <t>01.59</t>
  </si>
  <si>
    <t>Stropní kabelová příchytka, 15 kab.</t>
  </si>
  <si>
    <t>01.60</t>
  </si>
  <si>
    <t>Krabice přístrojová (zeď, sádrokarton) pr. 68 vč. uložení a zapojení</t>
  </si>
  <si>
    <t>01.61</t>
  </si>
  <si>
    <t>Krabicová rozvodka  (zeď, sádrokarton) pr. 68mm vč. svorek, uložení a zapojení</t>
  </si>
  <si>
    <t>01.62</t>
  </si>
  <si>
    <t>Krabicová rozvodka  (zeď, sádrokarton) pr. 103mm vč. svorek, uložení a zapojení</t>
  </si>
  <si>
    <t>01.63</t>
  </si>
  <si>
    <t>Krabicová rozvodka do vlhka IP44 + svorky s upevněním na stěnu nebo do žlabu, včetně zapojení</t>
  </si>
  <si>
    <t>01.64</t>
  </si>
  <si>
    <t>Podružný připojovací pás</t>
  </si>
  <si>
    <t>01.65</t>
  </si>
  <si>
    <t>Spínač řaz.1, 250V, 10A, IP20, bílý, zapuštěný, kompletní</t>
  </si>
  <si>
    <t>01.66</t>
  </si>
  <si>
    <t>Spínač řaz.5, 250V, 10A, IP20, bílý, zapuštěný, kompletní</t>
  </si>
  <si>
    <t>01.67</t>
  </si>
  <si>
    <t>Spínač řaz.6, 250V, 10A, IP20, bílý, zapuštěný, kompletní</t>
  </si>
  <si>
    <t>01.68</t>
  </si>
  <si>
    <t>Spínač řaz.7, 250V, 10A, IP20, bílý, zapuštěný, kompletní</t>
  </si>
  <si>
    <t>01.69</t>
  </si>
  <si>
    <t>Spínač řaz.6+6, 250V, 10A, IP20, bílý, zapuštěný, kompletní</t>
  </si>
  <si>
    <t>01.70</t>
  </si>
  <si>
    <t>Žaluziový spínač 10A 250V IP20, bílý, zapuštěný, kompletní</t>
  </si>
  <si>
    <t>01.71</t>
  </si>
  <si>
    <t>Spínač řaz.1, 250V, 10A, IP44, bílý, zapuštěný, kompletní</t>
  </si>
  <si>
    <t>01.72</t>
  </si>
  <si>
    <t>Spínač řaz.6, 250V, 10A, IP44, bílý, zapuštěný, kompletní</t>
  </si>
  <si>
    <t>01.73</t>
  </si>
  <si>
    <t>Spínač řaz.5, 250V, 10A, IP44, bílý, zapuštěný, kompletní</t>
  </si>
  <si>
    <t>01.74</t>
  </si>
  <si>
    <t>Spínač řaz.7, 250V, 10A, IP4, bílý, zapuštěný, kompletní</t>
  </si>
  <si>
    <t>01.75</t>
  </si>
  <si>
    <t>Spínač 10A 250V řaz. 1, IP44, bílý, na povrch, kompletní</t>
  </si>
  <si>
    <t>01.76</t>
  </si>
  <si>
    <t>Zásuvka 1x 230V/16A IP20 kompletní, rámeček, vč. zapojení a montáže</t>
  </si>
  <si>
    <t>01.77</t>
  </si>
  <si>
    <t>Zásuvka 2x 230V/16A IP20 kompletní, rámeček, vč. zapojení a montáže</t>
  </si>
  <si>
    <t>01.78</t>
  </si>
  <si>
    <t>Zásuvka 1x 230V/16A IP20  kompletní, vč. zapojení a montáže, rudá</t>
  </si>
  <si>
    <t>01.79</t>
  </si>
  <si>
    <t>Zásuvka 1x 230V/16A IP20 kompletní, vč. zapojení a montáže + přep.ochr., rudá</t>
  </si>
  <si>
    <t>01.80</t>
  </si>
  <si>
    <t>Zásuvka 1x 230V/16A IP44 kompletní, rámeček, vč. zapojení a montáže</t>
  </si>
  <si>
    <t>01.81</t>
  </si>
  <si>
    <t>Zásuvka 1x 230V/16A IP44 kompletní, na povrch vč. zapojení a montáže</t>
  </si>
  <si>
    <t>01.82</t>
  </si>
  <si>
    <t>Bezpečnostní zátka na zásuvky 230V příp. zásuvka s dětskou pojistkou</t>
  </si>
  <si>
    <t>01.83</t>
  </si>
  <si>
    <t>Klíček zátky bezpečnostní</t>
  </si>
  <si>
    <t>01.84</t>
  </si>
  <si>
    <t>Spínač  1P, 230V, vačkový, 25A, IP54, bílý, nástěnný, kompletní</t>
  </si>
  <si>
    <t>01.85</t>
  </si>
  <si>
    <t>Spínač  3P, 230V, vačkový, 16A, IP54, nástěnný, kompletní</t>
  </si>
  <si>
    <t>01.86</t>
  </si>
  <si>
    <t>Doběhové relé pod spínač osv. pro VZT</t>
  </si>
  <si>
    <t>01.87</t>
  </si>
  <si>
    <t>Týdenní termostat 230V IP20 0-40st</t>
  </si>
  <si>
    <t>01.88</t>
  </si>
  <si>
    <t>Bernard svorka vč. Cu pásku</t>
  </si>
  <si>
    <t>01.89</t>
  </si>
  <si>
    <t>Štítky na krabice, spínače a zásuvky</t>
  </si>
  <si>
    <t>01.90</t>
  </si>
  <si>
    <t>Protipožární ucpávky</t>
  </si>
  <si>
    <t>01.91</t>
  </si>
  <si>
    <t>Pomocný instalační materiál</t>
  </si>
  <si>
    <t>01.92</t>
  </si>
  <si>
    <t>Průrazy zdivem</t>
  </si>
  <si>
    <t>01.93</t>
  </si>
  <si>
    <t>PPV, drážky pro kab. trasy, zapravení</t>
  </si>
  <si>
    <t>kpl</t>
  </si>
  <si>
    <t>01.94</t>
  </si>
  <si>
    <t>Výkop 35/80cm</t>
  </si>
  <si>
    <t>01.95</t>
  </si>
  <si>
    <t>Výchozí revizní zpráva jako celek</t>
  </si>
  <si>
    <t>01.96</t>
  </si>
  <si>
    <t>Koordinace s ostatními profesemi během stavby</t>
  </si>
  <si>
    <t>01.97</t>
  </si>
  <si>
    <t>Propojení podle požadavků VZT</t>
  </si>
  <si>
    <t>01.98</t>
  </si>
  <si>
    <t>Propojení podle požadavků ZTI</t>
  </si>
  <si>
    <t>01.99</t>
  </si>
  <si>
    <t>Úpravy ve stáv. rozvaděči</t>
  </si>
  <si>
    <t>01.100</t>
  </si>
  <si>
    <t>Vyhledání stáv. kabelů NN</t>
  </si>
  <si>
    <t>01.101</t>
  </si>
  <si>
    <t>Úpravy  stáv. elektroinstalace, napojení</t>
  </si>
  <si>
    <t>01.102</t>
  </si>
  <si>
    <t>Výstražné tabulky jako celek</t>
  </si>
  <si>
    <t>01.103</t>
  </si>
  <si>
    <t>Čidlo teploty venkovní</t>
  </si>
  <si>
    <t>01.104</t>
  </si>
  <si>
    <t>Čidlo teploty příložné</t>
  </si>
  <si>
    <t>01.105</t>
  </si>
  <si>
    <t>Snímač teploty kapilárový 220mm + jímka</t>
  </si>
  <si>
    <t>01.106</t>
  </si>
  <si>
    <t>Trojcestný reg. ventil s pohonem - upřesní UT - pouze dodávka</t>
  </si>
  <si>
    <t>01.107</t>
  </si>
  <si>
    <t>Zemnící pásek FeZn 30/4mm vč. upevnění</t>
  </si>
  <si>
    <t>01.108</t>
  </si>
  <si>
    <t>Zemnící drát AlMgSi průměr 8 vč. upevnění</t>
  </si>
  <si>
    <t>01.109</t>
  </si>
  <si>
    <t>Zemnící drát FeZn průměr 10 vč. upevnění nebo provaření prutů</t>
  </si>
  <si>
    <t>01.110</t>
  </si>
  <si>
    <t>Podpěry vedení - na ploché střechy</t>
  </si>
  <si>
    <t>01.111</t>
  </si>
  <si>
    <t>Svorky hromosvodné SK-křížová</t>
  </si>
  <si>
    <t>01.112</t>
  </si>
  <si>
    <t>Svorky hromosvodné SS-spojovací</t>
  </si>
  <si>
    <t>01.113</t>
  </si>
  <si>
    <t>Svorky hromosvodné ST</t>
  </si>
  <si>
    <t>01.114</t>
  </si>
  <si>
    <t>Svorky hromosvodné SO</t>
  </si>
  <si>
    <t>01.115</t>
  </si>
  <si>
    <t>Svorky hromosvodné SZ</t>
  </si>
  <si>
    <t>01.116</t>
  </si>
  <si>
    <t>Svorky hromosvodné Sua</t>
  </si>
  <si>
    <t>01.117</t>
  </si>
  <si>
    <t>Zalévací hmota</t>
  </si>
  <si>
    <t>01.118</t>
  </si>
  <si>
    <t>Sváření pásku/svorky</t>
  </si>
  <si>
    <t>01.119</t>
  </si>
  <si>
    <t>Označovací štítek</t>
  </si>
  <si>
    <t>01.120</t>
  </si>
  <si>
    <t>Odkapná manžeta</t>
  </si>
  <si>
    <t>01.121</t>
  </si>
  <si>
    <t>Trubky ohebné netříštivé PVC to 36 vč. uložení</t>
  </si>
  <si>
    <t>01.122</t>
  </si>
  <si>
    <t>Krabicová rozvodka KO125 vč. uložení a zapojení</t>
  </si>
  <si>
    <t>01.123</t>
  </si>
  <si>
    <t>Vyhledání a napojení na stávající uzemnění</t>
  </si>
  <si>
    <t>01.124</t>
  </si>
  <si>
    <t>Napojení na stávající jímací soustavu</t>
  </si>
  <si>
    <t>01.125</t>
  </si>
  <si>
    <t>Revizní zpráva hromosvodů</t>
  </si>
  <si>
    <t>Venkovní kamera / vandal / waterproof - barevný ( Den a noc ) - 1280 x 720 - 720p - CS montáž -, objektiv auto iris - varifokální, IR, 10/100 - MPEG-4, MJPEG, H.264 - DC 8 - 28 V / PoE</t>
  </si>
  <si>
    <t>rozhraní do 6TB pro každý disk ,16 POE</t>
  </si>
  <si>
    <t>HDD Western Digitál pro kamerové syst., formár 3,5", kapacita 4TB, rozhranní SATA III</t>
  </si>
  <si>
    <t>Pracovní stanice i3-2120 Processor (3M Cache, 3.30 GHz), 8 GB DDR3, 1000 GB HDD SATA, Intel® HD, Graphics, Windows 10 Pro, SW klient kamery</t>
  </si>
  <si>
    <t>LCD monitor 27" Full HD 1920x1080, PLS, LED, 4ms, 60Hz, 250cd/m2, 1000:1, HDMI, D-Sub(VGA), FreeSync, , VESA</t>
  </si>
  <si>
    <t>DL-1G-RJ45-PoE-AB přepěťová ochrana datové linky kat. 6 s konektory RJ45, DIN</t>
  </si>
  <si>
    <t>Držák pro monitor 19" - 27" pevný VESA</t>
  </si>
  <si>
    <t>19"police 450mm</t>
  </si>
  <si>
    <t>UTP kabel kat.6</t>
  </si>
  <si>
    <t>UTP Patch Cords RJ45/RJ 45 1m kat 6</t>
  </si>
  <si>
    <t>HDMI kabel 5m</t>
  </si>
  <si>
    <t>Trubka 2323 PVC pod omítkou vč. zapravení</t>
  </si>
  <si>
    <t>Trubka 2348 PVC pod omítkou vč. zapravení</t>
  </si>
  <si>
    <t>Příchytka pro tr.23,36,48</t>
  </si>
  <si>
    <t>Osazení hmoždinky 8 mm  včetně vrutu</t>
  </si>
  <si>
    <t>Krimpovací konektor RJ 45 kat6</t>
  </si>
  <si>
    <t>Krabice KO 125 vč. víčka</t>
  </si>
  <si>
    <t>Průraz stěnou 30cm</t>
  </si>
  <si>
    <t>Průraz stěnou 60cm</t>
  </si>
  <si>
    <t>Drobný elektroinstalační materiál, nespecifikována montáž</t>
  </si>
  <si>
    <t>Oživení a nastavení kamerového systému</t>
  </si>
  <si>
    <t>747704OA0</t>
  </si>
  <si>
    <t>ZAŠKOLENÍ OBSLUHY</t>
  </si>
  <si>
    <t>HOD</t>
  </si>
  <si>
    <t>Revize systému</t>
  </si>
  <si>
    <t>Protipožární ochrana např. tmel Intumex MW  (komplet)</t>
  </si>
  <si>
    <t>Koordinace prací s dalšími profesemi</t>
  </si>
  <si>
    <t>00411 R</t>
  </si>
  <si>
    <t>Náklady dodavatele vyplývající z povinností dodavatele stanovených obchodními podmínkami před zahájením stavebních prací. Tato skupina zahrnuje zejména náklady na přípravné činnosti.</t>
  </si>
  <si>
    <t>00412 R</t>
  </si>
  <si>
    <t>PPV 1% obor 001-025</t>
  </si>
  <si>
    <t>00413 R</t>
  </si>
  <si>
    <t>PPV 6% mimo oboru 001-025</t>
  </si>
  <si>
    <t>Datový rozvaděč 42U 600x800, zamykatelné prosklené dveře, kolečka</t>
  </si>
  <si>
    <t>Ventilační jednotka s termostatem</t>
  </si>
  <si>
    <t>Patch panel 24 port neosazený 1U</t>
  </si>
  <si>
    <t>Modul MINI -JACK RJ45 kat.6 do p.p.</t>
  </si>
  <si>
    <t>Vyvazovací panel 1U</t>
  </si>
  <si>
    <t>Rozvodný panel 5x 230V s předpěťovou ochranou</t>
  </si>
  <si>
    <t>APC Back-UPS 2200VA/1600W - 230V</t>
  </si>
  <si>
    <t>9R00</t>
  </si>
  <si>
    <t>Switch Mikrotik L2 24 port 10/100/1000  PoE,  2x SFP + modul SFP/RJ45</t>
  </si>
  <si>
    <t>Mikrotik router, řiditelný, 8 x 10/100/1000 RJ45 (z toho 4 PoE, 15.4 W/port). vč. licencí pro A.P.</t>
  </si>
  <si>
    <t>Přístupový bod/hotspot s přenosovou rychlostí až 1 Gb/s, podporuje Wi-Fi standardy 802.11a/b/g/n/ac,, frekvence 2,4 GHz a 5 GHz, anténní systém MIMO 3x3/2x2 (2,4/5 GHz),1 x RJ45 10/100/1000, PoE</t>
  </si>
  <si>
    <t>napájení, max. výstupní výkon 24/22 dBm (2,4/5 GHz).</t>
  </si>
  <si>
    <t>UTP Patch Cords RJ45/RJ 45 2m kat 6</t>
  </si>
  <si>
    <t>Datová zásuvka 2x RJ 45cat.6 pod omítku</t>
  </si>
  <si>
    <t>Příchytka OBO pro tr.23,36,48</t>
  </si>
  <si>
    <t>Krabice KU  68 vč. víčka</t>
  </si>
  <si>
    <t>Koordinace se silnoproudem</t>
  </si>
  <si>
    <t>Koordinace ostatní profese</t>
  </si>
  <si>
    <t>Značení modulů RJ</t>
  </si>
  <si>
    <t>Měření segmentů UTP, FTP kat.5e</t>
  </si>
  <si>
    <t>Konfigurace aktivních prvků sítě</t>
  </si>
  <si>
    <t>Konfigurace A.P. WiFi sítě</t>
  </si>
  <si>
    <t>Demontáž stávajícího zařízení, přepojení původní technologie</t>
  </si>
  <si>
    <t>Mimostav. doprava 3.6% z dodávky</t>
  </si>
  <si>
    <t>Telefonní ústředna IP, Rack verze, základní modul pro 22xSIP trunk, 230V, 2x BRI</t>
  </si>
  <si>
    <t>IP VoIP stolní, grafický 2,95" displej, podpora 1 SIP účtu, napájení ze sítě, 2× RJ-45, adresář, kontaktů, indikace zmeškaných událostí, zobrazení čísla volajícího, hlasová schránka,</t>
  </si>
  <si>
    <t>programovatelná tlačítka</t>
  </si>
  <si>
    <t>Dveřní komunikátor, provedení IP základní jednotka, kamera, 4x2 tlačítka</t>
  </si>
  <si>
    <t>Rám pro instalaci do zdi + krabice pro instalaci pod omítku</t>
  </si>
  <si>
    <t>Samozamykací zámek, 12V-24VDC, fail safe - funkce EPS(panik), pravolevý tř. 3</t>
  </si>
  <si>
    <t>Zdroj 12V DC 2,5A v krytu</t>
  </si>
  <si>
    <t>Montáž a oživení PbX</t>
  </si>
  <si>
    <t>Připojení Helios do sítě, programování</t>
  </si>
  <si>
    <t>Přípojení vrátníka k externím zařízení(modul dveří na ovl. zámku)</t>
  </si>
  <si>
    <t>Ústředna JA-106K - stávající</t>
  </si>
  <si>
    <t>Zálohový zdroj AWZ-100</t>
  </si>
  <si>
    <t>klávesnice JA-114E LCD</t>
  </si>
  <si>
    <t>Akumulátor 12V/18Ah</t>
  </si>
  <si>
    <t>Segment klávesnice JA-192E</t>
  </si>
  <si>
    <t>PIR detektor JA-110P</t>
  </si>
  <si>
    <t>Opt+tep. JA-110ST</t>
  </si>
  <si>
    <t>Modul pro 8 MK JA-118M + krabice JA-190PL</t>
  </si>
  <si>
    <t>Závrtný kontakt MAS283</t>
  </si>
  <si>
    <t>JA-122E Sběrnicová venkovní čtečka RFID</t>
  </si>
  <si>
    <t>JA-120N Sběrnicový modul pro el. Zámek vč. 3x baterie BAT-1V2-NiMH</t>
  </si>
  <si>
    <t>Odchozí tlačítko</t>
  </si>
  <si>
    <t>Elektrický zámek BEFO PROFI 11211MB, 12V AC/DC, nastavit. Západka, mech.blokáda, nízkoodběrový</t>
  </si>
  <si>
    <t>Napájecí zdroj 12V/10A DC + záložní Aku 18Ah, plechová skříň s omez.dob. Proudu a odpoj.AKU</t>
  </si>
  <si>
    <t>Dveřní kování pro zámky</t>
  </si>
  <si>
    <t>Pancéřová hadice z nerezové pásky, průměr 8/10 délka 1m</t>
  </si>
  <si>
    <t>Sběrnicový modul pro zámky typ JA-120N</t>
  </si>
  <si>
    <t>Venkovní siréna + vrchní kryt JA-111A</t>
  </si>
  <si>
    <t>Kabel CC-03</t>
  </si>
  <si>
    <t>SYKFY 3x2x0,5</t>
  </si>
  <si>
    <t>Propojovací kabel GD-04P</t>
  </si>
  <si>
    <t>Plastová propojovací krabice šroubovací svorky, počet svorek 5+1</t>
  </si>
  <si>
    <t>Oživení a nastavení systému EZS</t>
  </si>
  <si>
    <t>kpl.</t>
  </si>
  <si>
    <t>Výchozí revize ústředny EZS</t>
  </si>
  <si>
    <t>Vyhledání stávajících rozvodů PZTS</t>
  </si>
  <si>
    <t>Připojení stávajících hlásičů na sběrnici</t>
  </si>
  <si>
    <t>Školení uživatelů EZS</t>
  </si>
  <si>
    <t>Provozní kniha EZS</t>
  </si>
  <si>
    <t>BLU1</t>
  </si>
  <si>
    <t>vlastní cena</t>
  </si>
  <si>
    <t xml:space="preserve">Dokumentace skutečného stavu včetně fotodokumentace skrytých a těžko přístupných částí </t>
  </si>
  <si>
    <t>Proplach potrubí 2x</t>
  </si>
  <si>
    <t>Napuštění topného systému upravenou vodou, včetně odvzdušnění</t>
  </si>
  <si>
    <t>Provozní zkoušky (72 hod)</t>
  </si>
  <si>
    <t>Vypuštění a napuštění stávajícího topného systému</t>
  </si>
  <si>
    <t>Demontáž stávajícího systému vytápění a jeho ekologická likvidace</t>
  </si>
  <si>
    <t>Demontáž a zpětná montáž otopných těles</t>
  </si>
  <si>
    <t>Úpravy na stávajícím topném systému</t>
  </si>
  <si>
    <t>Výpomocné práce</t>
  </si>
  <si>
    <t>Zaregulování a zprovoznění systému</t>
  </si>
  <si>
    <t>O/6</t>
  </si>
  <si>
    <t>1,5*2,27*2</t>
  </si>
  <si>
    <t>2a</t>
  </si>
  <si>
    <t>Síťový rekordér 160M vstupní datový tok, 80M výstupní datový tok, Max (do 16-ch IP kamer), Max (do 6MP recording rozlišení), 50 fps (P), HDMI/VGA video out 1080P, 2 USB 2.0, 1 USB 3.0, 2 SATA rozhraní do 6TB pro každý disk ,16 POE</t>
  </si>
  <si>
    <t>2N NetStar VoIP licence 1 uživatel pro IP Start Point</t>
  </si>
  <si>
    <t>71a</t>
  </si>
  <si>
    <t>R</t>
  </si>
  <si>
    <t>PROPOJENÍ HRDLOVÉHO POTRUBÍ</t>
  </si>
  <si>
    <t>0,9*1*8</t>
  </si>
</sst>
</file>

<file path=xl/styles.xml><?xml version="1.0" encoding="utf-8"?>
<styleSheet xmlns="http://schemas.openxmlformats.org/spreadsheetml/2006/main">
  <numFmts count="1">
    <numFmt numFmtId="164" formatCode="#,##0.00000"/>
  </numFmts>
  <fonts count="25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sz val="7"/>
      <name val="Arial CE"/>
      <family val="2"/>
      <charset val="238"/>
    </font>
    <font>
      <b/>
      <sz val="11"/>
      <name val="Arial CE"/>
      <family val="2"/>
      <charset val="238"/>
    </font>
    <font>
      <b/>
      <sz val="13"/>
      <name val="Arial CE"/>
      <family val="2"/>
      <charset val="238"/>
    </font>
    <font>
      <sz val="11"/>
      <name val="Arial CE"/>
      <family val="2"/>
      <charset val="238"/>
    </font>
    <font>
      <sz val="9"/>
      <color indexed="81"/>
      <name val="Tahoma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9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 CE"/>
      <family val="2"/>
      <charset val="238"/>
    </font>
    <font>
      <sz val="9"/>
      <color rgb="FFFF0000"/>
      <name val="Arial"/>
      <family val="2"/>
    </font>
    <font>
      <sz val="9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b/>
      <sz val="8"/>
      <color rgb="FFFF000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4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5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49" fontId="15" fillId="0" borderId="0" xfId="0" applyNumberFormat="1" applyFont="1" applyBorder="1" applyAlignment="1">
      <alignment vertical="top"/>
    </xf>
    <xf numFmtId="164" fontId="15" fillId="0" borderId="0" xfId="0" applyNumberFormat="1" applyFont="1" applyBorder="1" applyAlignment="1">
      <alignment vertical="top" shrinkToFit="1"/>
    </xf>
    <xf numFmtId="4" fontId="15" fillId="0" borderId="0" xfId="0" applyNumberFormat="1" applyFont="1" applyBorder="1" applyAlignment="1">
      <alignment vertical="top" shrinkToFit="1"/>
    </xf>
    <xf numFmtId="164" fontId="8" fillId="3" borderId="0" xfId="0" applyNumberFormat="1" applyFont="1" applyFill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49" fontId="8" fillId="3" borderId="27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49" fontId="15" fillId="0" borderId="39" xfId="0" applyNumberFormat="1" applyFont="1" applyBorder="1" applyAlignment="1">
      <alignment vertical="top"/>
    </xf>
    <xf numFmtId="49" fontId="15" fillId="0" borderId="40" xfId="0" applyNumberFormat="1" applyFont="1" applyBorder="1" applyAlignment="1">
      <alignment vertical="top"/>
    </xf>
    <xf numFmtId="0" fontId="15" fillId="0" borderId="40" xfId="0" applyFont="1" applyBorder="1" applyAlignment="1">
      <alignment horizontal="center" vertical="top" shrinkToFit="1"/>
    </xf>
    <xf numFmtId="164" fontId="15" fillId="0" borderId="40" xfId="0" applyNumberFormat="1" applyFont="1" applyBorder="1" applyAlignment="1">
      <alignment vertical="top" shrinkToFit="1"/>
    </xf>
    <xf numFmtId="4" fontId="15" fillId="0" borderId="40" xfId="0" applyNumberFormat="1" applyFont="1" applyBorder="1" applyAlignment="1">
      <alignment vertical="top" shrinkToFit="1"/>
    </xf>
    <xf numFmtId="4" fontId="15" fillId="0" borderId="41" xfId="0" applyNumberFormat="1" applyFont="1" applyBorder="1" applyAlignment="1">
      <alignment vertical="top" shrinkToFit="1"/>
    </xf>
    <xf numFmtId="49" fontId="15" fillId="0" borderId="42" xfId="0" applyNumberFormat="1" applyFont="1" applyBorder="1" applyAlignment="1">
      <alignment vertical="top"/>
    </xf>
    <xf numFmtId="49" fontId="15" fillId="0" borderId="43" xfId="0" applyNumberFormat="1" applyFont="1" applyBorder="1" applyAlignment="1">
      <alignment vertical="top"/>
    </xf>
    <xf numFmtId="0" fontId="15" fillId="0" borderId="43" xfId="0" applyFont="1" applyBorder="1" applyAlignment="1">
      <alignment horizontal="center" vertical="top" shrinkToFit="1"/>
    </xf>
    <xf numFmtId="164" fontId="15" fillId="0" borderId="43" xfId="0" applyNumberFormat="1" applyFont="1" applyBorder="1" applyAlignment="1">
      <alignment vertical="top" shrinkToFit="1"/>
    </xf>
    <xf numFmtId="4" fontId="15" fillId="0" borderId="43" xfId="0" applyNumberFormat="1" applyFont="1" applyBorder="1" applyAlignment="1">
      <alignment vertical="top" shrinkToFit="1"/>
    </xf>
    <xf numFmtId="4" fontId="15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5" fillId="0" borderId="43" xfId="0" applyNumberFormat="1" applyFont="1" applyBorder="1" applyAlignment="1">
      <alignment horizontal="left" vertical="top" wrapText="1"/>
    </xf>
    <xf numFmtId="49" fontId="15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7" fillId="0" borderId="0" xfId="0" applyNumberFormat="1" applyFont="1" applyAlignment="1">
      <alignment wrapText="1"/>
    </xf>
    <xf numFmtId="49" fontId="18" fillId="0" borderId="42" xfId="0" applyNumberFormat="1" applyFont="1" applyBorder="1" applyAlignment="1">
      <alignment vertical="top"/>
    </xf>
    <xf numFmtId="49" fontId="18" fillId="0" borderId="43" xfId="0" applyNumberFormat="1" applyFont="1" applyBorder="1" applyAlignment="1">
      <alignment vertical="top"/>
    </xf>
    <xf numFmtId="49" fontId="18" fillId="0" borderId="43" xfId="0" applyNumberFormat="1" applyFont="1" applyBorder="1" applyAlignment="1">
      <alignment horizontal="left" vertical="top" wrapText="1"/>
    </xf>
    <xf numFmtId="0" fontId="18" fillId="0" borderId="43" xfId="0" applyFont="1" applyBorder="1" applyAlignment="1">
      <alignment horizontal="center" vertical="top" shrinkToFit="1"/>
    </xf>
    <xf numFmtId="164" fontId="18" fillId="0" borderId="43" xfId="0" applyNumberFormat="1" applyFont="1" applyBorder="1" applyAlignment="1">
      <alignment vertical="top" shrinkToFit="1"/>
    </xf>
    <xf numFmtId="4" fontId="18" fillId="0" borderId="43" xfId="0" applyNumberFormat="1" applyFont="1" applyBorder="1" applyAlignment="1">
      <alignment vertical="top" shrinkToFit="1"/>
    </xf>
    <xf numFmtId="4" fontId="15" fillId="0" borderId="37" xfId="2" applyNumberFormat="1" applyFont="1" applyFill="1" applyBorder="1" applyAlignment="1">
      <alignment horizontal="right" vertical="center"/>
    </xf>
    <xf numFmtId="0" fontId="15" fillId="0" borderId="46" xfId="2" applyFont="1" applyBorder="1" applyAlignment="1">
      <alignment horizontal="center" vertical="center"/>
    </xf>
    <xf numFmtId="49" fontId="15" fillId="0" borderId="37" xfId="2" applyNumberFormat="1" applyFont="1" applyFill="1" applyBorder="1" applyAlignment="1">
      <alignment horizontal="left" vertical="center"/>
    </xf>
    <xf numFmtId="0" fontId="15" fillId="0" borderId="37" xfId="2" applyFont="1" applyFill="1" applyBorder="1" applyAlignment="1">
      <alignment horizontal="left" vertical="center" wrapText="1"/>
    </xf>
    <xf numFmtId="49" fontId="15" fillId="0" borderId="37" xfId="2" applyNumberFormat="1" applyFont="1" applyFill="1" applyBorder="1" applyAlignment="1">
      <alignment horizontal="center" vertical="center" shrinkToFit="1"/>
    </xf>
    <xf numFmtId="0" fontId="15" fillId="2" borderId="46" xfId="2" applyFont="1" applyFill="1" applyBorder="1" applyAlignment="1">
      <alignment horizontal="center" vertical="center"/>
    </xf>
    <xf numFmtId="4" fontId="15" fillId="0" borderId="45" xfId="2" applyNumberFormat="1" applyFont="1" applyBorder="1" applyAlignment="1">
      <alignment vertical="center" wrapText="1"/>
    </xf>
    <xf numFmtId="4" fontId="1" fillId="0" borderId="0" xfId="0" applyNumberFormat="1" applyFont="1"/>
    <xf numFmtId="0" fontId="18" fillId="0" borderId="0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vertical="top" wrapText="1"/>
    </xf>
    <xf numFmtId="49" fontId="5" fillId="5" borderId="42" xfId="0" applyNumberFormat="1" applyFont="1" applyFill="1" applyBorder="1" applyAlignment="1">
      <alignment vertical="top"/>
    </xf>
    <xf numFmtId="49" fontId="5" fillId="5" borderId="43" xfId="0" applyNumberFormat="1" applyFont="1" applyFill="1" applyBorder="1" applyAlignment="1">
      <alignment vertical="top"/>
    </xf>
    <xf numFmtId="49" fontId="5" fillId="5" borderId="43" xfId="0" applyNumberFormat="1" applyFont="1" applyFill="1" applyBorder="1" applyAlignment="1">
      <alignment horizontal="left" vertical="top" wrapText="1"/>
    </xf>
    <xf numFmtId="0" fontId="5" fillId="5" borderId="43" xfId="0" applyFont="1" applyFill="1" applyBorder="1" applyAlignment="1">
      <alignment horizontal="center" vertical="top" shrinkToFit="1"/>
    </xf>
    <xf numFmtId="164" fontId="5" fillId="5" borderId="43" xfId="0" applyNumberFormat="1" applyFont="1" applyFill="1" applyBorder="1" applyAlignment="1">
      <alignment vertical="top" shrinkToFit="1"/>
    </xf>
    <xf numFmtId="4" fontId="5" fillId="5" borderId="43" xfId="0" applyNumberFormat="1" applyFont="1" applyFill="1" applyBorder="1" applyAlignment="1">
      <alignment vertical="top" shrinkToFit="1"/>
    </xf>
    <xf numFmtId="4" fontId="5" fillId="5" borderId="44" xfId="0" applyNumberFormat="1" applyFont="1" applyFill="1" applyBorder="1" applyAlignment="1">
      <alignment vertical="top" shrinkToFit="1"/>
    </xf>
    <xf numFmtId="4" fontId="15" fillId="0" borderId="0" xfId="0" applyNumberFormat="1" applyFont="1"/>
    <xf numFmtId="49" fontId="19" fillId="0" borderId="47" xfId="0" applyNumberFormat="1" applyFont="1" applyFill="1" applyBorder="1" applyAlignment="1">
      <alignment horizontal="left"/>
    </xf>
    <xf numFmtId="0" fontId="20" fillId="0" borderId="37" xfId="1" applyNumberFormat="1" applyFont="1" applyBorder="1" applyAlignment="1">
      <alignment vertical="top" wrapText="1"/>
    </xf>
    <xf numFmtId="0" fontId="21" fillId="0" borderId="37" xfId="0" applyFont="1" applyBorder="1"/>
    <xf numFmtId="0" fontId="22" fillId="0" borderId="37" xfId="0" applyFont="1" applyBorder="1" applyAlignment="1">
      <alignment wrapText="1"/>
    </xf>
    <xf numFmtId="4" fontId="5" fillId="3" borderId="37" xfId="0" applyNumberFormat="1" applyFont="1" applyFill="1" applyBorder="1" applyAlignment="1">
      <alignment vertical="center" wrapText="1" shrinkToFit="1"/>
    </xf>
    <xf numFmtId="4" fontId="5" fillId="3" borderId="37" xfId="0" applyNumberFormat="1" applyFont="1" applyFill="1" applyBorder="1" applyAlignment="1">
      <alignment vertical="center" shrinkToFit="1"/>
    </xf>
    <xf numFmtId="3" fontId="5" fillId="3" borderId="37" xfId="0" applyNumberFormat="1" applyFont="1" applyFill="1" applyBorder="1" applyAlignment="1">
      <alignment vertical="center"/>
    </xf>
    <xf numFmtId="4" fontId="15" fillId="0" borderId="37" xfId="0" applyNumberFormat="1" applyFont="1" applyBorder="1" applyAlignment="1">
      <alignment vertical="top" shrinkToFit="1"/>
    </xf>
    <xf numFmtId="0" fontId="23" fillId="0" borderId="0" xfId="0" applyFont="1"/>
    <xf numFmtId="4" fontId="18" fillId="0" borderId="44" xfId="0" applyNumberFormat="1" applyFont="1" applyBorder="1" applyAlignment="1">
      <alignment vertical="top" shrinkToFit="1"/>
    </xf>
    <xf numFmtId="4" fontId="18" fillId="0" borderId="41" xfId="0" applyNumberFormat="1" applyFont="1" applyBorder="1" applyAlignment="1">
      <alignment vertical="top" shrinkToFit="1"/>
    </xf>
    <xf numFmtId="0" fontId="24" fillId="0" borderId="43" xfId="0" applyFont="1" applyBorder="1" applyAlignment="1">
      <alignment horizontal="center" vertical="top" shrinkToFi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5" fillId="3" borderId="34" xfId="0" applyNumberFormat="1" applyFont="1" applyFill="1" applyBorder="1" applyAlignment="1">
      <alignment vertical="center"/>
    </xf>
    <xf numFmtId="4" fontId="5" fillId="3" borderId="35" xfId="0" applyNumberFormat="1" applyFont="1" applyFill="1" applyBorder="1" applyAlignment="1">
      <alignment vertical="center"/>
    </xf>
    <xf numFmtId="4" fontId="5" fillId="3" borderId="36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6" fillId="0" borderId="18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vertical="top" wrapText="1"/>
    </xf>
    <xf numFmtId="0" fontId="16" fillId="0" borderId="0" xfId="0" applyNumberFormat="1" applyFont="1" applyBorder="1" applyAlignment="1">
      <alignment horizontal="left" vertical="top" wrapText="1"/>
    </xf>
    <xf numFmtId="0" fontId="16" fillId="0" borderId="0" xfId="0" applyNumberFormat="1" applyFont="1" applyBorder="1" applyAlignment="1">
      <alignment vertical="top" wrapText="1"/>
    </xf>
    <xf numFmtId="0" fontId="18" fillId="0" borderId="0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vertical="top" wrapText="1"/>
    </xf>
  </cellXfs>
  <cellStyles count="3">
    <cellStyle name="normální" xfId="0" builtinId="0"/>
    <cellStyle name="normální 2" xfId="1"/>
    <cellStyle name="normální_POL.XL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ase\BUILDpowerS\Templates\Rozpocty\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G2"/>
  <sheetViews>
    <sheetView workbookViewId="0">
      <selection activeCell="A2" sqref="A2:G2"/>
    </sheetView>
  </sheetViews>
  <sheetFormatPr defaultRowHeight="12.75"/>
  <sheetData>
    <row r="1" spans="1:7">
      <c r="A1" s="21" t="s">
        <v>40</v>
      </c>
    </row>
    <row r="2" spans="1:7" ht="57.75" customHeight="1">
      <c r="A2" s="194" t="s">
        <v>41</v>
      </c>
      <c r="B2" s="194"/>
      <c r="C2" s="194"/>
      <c r="D2" s="194"/>
      <c r="E2" s="194"/>
      <c r="F2" s="194"/>
      <c r="G2" s="19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1"/>
  <sheetViews>
    <sheetView workbookViewId="0">
      <pane ySplit="7" topLeftCell="A58" activePane="bottomLeft" state="frozen"/>
      <selection pane="bottomLeft" activeCell="AA66" sqref="AA66"/>
    </sheetView>
  </sheetViews>
  <sheetFormatPr defaultRowHeight="12.75"/>
  <cols>
    <col min="1" max="1" width="3.42578125" customWidth="1"/>
    <col min="2" max="2" width="12.5703125" style="116" customWidth="1"/>
    <col min="3" max="3" width="38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7</v>
      </c>
      <c r="B1" s="248"/>
      <c r="C1" s="248"/>
      <c r="D1" s="248"/>
      <c r="E1" s="248"/>
      <c r="F1" s="248"/>
      <c r="G1" s="248"/>
      <c r="AG1" t="s">
        <v>293</v>
      </c>
    </row>
    <row r="2" spans="1:60" ht="24.95" customHeight="1">
      <c r="A2" s="118" t="s">
        <v>8</v>
      </c>
      <c r="B2" s="49" t="s">
        <v>294</v>
      </c>
      <c r="C2" s="249" t="s">
        <v>295</v>
      </c>
      <c r="D2" s="250"/>
      <c r="E2" s="250"/>
      <c r="F2" s="250"/>
      <c r="G2" s="251"/>
      <c r="AG2" t="s">
        <v>296</v>
      </c>
    </row>
    <row r="3" spans="1:60" ht="24.95" customHeight="1">
      <c r="A3" s="118" t="s">
        <v>9</v>
      </c>
      <c r="B3" s="49" t="s">
        <v>44</v>
      </c>
      <c r="C3" s="249" t="s">
        <v>45</v>
      </c>
      <c r="D3" s="250"/>
      <c r="E3" s="250"/>
      <c r="F3" s="250"/>
      <c r="G3" s="251"/>
      <c r="AC3" s="116" t="s">
        <v>296</v>
      </c>
      <c r="AG3" t="s">
        <v>297</v>
      </c>
    </row>
    <row r="4" spans="1:60" ht="24.95" customHeight="1">
      <c r="A4" s="119" t="s">
        <v>10</v>
      </c>
      <c r="B4" s="120" t="s">
        <v>57</v>
      </c>
      <c r="C4" s="252" t="s">
        <v>58</v>
      </c>
      <c r="D4" s="253"/>
      <c r="E4" s="253"/>
      <c r="F4" s="253"/>
      <c r="G4" s="254"/>
      <c r="AG4" t="s">
        <v>298</v>
      </c>
    </row>
    <row r="5" spans="1:60">
      <c r="D5" s="10"/>
    </row>
    <row r="6" spans="1:60" ht="38.25">
      <c r="A6" s="122" t="s">
        <v>299</v>
      </c>
      <c r="B6" s="124" t="s">
        <v>300</v>
      </c>
      <c r="C6" s="124" t="s">
        <v>301</v>
      </c>
      <c r="D6" s="123" t="s">
        <v>302</v>
      </c>
      <c r="E6" s="122" t="s">
        <v>303</v>
      </c>
      <c r="F6" s="121" t="s">
        <v>304</v>
      </c>
      <c r="G6" s="122" t="s">
        <v>31</v>
      </c>
      <c r="H6" s="125" t="s">
        <v>32</v>
      </c>
      <c r="I6" s="125" t="s">
        <v>305</v>
      </c>
      <c r="J6" s="125" t="s">
        <v>33</v>
      </c>
      <c r="K6" s="125" t="s">
        <v>306</v>
      </c>
      <c r="L6" s="125" t="s">
        <v>307</v>
      </c>
      <c r="M6" s="125" t="s">
        <v>308</v>
      </c>
      <c r="N6" s="125" t="s">
        <v>309</v>
      </c>
      <c r="O6" s="125" t="s">
        <v>310</v>
      </c>
      <c r="P6" s="125" t="s">
        <v>311</v>
      </c>
      <c r="Q6" s="125" t="s">
        <v>312</v>
      </c>
      <c r="R6" s="125" t="s">
        <v>313</v>
      </c>
      <c r="S6" s="125" t="s">
        <v>314</v>
      </c>
      <c r="T6" s="125" t="s">
        <v>315</v>
      </c>
      <c r="U6" s="125" t="s">
        <v>316</v>
      </c>
      <c r="V6" s="125" t="s">
        <v>317</v>
      </c>
      <c r="W6" s="125" t="s">
        <v>318</v>
      </c>
      <c r="X6" s="125" t="s">
        <v>319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34" t="s">
        <v>320</v>
      </c>
      <c r="B8" s="135" t="s">
        <v>117</v>
      </c>
      <c r="C8" s="152" t="s">
        <v>121</v>
      </c>
      <c r="D8" s="136"/>
      <c r="E8" s="137"/>
      <c r="F8" s="138"/>
      <c r="G8" s="139">
        <f>SUM(G9:G13)</f>
        <v>0</v>
      </c>
      <c r="H8" s="133"/>
      <c r="I8" s="133">
        <v>0</v>
      </c>
      <c r="J8" s="133"/>
      <c r="K8" s="133">
        <v>0</v>
      </c>
      <c r="L8" s="133"/>
      <c r="M8" s="133"/>
      <c r="N8" s="132"/>
      <c r="O8" s="132"/>
      <c r="P8" s="132"/>
      <c r="Q8" s="132"/>
      <c r="R8" s="133"/>
      <c r="S8" s="133"/>
      <c r="T8" s="133"/>
      <c r="U8" s="133"/>
      <c r="V8" s="133"/>
      <c r="W8" s="133"/>
      <c r="X8" s="133"/>
      <c r="AG8" t="s">
        <v>321</v>
      </c>
    </row>
    <row r="9" spans="1:60">
      <c r="A9" s="146" t="s">
        <v>1702</v>
      </c>
      <c r="B9" s="147" t="s">
        <v>130</v>
      </c>
      <c r="C9" s="153" t="s">
        <v>2431</v>
      </c>
      <c r="D9" s="148" t="s">
        <v>2432</v>
      </c>
      <c r="E9" s="149">
        <v>8</v>
      </c>
      <c r="F9" s="150">
        <v>0</v>
      </c>
      <c r="G9" s="145">
        <f t="shared" ref="G9:G13" si="0">F9*E9</f>
        <v>0</v>
      </c>
      <c r="H9" s="131">
        <v>0</v>
      </c>
      <c r="I9" s="131">
        <v>0</v>
      </c>
      <c r="J9" s="131">
        <v>573.29999999999995</v>
      </c>
      <c r="K9" s="131">
        <v>4586.3999999999996</v>
      </c>
      <c r="L9" s="131">
        <v>21</v>
      </c>
      <c r="M9" s="131">
        <v>5549.5439999999999</v>
      </c>
      <c r="N9" s="130">
        <v>0</v>
      </c>
      <c r="O9" s="130">
        <v>0</v>
      </c>
      <c r="P9" s="130">
        <v>0</v>
      </c>
      <c r="Q9" s="130">
        <v>0</v>
      </c>
      <c r="R9" s="131">
        <v>0</v>
      </c>
      <c r="S9" s="131" t="s">
        <v>326</v>
      </c>
      <c r="T9" s="131"/>
      <c r="U9" s="131">
        <v>0</v>
      </c>
      <c r="V9" s="131">
        <v>0</v>
      </c>
      <c r="W9" s="131">
        <v>0</v>
      </c>
      <c r="X9" s="131" t="s">
        <v>327</v>
      </c>
      <c r="Y9" s="126"/>
      <c r="Z9" s="126"/>
      <c r="AA9" s="126"/>
      <c r="AB9" s="126"/>
      <c r="AC9" s="126"/>
      <c r="AD9" s="126"/>
      <c r="AE9" s="126"/>
      <c r="AF9" s="126"/>
      <c r="AG9" s="126" t="s">
        <v>328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>
      <c r="A10" s="146" t="s">
        <v>1705</v>
      </c>
      <c r="B10" s="147" t="s">
        <v>2433</v>
      </c>
      <c r="C10" s="153" t="s">
        <v>2434</v>
      </c>
      <c r="D10" s="148" t="s">
        <v>325</v>
      </c>
      <c r="E10" s="149">
        <v>1</v>
      </c>
      <c r="F10" s="150">
        <v>0</v>
      </c>
      <c r="G10" s="145">
        <f t="shared" si="0"/>
        <v>0</v>
      </c>
      <c r="H10" s="131">
        <v>0</v>
      </c>
      <c r="I10" s="131">
        <v>0</v>
      </c>
      <c r="J10" s="131">
        <v>1200</v>
      </c>
      <c r="K10" s="131">
        <v>1200</v>
      </c>
      <c r="L10" s="131">
        <v>21</v>
      </c>
      <c r="M10" s="131">
        <v>1452</v>
      </c>
      <c r="N10" s="130">
        <v>0</v>
      </c>
      <c r="O10" s="130">
        <v>0</v>
      </c>
      <c r="P10" s="130">
        <v>0</v>
      </c>
      <c r="Q10" s="130">
        <v>0</v>
      </c>
      <c r="R10" s="131">
        <v>0</v>
      </c>
      <c r="S10" s="131" t="s">
        <v>326</v>
      </c>
      <c r="T10" s="131"/>
      <c r="U10" s="131">
        <v>0</v>
      </c>
      <c r="V10" s="131">
        <v>0</v>
      </c>
      <c r="W10" s="131">
        <v>0</v>
      </c>
      <c r="X10" s="131" t="s">
        <v>2435</v>
      </c>
      <c r="Y10" s="126"/>
      <c r="Z10" s="126"/>
      <c r="AA10" s="126"/>
      <c r="AB10" s="126"/>
      <c r="AC10" s="126"/>
      <c r="AD10" s="126"/>
      <c r="AE10" s="126"/>
      <c r="AF10" s="126"/>
      <c r="AG10" s="126" t="s">
        <v>2436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>
      <c r="A11" s="146" t="s">
        <v>1706</v>
      </c>
      <c r="B11" s="147" t="s">
        <v>2437</v>
      </c>
      <c r="C11" s="153" t="s">
        <v>2438</v>
      </c>
      <c r="D11" s="148" t="s">
        <v>730</v>
      </c>
      <c r="E11" s="149">
        <v>1</v>
      </c>
      <c r="F11" s="150">
        <v>0</v>
      </c>
      <c r="G11" s="145">
        <f t="shared" si="0"/>
        <v>0</v>
      </c>
      <c r="H11" s="131">
        <v>0</v>
      </c>
      <c r="I11" s="131">
        <v>0</v>
      </c>
      <c r="J11" s="131">
        <v>19316.43</v>
      </c>
      <c r="K11" s="131">
        <v>19316.43</v>
      </c>
      <c r="L11" s="131">
        <v>21</v>
      </c>
      <c r="M11" s="131">
        <v>23372.880300000001</v>
      </c>
      <c r="N11" s="130">
        <v>0</v>
      </c>
      <c r="O11" s="130">
        <v>0</v>
      </c>
      <c r="P11" s="130">
        <v>0</v>
      </c>
      <c r="Q11" s="130">
        <v>0</v>
      </c>
      <c r="R11" s="131">
        <v>0</v>
      </c>
      <c r="S11" s="131" t="s">
        <v>326</v>
      </c>
      <c r="T11" s="131"/>
      <c r="U11" s="131">
        <v>0</v>
      </c>
      <c r="V11" s="131">
        <v>0</v>
      </c>
      <c r="W11" s="131">
        <v>0</v>
      </c>
      <c r="X11" s="131" t="s">
        <v>731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732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>
      <c r="A12" s="146" t="s">
        <v>1709</v>
      </c>
      <c r="B12" s="147" t="s">
        <v>155</v>
      </c>
      <c r="C12" s="153" t="s">
        <v>2439</v>
      </c>
      <c r="D12" s="148" t="s">
        <v>325</v>
      </c>
      <c r="E12" s="149">
        <v>1</v>
      </c>
      <c r="F12" s="150">
        <v>0</v>
      </c>
      <c r="G12" s="145">
        <f t="shared" si="0"/>
        <v>0</v>
      </c>
      <c r="H12" s="131">
        <v>21755.25</v>
      </c>
      <c r="I12" s="131">
        <v>21755.25</v>
      </c>
      <c r="J12" s="131">
        <v>0</v>
      </c>
      <c r="K12" s="131">
        <v>0</v>
      </c>
      <c r="L12" s="131">
        <v>21</v>
      </c>
      <c r="M12" s="131">
        <v>26323.852500000001</v>
      </c>
      <c r="N12" s="130">
        <v>0</v>
      </c>
      <c r="O12" s="130">
        <v>0</v>
      </c>
      <c r="P12" s="130">
        <v>0</v>
      </c>
      <c r="Q12" s="130">
        <v>0</v>
      </c>
      <c r="R12" s="131">
        <v>0</v>
      </c>
      <c r="S12" s="131" t="s">
        <v>326</v>
      </c>
      <c r="T12" s="131"/>
      <c r="U12" s="131">
        <v>0</v>
      </c>
      <c r="V12" s="131">
        <v>0</v>
      </c>
      <c r="W12" s="131">
        <v>0</v>
      </c>
      <c r="X12" s="131" t="s">
        <v>385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386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>
      <c r="A13" s="146" t="s">
        <v>1712</v>
      </c>
      <c r="B13" s="147" t="s">
        <v>2440</v>
      </c>
      <c r="C13" s="153" t="s">
        <v>729</v>
      </c>
      <c r="D13" s="148" t="s">
        <v>730</v>
      </c>
      <c r="E13" s="149">
        <v>1</v>
      </c>
      <c r="F13" s="150">
        <v>0</v>
      </c>
      <c r="G13" s="145">
        <f t="shared" si="0"/>
        <v>0</v>
      </c>
      <c r="H13" s="131">
        <v>0</v>
      </c>
      <c r="I13" s="131">
        <v>0</v>
      </c>
      <c r="J13" s="131">
        <v>10877.62</v>
      </c>
      <c r="K13" s="131">
        <v>10877.62</v>
      </c>
      <c r="L13" s="131">
        <v>21</v>
      </c>
      <c r="M13" s="131">
        <v>13161.9202</v>
      </c>
      <c r="N13" s="130">
        <v>0</v>
      </c>
      <c r="O13" s="130">
        <v>0</v>
      </c>
      <c r="P13" s="130">
        <v>0</v>
      </c>
      <c r="Q13" s="130">
        <v>0</v>
      </c>
      <c r="R13" s="131">
        <v>0</v>
      </c>
      <c r="S13" s="131" t="s">
        <v>326</v>
      </c>
      <c r="T13" s="131"/>
      <c r="U13" s="131">
        <v>0</v>
      </c>
      <c r="V13" s="131">
        <v>0</v>
      </c>
      <c r="W13" s="131">
        <v>0</v>
      </c>
      <c r="X13" s="131" t="s">
        <v>731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732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>
      <c r="A14" s="134" t="s">
        <v>320</v>
      </c>
      <c r="B14" s="135" t="s">
        <v>69</v>
      </c>
      <c r="C14" s="152" t="s">
        <v>144</v>
      </c>
      <c r="D14" s="136"/>
      <c r="E14" s="137"/>
      <c r="F14" s="138"/>
      <c r="G14" s="139">
        <f>SUM(G15:G17)</f>
        <v>0</v>
      </c>
      <c r="H14" s="133"/>
      <c r="I14" s="133">
        <v>0</v>
      </c>
      <c r="J14" s="133"/>
      <c r="K14" s="133">
        <v>0</v>
      </c>
      <c r="L14" s="133"/>
      <c r="M14" s="133"/>
      <c r="N14" s="132"/>
      <c r="O14" s="132"/>
      <c r="P14" s="132"/>
      <c r="Q14" s="132"/>
      <c r="R14" s="133"/>
      <c r="S14" s="133"/>
      <c r="T14" s="133"/>
      <c r="U14" s="133"/>
      <c r="V14" s="133"/>
      <c r="W14" s="133"/>
      <c r="X14" s="133"/>
      <c r="AG14" t="s">
        <v>321</v>
      </c>
    </row>
    <row r="15" spans="1:60">
      <c r="A15" s="146" t="s">
        <v>130</v>
      </c>
      <c r="B15" s="147" t="s">
        <v>2441</v>
      </c>
      <c r="C15" s="153" t="s">
        <v>2442</v>
      </c>
      <c r="D15" s="148" t="s">
        <v>2443</v>
      </c>
      <c r="E15" s="149">
        <v>23.904199999999999</v>
      </c>
      <c r="F15" s="150">
        <v>0</v>
      </c>
      <c r="G15" s="145">
        <f t="shared" ref="G15:G17" si="1">F15*E15</f>
        <v>0</v>
      </c>
      <c r="H15" s="131">
        <v>0</v>
      </c>
      <c r="I15" s="131">
        <v>0</v>
      </c>
      <c r="J15" s="131">
        <v>360.76</v>
      </c>
      <c r="K15" s="131">
        <v>8623.6791919999996</v>
      </c>
      <c r="L15" s="131">
        <v>21</v>
      </c>
      <c r="M15" s="131">
        <v>10434.6528</v>
      </c>
      <c r="N15" s="130">
        <v>0</v>
      </c>
      <c r="O15" s="130">
        <v>0</v>
      </c>
      <c r="P15" s="130">
        <v>0</v>
      </c>
      <c r="Q15" s="130">
        <v>0</v>
      </c>
      <c r="R15" s="131">
        <v>0</v>
      </c>
      <c r="S15" s="131" t="s">
        <v>326</v>
      </c>
      <c r="T15" s="131"/>
      <c r="U15" s="131">
        <v>0</v>
      </c>
      <c r="V15" s="131">
        <v>0</v>
      </c>
      <c r="W15" s="131">
        <v>0</v>
      </c>
      <c r="X15" s="131" t="s">
        <v>327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>
      <c r="A16" s="146" t="s">
        <v>149</v>
      </c>
      <c r="B16" s="147" t="s">
        <v>2441</v>
      </c>
      <c r="C16" s="153" t="s">
        <v>2444</v>
      </c>
      <c r="D16" s="148" t="s">
        <v>2443</v>
      </c>
      <c r="E16" s="149">
        <v>23.904199999999999</v>
      </c>
      <c r="F16" s="150">
        <v>0</v>
      </c>
      <c r="G16" s="145">
        <f t="shared" si="1"/>
        <v>0</v>
      </c>
      <c r="H16" s="131">
        <v>0</v>
      </c>
      <c r="I16" s="131">
        <v>0</v>
      </c>
      <c r="J16" s="131">
        <v>43.4</v>
      </c>
      <c r="K16" s="131">
        <v>1037.44228</v>
      </c>
      <c r="L16" s="131">
        <v>21</v>
      </c>
      <c r="M16" s="131">
        <v>1255.3024</v>
      </c>
      <c r="N16" s="130">
        <v>0</v>
      </c>
      <c r="O16" s="130">
        <v>0</v>
      </c>
      <c r="P16" s="130">
        <v>0</v>
      </c>
      <c r="Q16" s="130">
        <v>0</v>
      </c>
      <c r="R16" s="131">
        <v>0</v>
      </c>
      <c r="S16" s="131" t="s">
        <v>326</v>
      </c>
      <c r="T16" s="131"/>
      <c r="U16" s="131">
        <v>0</v>
      </c>
      <c r="V16" s="131">
        <v>0</v>
      </c>
      <c r="W16" s="131">
        <v>0</v>
      </c>
      <c r="X16" s="131" t="s">
        <v>1648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2445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>
      <c r="A17" s="146" t="s">
        <v>153</v>
      </c>
      <c r="B17" s="147" t="s">
        <v>2441</v>
      </c>
      <c r="C17" s="153" t="s">
        <v>2446</v>
      </c>
      <c r="D17" s="148" t="s">
        <v>2443</v>
      </c>
      <c r="E17" s="149">
        <v>12.2958</v>
      </c>
      <c r="F17" s="150">
        <v>0</v>
      </c>
      <c r="G17" s="145">
        <f t="shared" si="1"/>
        <v>0</v>
      </c>
      <c r="H17" s="131">
        <v>2228.04</v>
      </c>
      <c r="I17" s="131">
        <v>27395.534231999998</v>
      </c>
      <c r="J17" s="131">
        <v>0</v>
      </c>
      <c r="K17" s="131">
        <v>0</v>
      </c>
      <c r="L17" s="131">
        <v>21</v>
      </c>
      <c r="M17" s="131">
        <v>33148.5913</v>
      </c>
      <c r="N17" s="130">
        <v>0</v>
      </c>
      <c r="O17" s="130">
        <v>0</v>
      </c>
      <c r="P17" s="130">
        <v>0</v>
      </c>
      <c r="Q17" s="130">
        <v>0</v>
      </c>
      <c r="R17" s="131">
        <v>0</v>
      </c>
      <c r="S17" s="131" t="s">
        <v>326</v>
      </c>
      <c r="T17" s="131"/>
      <c r="U17" s="131">
        <v>0</v>
      </c>
      <c r="V17" s="131">
        <v>0</v>
      </c>
      <c r="W17" s="131">
        <v>0</v>
      </c>
      <c r="X17" s="131" t="s">
        <v>385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386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>
      <c r="A18" s="134" t="s">
        <v>320</v>
      </c>
      <c r="B18" s="135" t="s">
        <v>73</v>
      </c>
      <c r="C18" s="152" t="s">
        <v>145</v>
      </c>
      <c r="D18" s="136"/>
      <c r="E18" s="137"/>
      <c r="F18" s="138"/>
      <c r="G18" s="139">
        <f>SUM(G19:G22)</f>
        <v>0</v>
      </c>
      <c r="H18" s="133"/>
      <c r="I18" s="133">
        <v>0</v>
      </c>
      <c r="J18" s="133"/>
      <c r="K18" s="133">
        <v>0</v>
      </c>
      <c r="L18" s="133"/>
      <c r="M18" s="133"/>
      <c r="N18" s="132"/>
      <c r="O18" s="132"/>
      <c r="P18" s="132"/>
      <c r="Q18" s="132"/>
      <c r="R18" s="133"/>
      <c r="S18" s="133"/>
      <c r="T18" s="133"/>
      <c r="U18" s="133"/>
      <c r="V18" s="133"/>
      <c r="W18" s="133"/>
      <c r="X18" s="133"/>
      <c r="AG18" t="s">
        <v>321</v>
      </c>
    </row>
    <row r="19" spans="1:60">
      <c r="A19" s="146" t="s">
        <v>155</v>
      </c>
      <c r="B19" s="147" t="s">
        <v>2441</v>
      </c>
      <c r="C19" s="153" t="s">
        <v>2447</v>
      </c>
      <c r="D19" s="148" t="s">
        <v>2448</v>
      </c>
      <c r="E19" s="149">
        <v>36.200000000000003</v>
      </c>
      <c r="F19" s="150">
        <v>0</v>
      </c>
      <c r="G19" s="145">
        <f t="shared" ref="G19:G22" si="2">F19*E19</f>
        <v>0</v>
      </c>
      <c r="H19" s="131">
        <v>0</v>
      </c>
      <c r="I19" s="131">
        <v>0</v>
      </c>
      <c r="J19" s="131">
        <v>215.98</v>
      </c>
      <c r="K19" s="131">
        <v>7818.4760000000006</v>
      </c>
      <c r="L19" s="131">
        <v>21</v>
      </c>
      <c r="M19" s="131">
        <v>9460.3607999999986</v>
      </c>
      <c r="N19" s="130">
        <v>0</v>
      </c>
      <c r="O19" s="130">
        <v>0</v>
      </c>
      <c r="P19" s="130">
        <v>0</v>
      </c>
      <c r="Q19" s="130">
        <v>0</v>
      </c>
      <c r="R19" s="131">
        <v>0</v>
      </c>
      <c r="S19" s="131" t="s">
        <v>326</v>
      </c>
      <c r="T19" s="131"/>
      <c r="U19" s="131">
        <v>0</v>
      </c>
      <c r="V19" s="131">
        <v>0</v>
      </c>
      <c r="W19" s="131">
        <v>0</v>
      </c>
      <c r="X19" s="131" t="s">
        <v>1648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2445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>
      <c r="A20" s="146" t="s">
        <v>159</v>
      </c>
      <c r="B20" s="147" t="s">
        <v>2441</v>
      </c>
      <c r="C20" s="153" t="s">
        <v>2449</v>
      </c>
      <c r="D20" s="148" t="s">
        <v>2448</v>
      </c>
      <c r="E20" s="149">
        <v>36.200000000000003</v>
      </c>
      <c r="F20" s="150">
        <v>0</v>
      </c>
      <c r="G20" s="145">
        <f t="shared" si="2"/>
        <v>0</v>
      </c>
      <c r="H20" s="131">
        <v>0</v>
      </c>
      <c r="I20" s="131">
        <v>0</v>
      </c>
      <c r="J20" s="131">
        <v>91.6</v>
      </c>
      <c r="K20" s="131">
        <v>3315.92</v>
      </c>
      <c r="L20" s="131">
        <v>21</v>
      </c>
      <c r="M20" s="131">
        <v>4012.2631999999999</v>
      </c>
      <c r="N20" s="130">
        <v>0</v>
      </c>
      <c r="O20" s="130">
        <v>0</v>
      </c>
      <c r="P20" s="130">
        <v>0</v>
      </c>
      <c r="Q20" s="130">
        <v>0</v>
      </c>
      <c r="R20" s="131">
        <v>0</v>
      </c>
      <c r="S20" s="131" t="s">
        <v>326</v>
      </c>
      <c r="T20" s="131"/>
      <c r="U20" s="131">
        <v>0</v>
      </c>
      <c r="V20" s="131">
        <v>0</v>
      </c>
      <c r="W20" s="131">
        <v>0</v>
      </c>
      <c r="X20" s="131" t="s">
        <v>1648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2445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>
      <c r="A21" s="146" t="s">
        <v>757</v>
      </c>
      <c r="B21" s="147" t="s">
        <v>2441</v>
      </c>
      <c r="C21" s="153" t="s">
        <v>2450</v>
      </c>
      <c r="D21" s="148" t="s">
        <v>2448</v>
      </c>
      <c r="E21" s="149">
        <v>36.200000000000003</v>
      </c>
      <c r="F21" s="150">
        <v>0</v>
      </c>
      <c r="G21" s="145">
        <f t="shared" si="2"/>
        <v>0</v>
      </c>
      <c r="H21" s="131">
        <v>0</v>
      </c>
      <c r="I21" s="131">
        <v>0</v>
      </c>
      <c r="J21" s="131">
        <v>119.82</v>
      </c>
      <c r="K21" s="131">
        <v>4337.4840000000004</v>
      </c>
      <c r="L21" s="131">
        <v>21</v>
      </c>
      <c r="M21" s="131">
        <v>5248.3507999999993</v>
      </c>
      <c r="N21" s="130">
        <v>0</v>
      </c>
      <c r="O21" s="130">
        <v>0</v>
      </c>
      <c r="P21" s="130">
        <v>0</v>
      </c>
      <c r="Q21" s="130">
        <v>0</v>
      </c>
      <c r="R21" s="131">
        <v>0</v>
      </c>
      <c r="S21" s="131" t="s">
        <v>326</v>
      </c>
      <c r="T21" s="131"/>
      <c r="U21" s="131">
        <v>0</v>
      </c>
      <c r="V21" s="131">
        <v>0</v>
      </c>
      <c r="W21" s="131">
        <v>0</v>
      </c>
      <c r="X21" s="131" t="s">
        <v>1648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2445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>
      <c r="A22" s="146" t="s">
        <v>761</v>
      </c>
      <c r="B22" s="147" t="s">
        <v>2441</v>
      </c>
      <c r="C22" s="153" t="s">
        <v>2451</v>
      </c>
      <c r="D22" s="148" t="s">
        <v>2448</v>
      </c>
      <c r="E22" s="149">
        <v>36.200000000000003</v>
      </c>
      <c r="F22" s="150">
        <v>0</v>
      </c>
      <c r="G22" s="145">
        <f t="shared" si="2"/>
        <v>0</v>
      </c>
      <c r="H22" s="131">
        <v>0</v>
      </c>
      <c r="I22" s="131">
        <v>0</v>
      </c>
      <c r="J22" s="131">
        <v>48.21</v>
      </c>
      <c r="K22" s="131">
        <v>1745.2020000000002</v>
      </c>
      <c r="L22" s="131">
        <v>21</v>
      </c>
      <c r="M22" s="131">
        <v>2111.692</v>
      </c>
      <c r="N22" s="130">
        <v>0</v>
      </c>
      <c r="O22" s="130">
        <v>0</v>
      </c>
      <c r="P22" s="130">
        <v>0</v>
      </c>
      <c r="Q22" s="130">
        <v>0</v>
      </c>
      <c r="R22" s="131">
        <v>0</v>
      </c>
      <c r="S22" s="131" t="s">
        <v>326</v>
      </c>
      <c r="T22" s="131"/>
      <c r="U22" s="131">
        <v>0</v>
      </c>
      <c r="V22" s="131">
        <v>0</v>
      </c>
      <c r="W22" s="131">
        <v>0</v>
      </c>
      <c r="X22" s="131" t="s">
        <v>1648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2445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>
      <c r="A23" s="134" t="s">
        <v>320</v>
      </c>
      <c r="B23" s="135" t="s">
        <v>75</v>
      </c>
      <c r="C23" s="152" t="s">
        <v>146</v>
      </c>
      <c r="D23" s="136"/>
      <c r="E23" s="137"/>
      <c r="F23" s="138"/>
      <c r="G23" s="139">
        <f>SUM(G24:G26)</f>
        <v>0</v>
      </c>
      <c r="H23" s="133"/>
      <c r="I23" s="133">
        <v>0</v>
      </c>
      <c r="J23" s="133"/>
      <c r="K23" s="133">
        <v>0</v>
      </c>
      <c r="L23" s="133"/>
      <c r="M23" s="133"/>
      <c r="N23" s="132"/>
      <c r="O23" s="132"/>
      <c r="P23" s="132"/>
      <c r="Q23" s="132"/>
      <c r="R23" s="133"/>
      <c r="S23" s="133"/>
      <c r="T23" s="133"/>
      <c r="U23" s="133"/>
      <c r="V23" s="133"/>
      <c r="W23" s="133"/>
      <c r="X23" s="133"/>
      <c r="AG23" t="s">
        <v>321</v>
      </c>
    </row>
    <row r="24" spans="1:60">
      <c r="A24" s="146" t="s">
        <v>219</v>
      </c>
      <c r="B24" s="147" t="s">
        <v>2441</v>
      </c>
      <c r="C24" s="153" t="s">
        <v>2452</v>
      </c>
      <c r="D24" s="148" t="s">
        <v>2443</v>
      </c>
      <c r="E24" s="149">
        <v>36.200000000000003</v>
      </c>
      <c r="F24" s="150">
        <v>0</v>
      </c>
      <c r="G24" s="145">
        <f t="shared" ref="G24:G26" si="3">F24*E24</f>
        <v>0</v>
      </c>
      <c r="H24" s="131">
        <v>0</v>
      </c>
      <c r="I24" s="131">
        <v>0</v>
      </c>
      <c r="J24" s="131">
        <v>137.82</v>
      </c>
      <c r="K24" s="131">
        <v>4989.0839999999998</v>
      </c>
      <c r="L24" s="131">
        <v>21</v>
      </c>
      <c r="M24" s="131">
        <v>6036.7867999999999</v>
      </c>
      <c r="N24" s="130">
        <v>0</v>
      </c>
      <c r="O24" s="130">
        <v>0</v>
      </c>
      <c r="P24" s="130">
        <v>0</v>
      </c>
      <c r="Q24" s="130">
        <v>0</v>
      </c>
      <c r="R24" s="131">
        <v>0</v>
      </c>
      <c r="S24" s="131" t="s">
        <v>326</v>
      </c>
      <c r="T24" s="131"/>
      <c r="U24" s="131">
        <v>0</v>
      </c>
      <c r="V24" s="131">
        <v>0</v>
      </c>
      <c r="W24" s="131">
        <v>0</v>
      </c>
      <c r="X24" s="131" t="s">
        <v>1648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2445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>
      <c r="A25" s="146" t="s">
        <v>223</v>
      </c>
      <c r="B25" s="147" t="s">
        <v>2453</v>
      </c>
      <c r="C25" s="153" t="s">
        <v>2454</v>
      </c>
      <c r="D25" s="148" t="s">
        <v>653</v>
      </c>
      <c r="E25" s="149">
        <v>29.27</v>
      </c>
      <c r="F25" s="150">
        <v>0</v>
      </c>
      <c r="G25" s="145">
        <f t="shared" si="3"/>
        <v>0</v>
      </c>
      <c r="H25" s="131">
        <v>0</v>
      </c>
      <c r="I25" s="131">
        <v>0</v>
      </c>
      <c r="J25" s="131">
        <v>156.35</v>
      </c>
      <c r="K25" s="131">
        <v>4576.3644999999997</v>
      </c>
      <c r="L25" s="131">
        <v>21</v>
      </c>
      <c r="M25" s="131">
        <v>5537.3955999999998</v>
      </c>
      <c r="N25" s="130">
        <v>0</v>
      </c>
      <c r="O25" s="130">
        <v>0</v>
      </c>
      <c r="P25" s="130">
        <v>0</v>
      </c>
      <c r="Q25" s="130">
        <v>0</v>
      </c>
      <c r="R25" s="131">
        <v>0</v>
      </c>
      <c r="S25" s="131" t="s">
        <v>326</v>
      </c>
      <c r="T25" s="131"/>
      <c r="U25" s="131">
        <v>0</v>
      </c>
      <c r="V25" s="131">
        <v>0</v>
      </c>
      <c r="W25" s="131">
        <v>0</v>
      </c>
      <c r="X25" s="131" t="s">
        <v>2455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2456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>
      <c r="A26" s="146" t="s">
        <v>63</v>
      </c>
      <c r="B26" s="147" t="s">
        <v>2441</v>
      </c>
      <c r="C26" s="153" t="s">
        <v>2457</v>
      </c>
      <c r="D26" s="148" t="s">
        <v>2443</v>
      </c>
      <c r="E26" s="149">
        <v>29.27</v>
      </c>
      <c r="F26" s="150">
        <v>0</v>
      </c>
      <c r="G26" s="145">
        <f t="shared" si="3"/>
        <v>0</v>
      </c>
      <c r="H26" s="131">
        <v>0</v>
      </c>
      <c r="I26" s="131">
        <v>0</v>
      </c>
      <c r="J26" s="131">
        <v>107.53</v>
      </c>
      <c r="K26" s="131">
        <v>3147.4031</v>
      </c>
      <c r="L26" s="131">
        <v>21</v>
      </c>
      <c r="M26" s="131">
        <v>3808.3540000000003</v>
      </c>
      <c r="N26" s="130">
        <v>0</v>
      </c>
      <c r="O26" s="130">
        <v>0</v>
      </c>
      <c r="P26" s="130">
        <v>0</v>
      </c>
      <c r="Q26" s="130">
        <v>0</v>
      </c>
      <c r="R26" s="131">
        <v>0</v>
      </c>
      <c r="S26" s="131" t="s">
        <v>326</v>
      </c>
      <c r="T26" s="131"/>
      <c r="U26" s="131">
        <v>0</v>
      </c>
      <c r="V26" s="131">
        <v>0</v>
      </c>
      <c r="W26" s="131">
        <v>0</v>
      </c>
      <c r="X26" s="131" t="s">
        <v>1648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2445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25.5">
      <c r="A27" s="134" t="s">
        <v>320</v>
      </c>
      <c r="B27" s="135" t="s">
        <v>147</v>
      </c>
      <c r="C27" s="152" t="s">
        <v>148</v>
      </c>
      <c r="D27" s="136"/>
      <c r="E27" s="137"/>
      <c r="F27" s="138"/>
      <c r="G27" s="139">
        <f>SUM(G28:G33)</f>
        <v>0</v>
      </c>
      <c r="H27" s="133"/>
      <c r="I27" s="133">
        <v>0</v>
      </c>
      <c r="J27" s="133"/>
      <c r="K27" s="133">
        <v>0</v>
      </c>
      <c r="L27" s="133"/>
      <c r="M27" s="133"/>
      <c r="N27" s="132"/>
      <c r="O27" s="132"/>
      <c r="P27" s="132"/>
      <c r="Q27" s="132"/>
      <c r="R27" s="133"/>
      <c r="S27" s="133"/>
      <c r="T27" s="133"/>
      <c r="U27" s="133"/>
      <c r="V27" s="133"/>
      <c r="W27" s="133"/>
      <c r="X27" s="133"/>
      <c r="AG27" t="s">
        <v>321</v>
      </c>
    </row>
    <row r="28" spans="1:60">
      <c r="A28" s="146" t="s">
        <v>65</v>
      </c>
      <c r="B28" s="147" t="s">
        <v>2441</v>
      </c>
      <c r="C28" s="153" t="s">
        <v>2458</v>
      </c>
      <c r="D28" s="148" t="s">
        <v>2443</v>
      </c>
      <c r="E28" s="149">
        <v>6.93</v>
      </c>
      <c r="F28" s="150">
        <v>0</v>
      </c>
      <c r="G28" s="145">
        <f t="shared" ref="G28:G33" si="4">F28*E28</f>
        <v>0</v>
      </c>
      <c r="H28" s="131">
        <v>0</v>
      </c>
      <c r="I28" s="131">
        <v>0</v>
      </c>
      <c r="J28" s="131">
        <v>252.5</v>
      </c>
      <c r="K28" s="131">
        <v>1749.8249999999998</v>
      </c>
      <c r="L28" s="131">
        <v>21</v>
      </c>
      <c r="M28" s="131">
        <v>2117.2943</v>
      </c>
      <c r="N28" s="130">
        <v>0</v>
      </c>
      <c r="O28" s="130">
        <v>0</v>
      </c>
      <c r="P28" s="130">
        <v>0</v>
      </c>
      <c r="Q28" s="130">
        <v>0</v>
      </c>
      <c r="R28" s="131">
        <v>0</v>
      </c>
      <c r="S28" s="131" t="s">
        <v>326</v>
      </c>
      <c r="T28" s="131"/>
      <c r="U28" s="131">
        <v>0</v>
      </c>
      <c r="V28" s="131">
        <v>0</v>
      </c>
      <c r="W28" s="131">
        <v>0</v>
      </c>
      <c r="X28" s="131" t="s">
        <v>1648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2445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>
      <c r="A29" s="146" t="s">
        <v>67</v>
      </c>
      <c r="B29" s="147" t="s">
        <v>2441</v>
      </c>
      <c r="C29" s="153" t="s">
        <v>2459</v>
      </c>
      <c r="D29" s="148" t="s">
        <v>2443</v>
      </c>
      <c r="E29" s="149">
        <v>15.17</v>
      </c>
      <c r="F29" s="150">
        <v>0</v>
      </c>
      <c r="G29" s="145">
        <f t="shared" si="4"/>
        <v>0</v>
      </c>
      <c r="H29" s="131">
        <v>0</v>
      </c>
      <c r="I29" s="131">
        <v>0</v>
      </c>
      <c r="J29" s="131">
        <v>286.64999999999998</v>
      </c>
      <c r="K29" s="131">
        <v>4348.4804999999997</v>
      </c>
      <c r="L29" s="131">
        <v>21</v>
      </c>
      <c r="M29" s="131">
        <v>5261.6607999999997</v>
      </c>
      <c r="N29" s="130">
        <v>0</v>
      </c>
      <c r="O29" s="130">
        <v>0</v>
      </c>
      <c r="P29" s="130">
        <v>0</v>
      </c>
      <c r="Q29" s="130">
        <v>0</v>
      </c>
      <c r="R29" s="131">
        <v>0</v>
      </c>
      <c r="S29" s="131" t="s">
        <v>326</v>
      </c>
      <c r="T29" s="131"/>
      <c r="U29" s="131">
        <v>0</v>
      </c>
      <c r="V29" s="131">
        <v>0</v>
      </c>
      <c r="W29" s="131">
        <v>0</v>
      </c>
      <c r="X29" s="131" t="s">
        <v>1648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2445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>
      <c r="A30" s="146" t="s">
        <v>69</v>
      </c>
      <c r="B30" s="147" t="s">
        <v>2460</v>
      </c>
      <c r="C30" s="153" t="s">
        <v>2461</v>
      </c>
      <c r="D30" s="148" t="s">
        <v>2443</v>
      </c>
      <c r="E30" s="149">
        <v>15.17</v>
      </c>
      <c r="F30" s="150">
        <v>0</v>
      </c>
      <c r="G30" s="145">
        <f t="shared" si="4"/>
        <v>0</v>
      </c>
      <c r="H30" s="131">
        <v>0</v>
      </c>
      <c r="I30" s="131">
        <v>0</v>
      </c>
      <c r="J30" s="131">
        <v>1080.33</v>
      </c>
      <c r="K30" s="131">
        <v>16388.606099999997</v>
      </c>
      <c r="L30" s="131">
        <v>21</v>
      </c>
      <c r="M30" s="131">
        <v>19830.218100000002</v>
      </c>
      <c r="N30" s="130">
        <v>0</v>
      </c>
      <c r="O30" s="130">
        <v>0</v>
      </c>
      <c r="P30" s="130">
        <v>0</v>
      </c>
      <c r="Q30" s="130">
        <v>0</v>
      </c>
      <c r="R30" s="131">
        <v>0</v>
      </c>
      <c r="S30" s="131" t="s">
        <v>326</v>
      </c>
      <c r="T30" s="131"/>
      <c r="U30" s="131">
        <v>0</v>
      </c>
      <c r="V30" s="131">
        <v>0</v>
      </c>
      <c r="W30" s="131">
        <v>0</v>
      </c>
      <c r="X30" s="131" t="s">
        <v>327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328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>
      <c r="A31" s="146" t="s">
        <v>71</v>
      </c>
      <c r="B31" s="147" t="s">
        <v>2460</v>
      </c>
      <c r="C31" s="153" t="s">
        <v>2462</v>
      </c>
      <c r="D31" s="148" t="s">
        <v>2443</v>
      </c>
      <c r="E31" s="149">
        <v>10</v>
      </c>
      <c r="F31" s="150">
        <v>0</v>
      </c>
      <c r="G31" s="145">
        <f t="shared" si="4"/>
        <v>0</v>
      </c>
      <c r="H31" s="131">
        <v>0</v>
      </c>
      <c r="I31" s="131">
        <v>0</v>
      </c>
      <c r="J31" s="131">
        <v>1198.1400000000001</v>
      </c>
      <c r="K31" s="131">
        <v>11981.400000000001</v>
      </c>
      <c r="L31" s="131">
        <v>21</v>
      </c>
      <c r="M31" s="131">
        <v>14497.493999999999</v>
      </c>
      <c r="N31" s="130">
        <v>0</v>
      </c>
      <c r="O31" s="130">
        <v>0</v>
      </c>
      <c r="P31" s="130">
        <v>0</v>
      </c>
      <c r="Q31" s="130">
        <v>0</v>
      </c>
      <c r="R31" s="131">
        <v>0</v>
      </c>
      <c r="S31" s="131" t="s">
        <v>326</v>
      </c>
      <c r="T31" s="131"/>
      <c r="U31" s="131">
        <v>0</v>
      </c>
      <c r="V31" s="131">
        <v>0</v>
      </c>
      <c r="W31" s="131">
        <v>0</v>
      </c>
      <c r="X31" s="131" t="s">
        <v>1648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2445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>
      <c r="A32" s="146" t="s">
        <v>73</v>
      </c>
      <c r="B32" s="147" t="s">
        <v>2441</v>
      </c>
      <c r="C32" s="153" t="s">
        <v>2463</v>
      </c>
      <c r="D32" s="148" t="s">
        <v>2464</v>
      </c>
      <c r="E32" s="149">
        <v>48.295499999999997</v>
      </c>
      <c r="F32" s="150">
        <v>0</v>
      </c>
      <c r="G32" s="145">
        <f t="shared" si="4"/>
        <v>0</v>
      </c>
      <c r="H32" s="131">
        <v>0</v>
      </c>
      <c r="I32" s="131">
        <v>0</v>
      </c>
      <c r="J32" s="131">
        <v>28.66</v>
      </c>
      <c r="K32" s="131">
        <v>1384.1490299999998</v>
      </c>
      <c r="L32" s="131">
        <v>21</v>
      </c>
      <c r="M32" s="131">
        <v>1674.8215</v>
      </c>
      <c r="N32" s="130">
        <v>0</v>
      </c>
      <c r="O32" s="130">
        <v>0</v>
      </c>
      <c r="P32" s="130">
        <v>0</v>
      </c>
      <c r="Q32" s="130">
        <v>0</v>
      </c>
      <c r="R32" s="131">
        <v>0</v>
      </c>
      <c r="S32" s="131" t="s">
        <v>326</v>
      </c>
      <c r="T32" s="131"/>
      <c r="U32" s="131">
        <v>0</v>
      </c>
      <c r="V32" s="131">
        <v>0</v>
      </c>
      <c r="W32" s="131">
        <v>0</v>
      </c>
      <c r="X32" s="131" t="s">
        <v>1648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2445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>
      <c r="A33" s="146" t="s">
        <v>75</v>
      </c>
      <c r="B33" s="147" t="s">
        <v>2441</v>
      </c>
      <c r="C33" s="153" t="s">
        <v>2465</v>
      </c>
      <c r="D33" s="148" t="s">
        <v>2464</v>
      </c>
      <c r="E33" s="149">
        <v>48.295499999999997</v>
      </c>
      <c r="F33" s="150">
        <v>0</v>
      </c>
      <c r="G33" s="145">
        <f t="shared" si="4"/>
        <v>0</v>
      </c>
      <c r="H33" s="131">
        <v>0</v>
      </c>
      <c r="I33" s="131">
        <v>0</v>
      </c>
      <c r="J33" s="131">
        <v>340.31</v>
      </c>
      <c r="K33" s="131">
        <v>16435.441605</v>
      </c>
      <c r="L33" s="131">
        <v>21</v>
      </c>
      <c r="M33" s="131">
        <v>19886.882399999999</v>
      </c>
      <c r="N33" s="130">
        <v>0</v>
      </c>
      <c r="O33" s="130">
        <v>0</v>
      </c>
      <c r="P33" s="130">
        <v>0</v>
      </c>
      <c r="Q33" s="130">
        <v>0</v>
      </c>
      <c r="R33" s="131">
        <v>0</v>
      </c>
      <c r="S33" s="131" t="s">
        <v>326</v>
      </c>
      <c r="T33" s="131"/>
      <c r="U33" s="131">
        <v>0</v>
      </c>
      <c r="V33" s="131">
        <v>0</v>
      </c>
      <c r="W33" s="131">
        <v>0</v>
      </c>
      <c r="X33" s="131" t="s">
        <v>1648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2445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ht="25.5">
      <c r="A34" s="134" t="s">
        <v>320</v>
      </c>
      <c r="B34" s="135" t="s">
        <v>157</v>
      </c>
      <c r="C34" s="152" t="s">
        <v>158</v>
      </c>
      <c r="D34" s="136"/>
      <c r="E34" s="137"/>
      <c r="F34" s="138"/>
      <c r="G34" s="139">
        <f>G35</f>
        <v>0</v>
      </c>
      <c r="H34" s="133"/>
      <c r="I34" s="133">
        <v>0</v>
      </c>
      <c r="J34" s="133"/>
      <c r="K34" s="133">
        <v>0</v>
      </c>
      <c r="L34" s="133"/>
      <c r="M34" s="133"/>
      <c r="N34" s="132"/>
      <c r="O34" s="132"/>
      <c r="P34" s="132"/>
      <c r="Q34" s="132"/>
      <c r="R34" s="133"/>
      <c r="S34" s="133"/>
      <c r="T34" s="133"/>
      <c r="U34" s="133"/>
      <c r="V34" s="133"/>
      <c r="W34" s="133"/>
      <c r="X34" s="133"/>
      <c r="AG34" t="s">
        <v>321</v>
      </c>
    </row>
    <row r="35" spans="1:60">
      <c r="A35" s="146" t="s">
        <v>147</v>
      </c>
      <c r="B35" s="147" t="s">
        <v>2460</v>
      </c>
      <c r="C35" s="153" t="s">
        <v>2466</v>
      </c>
      <c r="D35" s="148" t="s">
        <v>2443</v>
      </c>
      <c r="E35" s="149">
        <v>4.0999999999999996</v>
      </c>
      <c r="F35" s="150">
        <v>0</v>
      </c>
      <c r="G35" s="145">
        <f t="shared" ref="G35" si="5">F35*E35</f>
        <v>0</v>
      </c>
      <c r="H35" s="131">
        <v>0</v>
      </c>
      <c r="I35" s="131">
        <v>0</v>
      </c>
      <c r="J35" s="131">
        <v>891.68</v>
      </c>
      <c r="K35" s="131">
        <v>3655.8879999999995</v>
      </c>
      <c r="L35" s="131">
        <v>21</v>
      </c>
      <c r="M35" s="131">
        <v>4423.6269000000002</v>
      </c>
      <c r="N35" s="130">
        <v>0</v>
      </c>
      <c r="O35" s="130">
        <v>0</v>
      </c>
      <c r="P35" s="130">
        <v>0</v>
      </c>
      <c r="Q35" s="130">
        <v>0</v>
      </c>
      <c r="R35" s="131">
        <v>0</v>
      </c>
      <c r="S35" s="131" t="s">
        <v>326</v>
      </c>
      <c r="T35" s="131"/>
      <c r="U35" s="131">
        <v>0</v>
      </c>
      <c r="V35" s="131">
        <v>0</v>
      </c>
      <c r="W35" s="131">
        <v>0</v>
      </c>
      <c r="X35" s="131" t="s">
        <v>1648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2445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>
      <c r="A36" s="134" t="s">
        <v>320</v>
      </c>
      <c r="B36" s="135" t="s">
        <v>163</v>
      </c>
      <c r="C36" s="152" t="s">
        <v>165</v>
      </c>
      <c r="D36" s="136"/>
      <c r="E36" s="137"/>
      <c r="F36" s="138"/>
      <c r="G36" s="139">
        <f>SUM(G37:G57)</f>
        <v>0</v>
      </c>
      <c r="H36" s="133"/>
      <c r="I36" s="133">
        <v>0</v>
      </c>
      <c r="J36" s="133"/>
      <c r="K36" s="133">
        <v>0</v>
      </c>
      <c r="L36" s="133"/>
      <c r="M36" s="133"/>
      <c r="N36" s="132"/>
      <c r="O36" s="132"/>
      <c r="P36" s="132"/>
      <c r="Q36" s="132"/>
      <c r="R36" s="133"/>
      <c r="S36" s="133"/>
      <c r="T36" s="133"/>
      <c r="U36" s="133"/>
      <c r="V36" s="133"/>
      <c r="W36" s="133"/>
      <c r="X36" s="133"/>
      <c r="AG36" t="s">
        <v>321</v>
      </c>
    </row>
    <row r="37" spans="1:60" ht="22.5">
      <c r="A37" s="146" t="s">
        <v>903</v>
      </c>
      <c r="B37" s="147" t="s">
        <v>2467</v>
      </c>
      <c r="C37" s="153" t="s">
        <v>2468</v>
      </c>
      <c r="D37" s="148" t="s">
        <v>2469</v>
      </c>
      <c r="E37" s="149">
        <v>266.2</v>
      </c>
      <c r="F37" s="150">
        <v>0</v>
      </c>
      <c r="G37" s="145">
        <f t="shared" ref="G37:G57" si="6">F37*E37</f>
        <v>0</v>
      </c>
      <c r="H37" s="131">
        <v>0</v>
      </c>
      <c r="I37" s="131">
        <v>0</v>
      </c>
      <c r="J37" s="131">
        <v>45.86</v>
      </c>
      <c r="K37" s="131">
        <v>12207.931999999999</v>
      </c>
      <c r="L37" s="131">
        <v>21</v>
      </c>
      <c r="M37" s="131">
        <v>14771.595300000001</v>
      </c>
      <c r="N37" s="130">
        <v>0</v>
      </c>
      <c r="O37" s="130">
        <v>0</v>
      </c>
      <c r="P37" s="130">
        <v>0</v>
      </c>
      <c r="Q37" s="130">
        <v>0</v>
      </c>
      <c r="R37" s="131">
        <v>0</v>
      </c>
      <c r="S37" s="131" t="s">
        <v>326</v>
      </c>
      <c r="T37" s="131"/>
      <c r="U37" s="131">
        <v>0</v>
      </c>
      <c r="V37" s="131">
        <v>0</v>
      </c>
      <c r="W37" s="131">
        <v>0</v>
      </c>
      <c r="X37" s="131" t="s">
        <v>327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1349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ht="22.5">
      <c r="A38" s="146" t="s">
        <v>907</v>
      </c>
      <c r="B38" s="147" t="s">
        <v>2467</v>
      </c>
      <c r="C38" s="153" t="s">
        <v>2470</v>
      </c>
      <c r="D38" s="148" t="s">
        <v>2469</v>
      </c>
      <c r="E38" s="149">
        <v>31.7</v>
      </c>
      <c r="F38" s="150">
        <v>0</v>
      </c>
      <c r="G38" s="145">
        <f t="shared" si="6"/>
        <v>0</v>
      </c>
      <c r="H38" s="131">
        <v>0</v>
      </c>
      <c r="I38" s="131">
        <v>0</v>
      </c>
      <c r="J38" s="131">
        <v>57.33</v>
      </c>
      <c r="K38" s="131">
        <v>1817.3609999999999</v>
      </c>
      <c r="L38" s="131">
        <v>21</v>
      </c>
      <c r="M38" s="131">
        <v>2199.0056</v>
      </c>
      <c r="N38" s="130">
        <v>0</v>
      </c>
      <c r="O38" s="130">
        <v>0</v>
      </c>
      <c r="P38" s="130">
        <v>0</v>
      </c>
      <c r="Q38" s="130">
        <v>0</v>
      </c>
      <c r="R38" s="131">
        <v>0</v>
      </c>
      <c r="S38" s="131" t="s">
        <v>326</v>
      </c>
      <c r="T38" s="131"/>
      <c r="U38" s="131">
        <v>0</v>
      </c>
      <c r="V38" s="131">
        <v>0</v>
      </c>
      <c r="W38" s="131">
        <v>0</v>
      </c>
      <c r="X38" s="131" t="s">
        <v>1648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2445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22.5">
      <c r="A39" s="146" t="s">
        <v>914</v>
      </c>
      <c r="B39" s="147" t="s">
        <v>2467</v>
      </c>
      <c r="C39" s="153" t="s">
        <v>2471</v>
      </c>
      <c r="D39" s="148" t="s">
        <v>2469</v>
      </c>
      <c r="E39" s="149">
        <v>113.5</v>
      </c>
      <c r="F39" s="150">
        <v>0</v>
      </c>
      <c r="G39" s="145">
        <f t="shared" si="6"/>
        <v>0</v>
      </c>
      <c r="H39" s="131">
        <v>0</v>
      </c>
      <c r="I39" s="131">
        <v>0</v>
      </c>
      <c r="J39" s="131">
        <v>80.260000000000005</v>
      </c>
      <c r="K39" s="131">
        <v>9109.51</v>
      </c>
      <c r="L39" s="131">
        <v>21</v>
      </c>
      <c r="M39" s="131">
        <v>11022.507100000001</v>
      </c>
      <c r="N39" s="130">
        <v>0</v>
      </c>
      <c r="O39" s="130">
        <v>0</v>
      </c>
      <c r="P39" s="130">
        <v>0</v>
      </c>
      <c r="Q39" s="130">
        <v>0</v>
      </c>
      <c r="R39" s="131">
        <v>0</v>
      </c>
      <c r="S39" s="131" t="s">
        <v>326</v>
      </c>
      <c r="T39" s="131"/>
      <c r="U39" s="131">
        <v>0</v>
      </c>
      <c r="V39" s="131">
        <v>0</v>
      </c>
      <c r="W39" s="131">
        <v>0</v>
      </c>
      <c r="X39" s="131" t="s">
        <v>1648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2445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>
      <c r="A40" s="146" t="s">
        <v>921</v>
      </c>
      <c r="B40" s="147" t="s">
        <v>2472</v>
      </c>
      <c r="C40" s="153" t="s">
        <v>2473</v>
      </c>
      <c r="D40" s="148" t="s">
        <v>2469</v>
      </c>
      <c r="E40" s="149">
        <v>31.7</v>
      </c>
      <c r="F40" s="150">
        <v>0</v>
      </c>
      <c r="G40" s="145">
        <f t="shared" si="6"/>
        <v>0</v>
      </c>
      <c r="H40" s="131">
        <v>85.99</v>
      </c>
      <c r="I40" s="131">
        <v>2725.8829999999998</v>
      </c>
      <c r="J40" s="131">
        <v>0</v>
      </c>
      <c r="K40" s="131">
        <v>0</v>
      </c>
      <c r="L40" s="131">
        <v>21</v>
      </c>
      <c r="M40" s="131">
        <v>3298.3148000000001</v>
      </c>
      <c r="N40" s="130">
        <v>0</v>
      </c>
      <c r="O40" s="130">
        <v>0</v>
      </c>
      <c r="P40" s="130">
        <v>0</v>
      </c>
      <c r="Q40" s="130">
        <v>0</v>
      </c>
      <c r="R40" s="131">
        <v>0</v>
      </c>
      <c r="S40" s="131" t="s">
        <v>326</v>
      </c>
      <c r="T40" s="131"/>
      <c r="U40" s="131">
        <v>0</v>
      </c>
      <c r="V40" s="131">
        <v>0</v>
      </c>
      <c r="W40" s="131">
        <v>0</v>
      </c>
      <c r="X40" s="131" t="s">
        <v>385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386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2.5">
      <c r="A41" s="146" t="s">
        <v>975</v>
      </c>
      <c r="B41" s="147" t="s">
        <v>2472</v>
      </c>
      <c r="C41" s="153" t="s">
        <v>2474</v>
      </c>
      <c r="D41" s="148" t="s">
        <v>2475</v>
      </c>
      <c r="E41" s="149">
        <v>3</v>
      </c>
      <c r="F41" s="150">
        <v>0</v>
      </c>
      <c r="G41" s="145">
        <f t="shared" si="6"/>
        <v>0</v>
      </c>
      <c r="H41" s="131">
        <v>165</v>
      </c>
      <c r="I41" s="131">
        <v>495</v>
      </c>
      <c r="J41" s="131">
        <v>0</v>
      </c>
      <c r="K41" s="131">
        <v>0</v>
      </c>
      <c r="L41" s="131">
        <v>21</v>
      </c>
      <c r="M41" s="131">
        <v>598.95000000000005</v>
      </c>
      <c r="N41" s="130">
        <v>0</v>
      </c>
      <c r="O41" s="130">
        <v>0</v>
      </c>
      <c r="P41" s="130">
        <v>0</v>
      </c>
      <c r="Q41" s="130">
        <v>0</v>
      </c>
      <c r="R41" s="131">
        <v>0</v>
      </c>
      <c r="S41" s="131" t="s">
        <v>326</v>
      </c>
      <c r="T41" s="131"/>
      <c r="U41" s="131">
        <v>0</v>
      </c>
      <c r="V41" s="131">
        <v>0</v>
      </c>
      <c r="W41" s="131">
        <v>0</v>
      </c>
      <c r="X41" s="131" t="s">
        <v>1648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1649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>
      <c r="A42" s="146" t="s">
        <v>985</v>
      </c>
      <c r="B42" s="147" t="s">
        <v>2476</v>
      </c>
      <c r="C42" s="153" t="s">
        <v>2477</v>
      </c>
      <c r="D42" s="148" t="s">
        <v>2469</v>
      </c>
      <c r="E42" s="149">
        <v>190.3</v>
      </c>
      <c r="F42" s="150">
        <v>0</v>
      </c>
      <c r="G42" s="145">
        <f t="shared" si="6"/>
        <v>0</v>
      </c>
      <c r="H42" s="131">
        <v>0</v>
      </c>
      <c r="I42" s="131">
        <v>0</v>
      </c>
      <c r="J42" s="131">
        <v>14.85</v>
      </c>
      <c r="K42" s="131">
        <v>2825.9549999999999</v>
      </c>
      <c r="L42" s="131">
        <v>21</v>
      </c>
      <c r="M42" s="131">
        <v>3419.4115999999999</v>
      </c>
      <c r="N42" s="130">
        <v>0</v>
      </c>
      <c r="O42" s="130">
        <v>0</v>
      </c>
      <c r="P42" s="130">
        <v>0</v>
      </c>
      <c r="Q42" s="130">
        <v>0</v>
      </c>
      <c r="R42" s="131">
        <v>0</v>
      </c>
      <c r="S42" s="131" t="s">
        <v>326</v>
      </c>
      <c r="T42" s="131"/>
      <c r="U42" s="131">
        <v>0</v>
      </c>
      <c r="V42" s="131">
        <v>0</v>
      </c>
      <c r="W42" s="131">
        <v>0</v>
      </c>
      <c r="X42" s="131" t="s">
        <v>327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1349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>
      <c r="A43" s="146" t="s">
        <v>991</v>
      </c>
      <c r="B43" s="147" t="s">
        <v>2476</v>
      </c>
      <c r="C43" s="153" t="s">
        <v>2478</v>
      </c>
      <c r="D43" s="148" t="s">
        <v>2469</v>
      </c>
      <c r="E43" s="149">
        <v>75.900000000000006</v>
      </c>
      <c r="F43" s="150">
        <v>0</v>
      </c>
      <c r="G43" s="145">
        <f t="shared" si="6"/>
        <v>0</v>
      </c>
      <c r="H43" s="131">
        <v>0</v>
      </c>
      <c r="I43" s="131">
        <v>0</v>
      </c>
      <c r="J43" s="131">
        <v>16.61</v>
      </c>
      <c r="K43" s="131">
        <v>1260.6990000000001</v>
      </c>
      <c r="L43" s="131">
        <v>21</v>
      </c>
      <c r="M43" s="131">
        <v>1525.4470000000001</v>
      </c>
      <c r="N43" s="130">
        <v>0</v>
      </c>
      <c r="O43" s="130">
        <v>0</v>
      </c>
      <c r="P43" s="130">
        <v>0</v>
      </c>
      <c r="Q43" s="130">
        <v>0</v>
      </c>
      <c r="R43" s="131">
        <v>0</v>
      </c>
      <c r="S43" s="131" t="s">
        <v>326</v>
      </c>
      <c r="T43" s="131"/>
      <c r="U43" s="131">
        <v>0</v>
      </c>
      <c r="V43" s="131">
        <v>0</v>
      </c>
      <c r="W43" s="131">
        <v>0</v>
      </c>
      <c r="X43" s="131" t="s">
        <v>1648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2445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>
      <c r="A44" s="146" t="s">
        <v>996</v>
      </c>
      <c r="B44" s="147" t="s">
        <v>2476</v>
      </c>
      <c r="C44" s="153" t="s">
        <v>2479</v>
      </c>
      <c r="D44" s="148" t="s">
        <v>2469</v>
      </c>
      <c r="E44" s="149">
        <v>17.100000000000001</v>
      </c>
      <c r="F44" s="150">
        <v>0</v>
      </c>
      <c r="G44" s="145">
        <f t="shared" si="6"/>
        <v>0</v>
      </c>
      <c r="H44" s="131">
        <v>0</v>
      </c>
      <c r="I44" s="131">
        <v>0</v>
      </c>
      <c r="J44" s="131">
        <v>18.920000000000002</v>
      </c>
      <c r="K44" s="131">
        <v>323.53200000000004</v>
      </c>
      <c r="L44" s="131">
        <v>21</v>
      </c>
      <c r="M44" s="131">
        <v>391.47129999999999</v>
      </c>
      <c r="N44" s="130">
        <v>0</v>
      </c>
      <c r="O44" s="130">
        <v>0</v>
      </c>
      <c r="P44" s="130">
        <v>0</v>
      </c>
      <c r="Q44" s="130">
        <v>0</v>
      </c>
      <c r="R44" s="131">
        <v>0</v>
      </c>
      <c r="S44" s="131" t="s">
        <v>326</v>
      </c>
      <c r="T44" s="131"/>
      <c r="U44" s="131">
        <v>0</v>
      </c>
      <c r="V44" s="131">
        <v>0</v>
      </c>
      <c r="W44" s="131">
        <v>0</v>
      </c>
      <c r="X44" s="131" t="s">
        <v>1648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2445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>
      <c r="A45" s="146" t="s">
        <v>1000</v>
      </c>
      <c r="B45" s="147" t="s">
        <v>2476</v>
      </c>
      <c r="C45" s="153" t="s">
        <v>2480</v>
      </c>
      <c r="D45" s="148" t="s">
        <v>2469</v>
      </c>
      <c r="E45" s="149">
        <v>3.1</v>
      </c>
      <c r="F45" s="150">
        <v>0</v>
      </c>
      <c r="G45" s="145">
        <f t="shared" si="6"/>
        <v>0</v>
      </c>
      <c r="H45" s="131">
        <v>0</v>
      </c>
      <c r="I45" s="131">
        <v>0</v>
      </c>
      <c r="J45" s="131">
        <v>23.87</v>
      </c>
      <c r="K45" s="131">
        <v>73.997</v>
      </c>
      <c r="L45" s="131">
        <v>21</v>
      </c>
      <c r="M45" s="131">
        <v>89.54</v>
      </c>
      <c r="N45" s="130">
        <v>0</v>
      </c>
      <c r="O45" s="130">
        <v>0</v>
      </c>
      <c r="P45" s="130">
        <v>0</v>
      </c>
      <c r="Q45" s="130">
        <v>0</v>
      </c>
      <c r="R45" s="131">
        <v>0</v>
      </c>
      <c r="S45" s="131" t="s">
        <v>326</v>
      </c>
      <c r="T45" s="131"/>
      <c r="U45" s="131">
        <v>0</v>
      </c>
      <c r="V45" s="131">
        <v>0</v>
      </c>
      <c r="W45" s="131">
        <v>0</v>
      </c>
      <c r="X45" s="131" t="s">
        <v>1648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2445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>
      <c r="A46" s="146" t="s">
        <v>1003</v>
      </c>
      <c r="B46" s="147" t="s">
        <v>2476</v>
      </c>
      <c r="C46" s="153" t="s">
        <v>2481</v>
      </c>
      <c r="D46" s="148" t="s">
        <v>2469</v>
      </c>
      <c r="E46" s="149">
        <v>11.5</v>
      </c>
      <c r="F46" s="150">
        <v>0</v>
      </c>
      <c r="G46" s="145">
        <f t="shared" si="6"/>
        <v>0</v>
      </c>
      <c r="H46" s="131">
        <v>0</v>
      </c>
      <c r="I46" s="131">
        <v>0</v>
      </c>
      <c r="J46" s="131">
        <v>31.46</v>
      </c>
      <c r="K46" s="131">
        <v>361.79</v>
      </c>
      <c r="L46" s="131">
        <v>21</v>
      </c>
      <c r="M46" s="131">
        <v>437.76590000000004</v>
      </c>
      <c r="N46" s="130">
        <v>0</v>
      </c>
      <c r="O46" s="130">
        <v>0</v>
      </c>
      <c r="P46" s="130">
        <v>0</v>
      </c>
      <c r="Q46" s="130">
        <v>0</v>
      </c>
      <c r="R46" s="131">
        <v>0</v>
      </c>
      <c r="S46" s="131" t="s">
        <v>326</v>
      </c>
      <c r="T46" s="131"/>
      <c r="U46" s="131">
        <v>0</v>
      </c>
      <c r="V46" s="131">
        <v>0</v>
      </c>
      <c r="W46" s="131">
        <v>0</v>
      </c>
      <c r="X46" s="131" t="s">
        <v>1648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2445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>
      <c r="A47" s="146" t="s">
        <v>1010</v>
      </c>
      <c r="B47" s="147" t="s">
        <v>2476</v>
      </c>
      <c r="C47" s="153" t="s">
        <v>2482</v>
      </c>
      <c r="D47" s="148" t="s">
        <v>2469</v>
      </c>
      <c r="E47" s="149">
        <v>1.4</v>
      </c>
      <c r="F47" s="150">
        <v>0</v>
      </c>
      <c r="G47" s="145">
        <f t="shared" si="6"/>
        <v>0</v>
      </c>
      <c r="H47" s="131">
        <v>19.36</v>
      </c>
      <c r="I47" s="131">
        <v>27.103999999999999</v>
      </c>
      <c r="J47" s="131">
        <v>0</v>
      </c>
      <c r="K47" s="131">
        <v>0</v>
      </c>
      <c r="L47" s="131">
        <v>21</v>
      </c>
      <c r="M47" s="131">
        <v>32.791000000000004</v>
      </c>
      <c r="N47" s="130">
        <v>0</v>
      </c>
      <c r="O47" s="130">
        <v>0</v>
      </c>
      <c r="P47" s="130">
        <v>0</v>
      </c>
      <c r="Q47" s="130">
        <v>0</v>
      </c>
      <c r="R47" s="131">
        <v>0</v>
      </c>
      <c r="S47" s="131" t="s">
        <v>326</v>
      </c>
      <c r="T47" s="131"/>
      <c r="U47" s="131">
        <v>0</v>
      </c>
      <c r="V47" s="131">
        <v>0</v>
      </c>
      <c r="W47" s="131">
        <v>0</v>
      </c>
      <c r="X47" s="131" t="s">
        <v>385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386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>
      <c r="A48" s="146" t="s">
        <v>1017</v>
      </c>
      <c r="B48" s="147" t="s">
        <v>2476</v>
      </c>
      <c r="C48" s="153" t="s">
        <v>2483</v>
      </c>
      <c r="D48" s="148" t="s">
        <v>2469</v>
      </c>
      <c r="E48" s="149">
        <v>7.9</v>
      </c>
      <c r="F48" s="150">
        <v>0</v>
      </c>
      <c r="G48" s="145">
        <f t="shared" si="6"/>
        <v>0</v>
      </c>
      <c r="H48" s="131">
        <v>21.45</v>
      </c>
      <c r="I48" s="131">
        <v>169.45500000000001</v>
      </c>
      <c r="J48" s="131">
        <v>0</v>
      </c>
      <c r="K48" s="131">
        <v>0</v>
      </c>
      <c r="L48" s="131">
        <v>21</v>
      </c>
      <c r="M48" s="131">
        <v>205.04660000000001</v>
      </c>
      <c r="N48" s="130">
        <v>0</v>
      </c>
      <c r="O48" s="130">
        <v>0</v>
      </c>
      <c r="P48" s="130">
        <v>0</v>
      </c>
      <c r="Q48" s="130">
        <v>0</v>
      </c>
      <c r="R48" s="131">
        <v>0</v>
      </c>
      <c r="S48" s="131" t="s">
        <v>326</v>
      </c>
      <c r="T48" s="131"/>
      <c r="U48" s="131">
        <v>0</v>
      </c>
      <c r="V48" s="131">
        <v>0</v>
      </c>
      <c r="W48" s="131">
        <v>0</v>
      </c>
      <c r="X48" s="131" t="s">
        <v>1648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1649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>
      <c r="A49" s="146" t="s">
        <v>157</v>
      </c>
      <c r="B49" s="147" t="s">
        <v>2476</v>
      </c>
      <c r="C49" s="153" t="s">
        <v>2484</v>
      </c>
      <c r="D49" s="148" t="s">
        <v>2469</v>
      </c>
      <c r="E49" s="149">
        <v>19</v>
      </c>
      <c r="F49" s="150">
        <v>0</v>
      </c>
      <c r="G49" s="145">
        <f t="shared" si="6"/>
        <v>0</v>
      </c>
      <c r="H49" s="131">
        <v>24.2</v>
      </c>
      <c r="I49" s="131">
        <v>459.8</v>
      </c>
      <c r="J49" s="131">
        <v>0</v>
      </c>
      <c r="K49" s="131">
        <v>0</v>
      </c>
      <c r="L49" s="131">
        <v>21</v>
      </c>
      <c r="M49" s="131">
        <v>556.35800000000006</v>
      </c>
      <c r="N49" s="130">
        <v>0</v>
      </c>
      <c r="O49" s="130">
        <v>0</v>
      </c>
      <c r="P49" s="130">
        <v>0</v>
      </c>
      <c r="Q49" s="130">
        <v>0</v>
      </c>
      <c r="R49" s="131">
        <v>0</v>
      </c>
      <c r="S49" s="131" t="s">
        <v>326</v>
      </c>
      <c r="T49" s="131"/>
      <c r="U49" s="131">
        <v>0</v>
      </c>
      <c r="V49" s="131">
        <v>0</v>
      </c>
      <c r="W49" s="131">
        <v>0</v>
      </c>
      <c r="X49" s="131" t="s">
        <v>1648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1649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>
      <c r="A50" s="146" t="s">
        <v>1032</v>
      </c>
      <c r="B50" s="147" t="s">
        <v>2476</v>
      </c>
      <c r="C50" s="153" t="s">
        <v>2485</v>
      </c>
      <c r="D50" s="148" t="s">
        <v>2469</v>
      </c>
      <c r="E50" s="149">
        <v>17.399999999999999</v>
      </c>
      <c r="F50" s="150">
        <v>0</v>
      </c>
      <c r="G50" s="145">
        <f t="shared" si="6"/>
        <v>0</v>
      </c>
      <c r="H50" s="131">
        <v>35.86</v>
      </c>
      <c r="I50" s="131">
        <v>623.96399999999994</v>
      </c>
      <c r="J50" s="131">
        <v>0</v>
      </c>
      <c r="K50" s="131">
        <v>0</v>
      </c>
      <c r="L50" s="131">
        <v>21</v>
      </c>
      <c r="M50" s="131">
        <v>754.99160000000006</v>
      </c>
      <c r="N50" s="130">
        <v>0</v>
      </c>
      <c r="O50" s="130">
        <v>0</v>
      </c>
      <c r="P50" s="130">
        <v>0</v>
      </c>
      <c r="Q50" s="130">
        <v>0</v>
      </c>
      <c r="R50" s="131">
        <v>0</v>
      </c>
      <c r="S50" s="131" t="s">
        <v>326</v>
      </c>
      <c r="T50" s="131"/>
      <c r="U50" s="131">
        <v>0</v>
      </c>
      <c r="V50" s="131">
        <v>0</v>
      </c>
      <c r="W50" s="131">
        <v>0</v>
      </c>
      <c r="X50" s="131" t="s">
        <v>1648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1649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>
      <c r="A51" s="146" t="s">
        <v>1036</v>
      </c>
      <c r="B51" s="147" t="s">
        <v>2476</v>
      </c>
      <c r="C51" s="153" t="s">
        <v>2486</v>
      </c>
      <c r="D51" s="148" t="s">
        <v>2469</v>
      </c>
      <c r="E51" s="149">
        <v>39.299999999999997</v>
      </c>
      <c r="F51" s="150">
        <v>0</v>
      </c>
      <c r="G51" s="145">
        <f t="shared" si="6"/>
        <v>0</v>
      </c>
      <c r="H51" s="131">
        <v>50.16</v>
      </c>
      <c r="I51" s="131">
        <v>1971.2879999999998</v>
      </c>
      <c r="J51" s="131">
        <v>0</v>
      </c>
      <c r="K51" s="131">
        <v>0</v>
      </c>
      <c r="L51" s="131">
        <v>21</v>
      </c>
      <c r="M51" s="131">
        <v>2385.2608999999998</v>
      </c>
      <c r="N51" s="130">
        <v>0</v>
      </c>
      <c r="O51" s="130">
        <v>0</v>
      </c>
      <c r="P51" s="130">
        <v>0</v>
      </c>
      <c r="Q51" s="130">
        <v>0</v>
      </c>
      <c r="R51" s="131">
        <v>0</v>
      </c>
      <c r="S51" s="131" t="s">
        <v>326</v>
      </c>
      <c r="T51" s="131"/>
      <c r="U51" s="131">
        <v>0</v>
      </c>
      <c r="V51" s="131">
        <v>0</v>
      </c>
      <c r="W51" s="131">
        <v>0</v>
      </c>
      <c r="X51" s="131" t="s">
        <v>1648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1649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>
      <c r="A52" s="146" t="s">
        <v>1046</v>
      </c>
      <c r="B52" s="147" t="s">
        <v>2476</v>
      </c>
      <c r="C52" s="153" t="s">
        <v>2487</v>
      </c>
      <c r="D52" s="148" t="s">
        <v>2469</v>
      </c>
      <c r="E52" s="149">
        <v>12.2</v>
      </c>
      <c r="F52" s="150">
        <v>0</v>
      </c>
      <c r="G52" s="145">
        <f t="shared" si="6"/>
        <v>0</v>
      </c>
      <c r="H52" s="131">
        <v>55.44</v>
      </c>
      <c r="I52" s="131">
        <v>676.36799999999994</v>
      </c>
      <c r="J52" s="131">
        <v>0</v>
      </c>
      <c r="K52" s="131">
        <v>0</v>
      </c>
      <c r="L52" s="131">
        <v>21</v>
      </c>
      <c r="M52" s="131">
        <v>818.40769999999998</v>
      </c>
      <c r="N52" s="130">
        <v>0</v>
      </c>
      <c r="O52" s="130">
        <v>0</v>
      </c>
      <c r="P52" s="130">
        <v>0</v>
      </c>
      <c r="Q52" s="130">
        <v>0</v>
      </c>
      <c r="R52" s="131">
        <v>0</v>
      </c>
      <c r="S52" s="131" t="s">
        <v>326</v>
      </c>
      <c r="T52" s="131"/>
      <c r="U52" s="131">
        <v>0</v>
      </c>
      <c r="V52" s="131">
        <v>0</v>
      </c>
      <c r="W52" s="131">
        <v>0</v>
      </c>
      <c r="X52" s="131" t="s">
        <v>1648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1649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>
      <c r="A53" s="146" t="s">
        <v>1050</v>
      </c>
      <c r="B53" s="147" t="s">
        <v>2476</v>
      </c>
      <c r="C53" s="153" t="s">
        <v>2485</v>
      </c>
      <c r="D53" s="148" t="s">
        <v>2469</v>
      </c>
      <c r="E53" s="149">
        <v>16.3</v>
      </c>
      <c r="F53" s="150">
        <v>0</v>
      </c>
      <c r="G53" s="145">
        <f t="shared" si="6"/>
        <v>0</v>
      </c>
      <c r="H53" s="131">
        <v>35.86</v>
      </c>
      <c r="I53" s="131">
        <v>584.51800000000003</v>
      </c>
      <c r="J53" s="131">
        <v>0</v>
      </c>
      <c r="K53" s="131">
        <v>0</v>
      </c>
      <c r="L53" s="131">
        <v>21</v>
      </c>
      <c r="M53" s="131">
        <v>707.26919999999996</v>
      </c>
      <c r="N53" s="130">
        <v>0</v>
      </c>
      <c r="O53" s="130">
        <v>0</v>
      </c>
      <c r="P53" s="130">
        <v>0</v>
      </c>
      <c r="Q53" s="130">
        <v>0</v>
      </c>
      <c r="R53" s="131">
        <v>0</v>
      </c>
      <c r="S53" s="131" t="s">
        <v>326</v>
      </c>
      <c r="T53" s="131"/>
      <c r="U53" s="131">
        <v>0</v>
      </c>
      <c r="V53" s="131">
        <v>0</v>
      </c>
      <c r="W53" s="131">
        <v>0</v>
      </c>
      <c r="X53" s="131" t="s">
        <v>1648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1649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>
      <c r="A54" s="146" t="s">
        <v>1054</v>
      </c>
      <c r="B54" s="147" t="s">
        <v>2476</v>
      </c>
      <c r="C54" s="153" t="s">
        <v>2488</v>
      </c>
      <c r="D54" s="148" t="s">
        <v>2489</v>
      </c>
      <c r="E54" s="149">
        <v>3.5465</v>
      </c>
      <c r="F54" s="150">
        <v>0</v>
      </c>
      <c r="G54" s="145">
        <f t="shared" si="6"/>
        <v>0</v>
      </c>
      <c r="H54" s="131">
        <v>385</v>
      </c>
      <c r="I54" s="131">
        <v>1365.4024999999999</v>
      </c>
      <c r="J54" s="131">
        <v>0</v>
      </c>
      <c r="K54" s="131">
        <v>0</v>
      </c>
      <c r="L54" s="131">
        <v>21</v>
      </c>
      <c r="M54" s="131">
        <v>1652.134</v>
      </c>
      <c r="N54" s="130">
        <v>0</v>
      </c>
      <c r="O54" s="130">
        <v>0</v>
      </c>
      <c r="P54" s="130">
        <v>0</v>
      </c>
      <c r="Q54" s="130">
        <v>0</v>
      </c>
      <c r="R54" s="131">
        <v>0</v>
      </c>
      <c r="S54" s="131" t="s">
        <v>326</v>
      </c>
      <c r="T54" s="131"/>
      <c r="U54" s="131">
        <v>0</v>
      </c>
      <c r="V54" s="131">
        <v>0</v>
      </c>
      <c r="W54" s="131">
        <v>0</v>
      </c>
      <c r="X54" s="131" t="s">
        <v>1648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1649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>
      <c r="A55" s="146" t="s">
        <v>1061</v>
      </c>
      <c r="B55" s="147" t="s">
        <v>2476</v>
      </c>
      <c r="C55" s="153" t="s">
        <v>2490</v>
      </c>
      <c r="D55" s="148" t="s">
        <v>2475</v>
      </c>
      <c r="E55" s="149">
        <v>5</v>
      </c>
      <c r="F55" s="150">
        <v>0</v>
      </c>
      <c r="G55" s="145">
        <f t="shared" si="6"/>
        <v>0</v>
      </c>
      <c r="H55" s="131">
        <v>28.31</v>
      </c>
      <c r="I55" s="131">
        <v>141.54999999999998</v>
      </c>
      <c r="J55" s="131">
        <v>0</v>
      </c>
      <c r="K55" s="131">
        <v>0</v>
      </c>
      <c r="L55" s="131">
        <v>21</v>
      </c>
      <c r="M55" s="131">
        <v>171.27550000000002</v>
      </c>
      <c r="N55" s="130">
        <v>0</v>
      </c>
      <c r="O55" s="130">
        <v>0</v>
      </c>
      <c r="P55" s="130">
        <v>0</v>
      </c>
      <c r="Q55" s="130">
        <v>0</v>
      </c>
      <c r="R55" s="131">
        <v>0</v>
      </c>
      <c r="S55" s="131" t="s">
        <v>326</v>
      </c>
      <c r="T55" s="131"/>
      <c r="U55" s="131">
        <v>0</v>
      </c>
      <c r="V55" s="131">
        <v>0</v>
      </c>
      <c r="W55" s="131">
        <v>0</v>
      </c>
      <c r="X55" s="131" t="s">
        <v>1648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1649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>
      <c r="A56" s="146" t="s">
        <v>1066</v>
      </c>
      <c r="B56" s="147" t="s">
        <v>2476</v>
      </c>
      <c r="C56" s="153" t="s">
        <v>2491</v>
      </c>
      <c r="D56" s="148" t="s">
        <v>2475</v>
      </c>
      <c r="E56" s="149">
        <v>3</v>
      </c>
      <c r="F56" s="150">
        <v>0</v>
      </c>
      <c r="G56" s="145">
        <f t="shared" si="6"/>
        <v>0</v>
      </c>
      <c r="H56" s="131">
        <v>235.95</v>
      </c>
      <c r="I56" s="131">
        <v>707.84999999999991</v>
      </c>
      <c r="J56" s="131">
        <v>0</v>
      </c>
      <c r="K56" s="131">
        <v>0</v>
      </c>
      <c r="L56" s="131">
        <v>21</v>
      </c>
      <c r="M56" s="131">
        <v>856.49850000000004</v>
      </c>
      <c r="N56" s="130">
        <v>0</v>
      </c>
      <c r="O56" s="130">
        <v>0</v>
      </c>
      <c r="P56" s="130">
        <v>0</v>
      </c>
      <c r="Q56" s="130">
        <v>0</v>
      </c>
      <c r="R56" s="131">
        <v>0</v>
      </c>
      <c r="S56" s="131" t="s">
        <v>326</v>
      </c>
      <c r="T56" s="131"/>
      <c r="U56" s="131">
        <v>0</v>
      </c>
      <c r="V56" s="131">
        <v>0</v>
      </c>
      <c r="W56" s="131">
        <v>0</v>
      </c>
      <c r="X56" s="131" t="s">
        <v>1648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1649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>
      <c r="A57" s="146" t="s">
        <v>1069</v>
      </c>
      <c r="B57" s="147" t="s">
        <v>2476</v>
      </c>
      <c r="C57" s="153" t="s">
        <v>2492</v>
      </c>
      <c r="D57" s="148" t="s">
        <v>2475</v>
      </c>
      <c r="E57" s="149">
        <v>993</v>
      </c>
      <c r="F57" s="150">
        <v>0</v>
      </c>
      <c r="G57" s="145">
        <f t="shared" si="6"/>
        <v>0</v>
      </c>
      <c r="H57" s="131">
        <v>0.79</v>
      </c>
      <c r="I57" s="131">
        <v>784.47</v>
      </c>
      <c r="J57" s="131">
        <v>0</v>
      </c>
      <c r="K57" s="131">
        <v>0</v>
      </c>
      <c r="L57" s="131">
        <v>21</v>
      </c>
      <c r="M57" s="131">
        <v>949.20870000000002</v>
      </c>
      <c r="N57" s="130">
        <v>0</v>
      </c>
      <c r="O57" s="130">
        <v>0</v>
      </c>
      <c r="P57" s="130">
        <v>0</v>
      </c>
      <c r="Q57" s="130">
        <v>0</v>
      </c>
      <c r="R57" s="131">
        <v>0</v>
      </c>
      <c r="S57" s="131" t="s">
        <v>326</v>
      </c>
      <c r="T57" s="131"/>
      <c r="U57" s="131">
        <v>0</v>
      </c>
      <c r="V57" s="131">
        <v>0</v>
      </c>
      <c r="W57" s="131">
        <v>0</v>
      </c>
      <c r="X57" s="131" t="s">
        <v>1648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1649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>
      <c r="A58" s="134" t="s">
        <v>320</v>
      </c>
      <c r="B58" s="135" t="s">
        <v>166</v>
      </c>
      <c r="C58" s="152" t="s">
        <v>167</v>
      </c>
      <c r="D58" s="136"/>
      <c r="E58" s="137"/>
      <c r="F58" s="138"/>
      <c r="G58" s="139">
        <f>SUM(G59:G96)</f>
        <v>0</v>
      </c>
      <c r="H58" s="133"/>
      <c r="I58" s="133">
        <v>0</v>
      </c>
      <c r="J58" s="133"/>
      <c r="K58" s="133">
        <v>0</v>
      </c>
      <c r="L58" s="133"/>
      <c r="M58" s="133"/>
      <c r="N58" s="132"/>
      <c r="O58" s="132"/>
      <c r="P58" s="132"/>
      <c r="Q58" s="132"/>
      <c r="R58" s="133"/>
      <c r="S58" s="133"/>
      <c r="T58" s="133"/>
      <c r="U58" s="133"/>
      <c r="V58" s="133"/>
      <c r="W58" s="133"/>
      <c r="X58" s="133"/>
      <c r="AG58" t="s">
        <v>321</v>
      </c>
    </row>
    <row r="59" spans="1:60">
      <c r="A59" s="146" t="s">
        <v>1074</v>
      </c>
      <c r="B59" s="147" t="s">
        <v>2472</v>
      </c>
      <c r="C59" s="153" t="s">
        <v>2493</v>
      </c>
      <c r="D59" s="148" t="s">
        <v>2475</v>
      </c>
      <c r="E59" s="149">
        <v>1</v>
      </c>
      <c r="F59" s="150">
        <v>0</v>
      </c>
      <c r="G59" s="145">
        <f t="shared" ref="G59:G96" si="7">F59*E59</f>
        <v>0</v>
      </c>
      <c r="H59" s="131">
        <v>0</v>
      </c>
      <c r="I59" s="131">
        <v>0</v>
      </c>
      <c r="J59" s="131">
        <v>955.77</v>
      </c>
      <c r="K59" s="131">
        <v>955.77</v>
      </c>
      <c r="L59" s="131">
        <v>21</v>
      </c>
      <c r="M59" s="131">
        <v>1156.4817</v>
      </c>
      <c r="N59" s="130">
        <v>0</v>
      </c>
      <c r="O59" s="130">
        <v>0</v>
      </c>
      <c r="P59" s="130">
        <v>0</v>
      </c>
      <c r="Q59" s="130">
        <v>0</v>
      </c>
      <c r="R59" s="131">
        <v>0</v>
      </c>
      <c r="S59" s="131" t="s">
        <v>326</v>
      </c>
      <c r="T59" s="131"/>
      <c r="U59" s="131">
        <v>0</v>
      </c>
      <c r="V59" s="131">
        <v>0</v>
      </c>
      <c r="W59" s="131">
        <v>0</v>
      </c>
      <c r="X59" s="131" t="s">
        <v>327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1349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ht="22.5">
      <c r="A60" s="146" t="s">
        <v>1077</v>
      </c>
      <c r="B60" s="147" t="s">
        <v>2494</v>
      </c>
      <c r="C60" s="153" t="s">
        <v>2495</v>
      </c>
      <c r="D60" s="148" t="s">
        <v>2469</v>
      </c>
      <c r="E60" s="149">
        <v>33.700000000000003</v>
      </c>
      <c r="F60" s="150">
        <v>0</v>
      </c>
      <c r="G60" s="145">
        <f t="shared" si="7"/>
        <v>0</v>
      </c>
      <c r="H60" s="131">
        <v>0</v>
      </c>
      <c r="I60" s="131">
        <v>0</v>
      </c>
      <c r="J60" s="131">
        <v>102.99</v>
      </c>
      <c r="K60" s="131">
        <v>3470.7629999999999</v>
      </c>
      <c r="L60" s="131">
        <v>21</v>
      </c>
      <c r="M60" s="131">
        <v>4199.6196</v>
      </c>
      <c r="N60" s="130">
        <v>0</v>
      </c>
      <c r="O60" s="130">
        <v>0</v>
      </c>
      <c r="P60" s="130">
        <v>0</v>
      </c>
      <c r="Q60" s="130">
        <v>0</v>
      </c>
      <c r="R60" s="131">
        <v>0</v>
      </c>
      <c r="S60" s="131" t="s">
        <v>326</v>
      </c>
      <c r="T60" s="131"/>
      <c r="U60" s="131">
        <v>0</v>
      </c>
      <c r="V60" s="131">
        <v>0</v>
      </c>
      <c r="W60" s="131">
        <v>0</v>
      </c>
      <c r="X60" s="131" t="s">
        <v>327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1349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22.5">
      <c r="A61" s="146" t="s">
        <v>1083</v>
      </c>
      <c r="B61" s="147" t="s">
        <v>2494</v>
      </c>
      <c r="C61" s="153" t="s">
        <v>2496</v>
      </c>
      <c r="D61" s="148" t="s">
        <v>2469</v>
      </c>
      <c r="E61" s="149">
        <v>51.5</v>
      </c>
      <c r="F61" s="150">
        <v>0</v>
      </c>
      <c r="G61" s="145">
        <f t="shared" si="7"/>
        <v>0</v>
      </c>
      <c r="H61" s="131">
        <v>0</v>
      </c>
      <c r="I61" s="131">
        <v>0</v>
      </c>
      <c r="J61" s="131">
        <v>131.91</v>
      </c>
      <c r="K61" s="131">
        <v>6793.3649999999998</v>
      </c>
      <c r="L61" s="131">
        <v>21</v>
      </c>
      <c r="M61" s="131">
        <v>8219.9776999999995</v>
      </c>
      <c r="N61" s="130">
        <v>0</v>
      </c>
      <c r="O61" s="130">
        <v>0</v>
      </c>
      <c r="P61" s="130">
        <v>0</v>
      </c>
      <c r="Q61" s="130">
        <v>0</v>
      </c>
      <c r="R61" s="131">
        <v>0</v>
      </c>
      <c r="S61" s="131" t="s">
        <v>326</v>
      </c>
      <c r="T61" s="131"/>
      <c r="U61" s="131">
        <v>0</v>
      </c>
      <c r="V61" s="131">
        <v>0</v>
      </c>
      <c r="W61" s="131">
        <v>0</v>
      </c>
      <c r="X61" s="131" t="s">
        <v>1648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2445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ht="22.5">
      <c r="A62" s="146" t="s">
        <v>1089</v>
      </c>
      <c r="B62" s="147" t="s">
        <v>2472</v>
      </c>
      <c r="C62" s="153" t="s">
        <v>2497</v>
      </c>
      <c r="D62" s="148" t="s">
        <v>2469</v>
      </c>
      <c r="E62" s="149">
        <v>17.399999999999999</v>
      </c>
      <c r="F62" s="150">
        <v>0</v>
      </c>
      <c r="G62" s="145">
        <f t="shared" si="7"/>
        <v>0</v>
      </c>
      <c r="H62" s="131">
        <v>0</v>
      </c>
      <c r="I62" s="131">
        <v>0</v>
      </c>
      <c r="J62" s="131">
        <v>242.83</v>
      </c>
      <c r="K62" s="131">
        <v>4225.2420000000002</v>
      </c>
      <c r="L62" s="131">
        <v>21</v>
      </c>
      <c r="M62" s="131">
        <v>5112.5403999999999</v>
      </c>
      <c r="N62" s="130">
        <v>0</v>
      </c>
      <c r="O62" s="130">
        <v>0</v>
      </c>
      <c r="P62" s="130">
        <v>0</v>
      </c>
      <c r="Q62" s="130">
        <v>0</v>
      </c>
      <c r="R62" s="131">
        <v>0</v>
      </c>
      <c r="S62" s="131" t="s">
        <v>326</v>
      </c>
      <c r="T62" s="131"/>
      <c r="U62" s="131">
        <v>0</v>
      </c>
      <c r="V62" s="131">
        <v>0</v>
      </c>
      <c r="W62" s="131">
        <v>0</v>
      </c>
      <c r="X62" s="131" t="s">
        <v>1648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2445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ht="22.5">
      <c r="A63" s="146" t="s">
        <v>1096</v>
      </c>
      <c r="B63" s="147" t="s">
        <v>2472</v>
      </c>
      <c r="C63" s="153" t="s">
        <v>2498</v>
      </c>
      <c r="D63" s="148" t="s">
        <v>2469</v>
      </c>
      <c r="E63" s="149">
        <v>39.299999999999997</v>
      </c>
      <c r="F63" s="150">
        <v>0</v>
      </c>
      <c r="G63" s="145">
        <f t="shared" si="7"/>
        <v>0</v>
      </c>
      <c r="H63" s="131">
        <v>0</v>
      </c>
      <c r="I63" s="131">
        <v>0</v>
      </c>
      <c r="J63" s="131">
        <v>599.19000000000005</v>
      </c>
      <c r="K63" s="131">
        <v>23548.167000000001</v>
      </c>
      <c r="L63" s="131">
        <v>21</v>
      </c>
      <c r="M63" s="131">
        <v>28493.285699999997</v>
      </c>
      <c r="N63" s="130">
        <v>0</v>
      </c>
      <c r="O63" s="130">
        <v>0</v>
      </c>
      <c r="P63" s="130">
        <v>0</v>
      </c>
      <c r="Q63" s="130">
        <v>0</v>
      </c>
      <c r="R63" s="131">
        <v>0</v>
      </c>
      <c r="S63" s="131" t="s">
        <v>326</v>
      </c>
      <c r="T63" s="131"/>
      <c r="U63" s="131">
        <v>0</v>
      </c>
      <c r="V63" s="131">
        <v>0</v>
      </c>
      <c r="W63" s="131">
        <v>0</v>
      </c>
      <c r="X63" s="131" t="s">
        <v>1648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2445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22.5">
      <c r="A64" s="146" t="s">
        <v>1099</v>
      </c>
      <c r="B64" s="147" t="s">
        <v>2472</v>
      </c>
      <c r="C64" s="153" t="s">
        <v>2499</v>
      </c>
      <c r="D64" s="148" t="s">
        <v>2469</v>
      </c>
      <c r="E64" s="149">
        <v>12.2</v>
      </c>
      <c r="F64" s="150">
        <v>0</v>
      </c>
      <c r="G64" s="145">
        <f t="shared" si="7"/>
        <v>0</v>
      </c>
      <c r="H64" s="131">
        <v>0</v>
      </c>
      <c r="I64" s="131">
        <v>0</v>
      </c>
      <c r="J64" s="131">
        <v>614.73</v>
      </c>
      <c r="K64" s="131">
        <v>7499.7060000000001</v>
      </c>
      <c r="L64" s="131">
        <v>21</v>
      </c>
      <c r="M64" s="131">
        <v>9074.6491000000005</v>
      </c>
      <c r="N64" s="130">
        <v>0</v>
      </c>
      <c r="O64" s="130">
        <v>0</v>
      </c>
      <c r="P64" s="130">
        <v>0</v>
      </c>
      <c r="Q64" s="130">
        <v>0</v>
      </c>
      <c r="R64" s="131">
        <v>0</v>
      </c>
      <c r="S64" s="131" t="s">
        <v>326</v>
      </c>
      <c r="T64" s="131"/>
      <c r="U64" s="131">
        <v>0</v>
      </c>
      <c r="V64" s="131">
        <v>0</v>
      </c>
      <c r="W64" s="131">
        <v>0</v>
      </c>
      <c r="X64" s="131" t="s">
        <v>1648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2445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ht="22.5">
      <c r="A65" s="146" t="s">
        <v>1102</v>
      </c>
      <c r="B65" s="147" t="s">
        <v>2472</v>
      </c>
      <c r="C65" s="153" t="s">
        <v>2500</v>
      </c>
      <c r="D65" s="148" t="s">
        <v>2469</v>
      </c>
      <c r="E65" s="149">
        <v>16.3</v>
      </c>
      <c r="F65" s="150">
        <v>0</v>
      </c>
      <c r="G65" s="145">
        <f t="shared" si="7"/>
        <v>0</v>
      </c>
      <c r="H65" s="131">
        <v>0</v>
      </c>
      <c r="I65" s="131">
        <v>0</v>
      </c>
      <c r="J65" s="131">
        <v>137.75</v>
      </c>
      <c r="K65" s="131">
        <v>2245.3250000000003</v>
      </c>
      <c r="L65" s="131">
        <v>21</v>
      </c>
      <c r="M65" s="131">
        <v>2716.8492999999999</v>
      </c>
      <c r="N65" s="130">
        <v>0</v>
      </c>
      <c r="O65" s="130">
        <v>0</v>
      </c>
      <c r="P65" s="130">
        <v>0</v>
      </c>
      <c r="Q65" s="130">
        <v>0</v>
      </c>
      <c r="R65" s="131">
        <v>0</v>
      </c>
      <c r="S65" s="131" t="s">
        <v>326</v>
      </c>
      <c r="T65" s="131"/>
      <c r="U65" s="131">
        <v>0</v>
      </c>
      <c r="V65" s="131">
        <v>0</v>
      </c>
      <c r="W65" s="131">
        <v>0</v>
      </c>
      <c r="X65" s="131" t="s">
        <v>1648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2445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ht="22.5">
      <c r="A66" s="146" t="s">
        <v>1107</v>
      </c>
      <c r="B66" s="147" t="s">
        <v>2494</v>
      </c>
      <c r="C66" s="153" t="s">
        <v>2501</v>
      </c>
      <c r="D66" s="148" t="s">
        <v>2469</v>
      </c>
      <c r="E66" s="149">
        <v>80.5</v>
      </c>
      <c r="F66" s="150">
        <v>0</v>
      </c>
      <c r="G66" s="145">
        <f t="shared" si="7"/>
        <v>0</v>
      </c>
      <c r="H66" s="131">
        <v>0</v>
      </c>
      <c r="I66" s="131">
        <v>0</v>
      </c>
      <c r="J66" s="131">
        <v>187.57</v>
      </c>
      <c r="K66" s="131">
        <v>15099.385</v>
      </c>
      <c r="L66" s="131">
        <v>21</v>
      </c>
      <c r="M66" s="131">
        <v>18270.261899999998</v>
      </c>
      <c r="N66" s="130">
        <v>0</v>
      </c>
      <c r="O66" s="130">
        <v>0</v>
      </c>
      <c r="P66" s="130">
        <v>0</v>
      </c>
      <c r="Q66" s="130">
        <v>0</v>
      </c>
      <c r="R66" s="131">
        <v>0</v>
      </c>
      <c r="S66" s="131" t="s">
        <v>326</v>
      </c>
      <c r="T66" s="131"/>
      <c r="U66" s="131">
        <v>0</v>
      </c>
      <c r="V66" s="131">
        <v>0</v>
      </c>
      <c r="W66" s="131">
        <v>0</v>
      </c>
      <c r="X66" s="131" t="s">
        <v>1648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2445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ht="22.5">
      <c r="A67" s="146" t="s">
        <v>1110</v>
      </c>
      <c r="B67" s="147" t="s">
        <v>2472</v>
      </c>
      <c r="C67" s="153" t="s">
        <v>2502</v>
      </c>
      <c r="D67" s="148" t="s">
        <v>2469</v>
      </c>
      <c r="E67" s="149">
        <v>17.100000000000001</v>
      </c>
      <c r="F67" s="150">
        <v>0</v>
      </c>
      <c r="G67" s="145">
        <f t="shared" si="7"/>
        <v>0</v>
      </c>
      <c r="H67" s="131">
        <v>0</v>
      </c>
      <c r="I67" s="131">
        <v>0</v>
      </c>
      <c r="J67" s="131">
        <v>296.37</v>
      </c>
      <c r="K67" s="131">
        <v>5067.9270000000006</v>
      </c>
      <c r="L67" s="131">
        <v>21</v>
      </c>
      <c r="M67" s="131">
        <v>6132.1953000000003</v>
      </c>
      <c r="N67" s="130">
        <v>0</v>
      </c>
      <c r="O67" s="130">
        <v>0</v>
      </c>
      <c r="P67" s="130">
        <v>0</v>
      </c>
      <c r="Q67" s="130">
        <v>0</v>
      </c>
      <c r="R67" s="131">
        <v>0</v>
      </c>
      <c r="S67" s="131" t="s">
        <v>326</v>
      </c>
      <c r="T67" s="131"/>
      <c r="U67" s="131">
        <v>0</v>
      </c>
      <c r="V67" s="131">
        <v>0</v>
      </c>
      <c r="W67" s="131">
        <v>0</v>
      </c>
      <c r="X67" s="131" t="s">
        <v>1648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2445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ht="22.5">
      <c r="A68" s="146" t="s">
        <v>1114</v>
      </c>
      <c r="B68" s="147" t="s">
        <v>2472</v>
      </c>
      <c r="C68" s="153" t="s">
        <v>2503</v>
      </c>
      <c r="D68" s="148" t="s">
        <v>2469</v>
      </c>
      <c r="E68" s="149">
        <v>32</v>
      </c>
      <c r="F68" s="150">
        <v>0</v>
      </c>
      <c r="G68" s="145">
        <f t="shared" si="7"/>
        <v>0</v>
      </c>
      <c r="H68" s="131">
        <v>0</v>
      </c>
      <c r="I68" s="131">
        <v>0</v>
      </c>
      <c r="J68" s="131">
        <v>367.49</v>
      </c>
      <c r="K68" s="131">
        <v>11759.68</v>
      </c>
      <c r="L68" s="131">
        <v>21</v>
      </c>
      <c r="M68" s="131">
        <v>14229.212800000001</v>
      </c>
      <c r="N68" s="130">
        <v>0</v>
      </c>
      <c r="O68" s="130">
        <v>0</v>
      </c>
      <c r="P68" s="130">
        <v>0</v>
      </c>
      <c r="Q68" s="130">
        <v>0</v>
      </c>
      <c r="R68" s="131">
        <v>0</v>
      </c>
      <c r="S68" s="131" t="s">
        <v>326</v>
      </c>
      <c r="T68" s="131"/>
      <c r="U68" s="131">
        <v>0</v>
      </c>
      <c r="V68" s="131">
        <v>0</v>
      </c>
      <c r="W68" s="131">
        <v>0</v>
      </c>
      <c r="X68" s="131" t="s">
        <v>1648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2445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ht="22.5">
      <c r="A69" s="146" t="s">
        <v>1119</v>
      </c>
      <c r="B69" s="147" t="s">
        <v>2472</v>
      </c>
      <c r="C69" s="153" t="s">
        <v>2504</v>
      </c>
      <c r="D69" s="148" t="s">
        <v>2469</v>
      </c>
      <c r="E69" s="149">
        <v>31.4</v>
      </c>
      <c r="F69" s="150">
        <v>0</v>
      </c>
      <c r="G69" s="145">
        <f t="shared" si="7"/>
        <v>0</v>
      </c>
      <c r="H69" s="131">
        <v>0</v>
      </c>
      <c r="I69" s="131">
        <v>0</v>
      </c>
      <c r="J69" s="131">
        <v>524.28</v>
      </c>
      <c r="K69" s="131">
        <v>16462.392</v>
      </c>
      <c r="L69" s="131">
        <v>21</v>
      </c>
      <c r="M69" s="131">
        <v>19919.491900000001</v>
      </c>
      <c r="N69" s="130">
        <v>0</v>
      </c>
      <c r="O69" s="130">
        <v>0</v>
      </c>
      <c r="P69" s="130">
        <v>0</v>
      </c>
      <c r="Q69" s="130">
        <v>0</v>
      </c>
      <c r="R69" s="131">
        <v>0</v>
      </c>
      <c r="S69" s="131" t="s">
        <v>326</v>
      </c>
      <c r="T69" s="131"/>
      <c r="U69" s="131">
        <v>0</v>
      </c>
      <c r="V69" s="131">
        <v>0</v>
      </c>
      <c r="W69" s="131">
        <v>0</v>
      </c>
      <c r="X69" s="131" t="s">
        <v>1648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2445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>
      <c r="A70" s="146" t="s">
        <v>1123</v>
      </c>
      <c r="B70" s="147" t="s">
        <v>2494</v>
      </c>
      <c r="C70" s="153" t="s">
        <v>2505</v>
      </c>
      <c r="D70" s="148" t="s">
        <v>2475</v>
      </c>
      <c r="E70" s="149">
        <v>10</v>
      </c>
      <c r="F70" s="150">
        <v>0</v>
      </c>
      <c r="G70" s="145">
        <f t="shared" si="7"/>
        <v>0</v>
      </c>
      <c r="H70" s="131">
        <v>0</v>
      </c>
      <c r="I70" s="131">
        <v>0</v>
      </c>
      <c r="J70" s="131">
        <v>353.18</v>
      </c>
      <c r="K70" s="131">
        <v>3531.8</v>
      </c>
      <c r="L70" s="131">
        <v>21</v>
      </c>
      <c r="M70" s="131">
        <v>4273.4780000000001</v>
      </c>
      <c r="N70" s="130">
        <v>0</v>
      </c>
      <c r="O70" s="130">
        <v>0</v>
      </c>
      <c r="P70" s="130">
        <v>0</v>
      </c>
      <c r="Q70" s="130">
        <v>0</v>
      </c>
      <c r="R70" s="131">
        <v>0</v>
      </c>
      <c r="S70" s="131" t="s">
        <v>326</v>
      </c>
      <c r="T70" s="131"/>
      <c r="U70" s="131">
        <v>0</v>
      </c>
      <c r="V70" s="131">
        <v>0</v>
      </c>
      <c r="W70" s="131">
        <v>0</v>
      </c>
      <c r="X70" s="131" t="s">
        <v>1648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2445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>
      <c r="A71" s="146" t="s">
        <v>1126</v>
      </c>
      <c r="B71" s="147" t="s">
        <v>2472</v>
      </c>
      <c r="C71" s="153" t="s">
        <v>2506</v>
      </c>
      <c r="D71" s="148" t="s">
        <v>2475</v>
      </c>
      <c r="E71" s="149">
        <v>5</v>
      </c>
      <c r="F71" s="150">
        <v>0</v>
      </c>
      <c r="G71" s="145">
        <f t="shared" si="7"/>
        <v>0</v>
      </c>
      <c r="H71" s="131">
        <v>0</v>
      </c>
      <c r="I71" s="131">
        <v>0</v>
      </c>
      <c r="J71" s="131">
        <v>1111</v>
      </c>
      <c r="K71" s="131">
        <v>5555</v>
      </c>
      <c r="L71" s="131">
        <v>21</v>
      </c>
      <c r="M71" s="131">
        <v>6721.55</v>
      </c>
      <c r="N71" s="130">
        <v>0</v>
      </c>
      <c r="O71" s="130">
        <v>0</v>
      </c>
      <c r="P71" s="130">
        <v>0</v>
      </c>
      <c r="Q71" s="130">
        <v>0</v>
      </c>
      <c r="R71" s="131">
        <v>0</v>
      </c>
      <c r="S71" s="131" t="s">
        <v>326</v>
      </c>
      <c r="T71" s="131"/>
      <c r="U71" s="131">
        <v>0</v>
      </c>
      <c r="V71" s="131">
        <v>0</v>
      </c>
      <c r="W71" s="131">
        <v>0</v>
      </c>
      <c r="X71" s="131" t="s">
        <v>1648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2445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>
      <c r="A72" s="146" t="s">
        <v>1130</v>
      </c>
      <c r="B72" s="147" t="s">
        <v>2472</v>
      </c>
      <c r="C72" s="153" t="s">
        <v>2507</v>
      </c>
      <c r="D72" s="148" t="s">
        <v>2475</v>
      </c>
      <c r="E72" s="149">
        <v>5</v>
      </c>
      <c r="F72" s="150">
        <v>0</v>
      </c>
      <c r="G72" s="145">
        <f t="shared" si="7"/>
        <v>0</v>
      </c>
      <c r="H72" s="131">
        <v>0</v>
      </c>
      <c r="I72" s="131">
        <v>0</v>
      </c>
      <c r="J72" s="131">
        <v>1243</v>
      </c>
      <c r="K72" s="131">
        <v>6215</v>
      </c>
      <c r="L72" s="131">
        <v>21</v>
      </c>
      <c r="M72" s="131">
        <v>7520.15</v>
      </c>
      <c r="N72" s="130">
        <v>0</v>
      </c>
      <c r="O72" s="130">
        <v>0</v>
      </c>
      <c r="P72" s="130">
        <v>0</v>
      </c>
      <c r="Q72" s="130">
        <v>0</v>
      </c>
      <c r="R72" s="131">
        <v>0</v>
      </c>
      <c r="S72" s="131" t="s">
        <v>326</v>
      </c>
      <c r="T72" s="131"/>
      <c r="U72" s="131">
        <v>0</v>
      </c>
      <c r="V72" s="131">
        <v>0</v>
      </c>
      <c r="W72" s="131">
        <v>0</v>
      </c>
      <c r="X72" s="131" t="s">
        <v>1648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2445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>
      <c r="A73" s="146" t="s">
        <v>1133</v>
      </c>
      <c r="B73" s="147" t="s">
        <v>2494</v>
      </c>
      <c r="C73" s="153" t="s">
        <v>2508</v>
      </c>
      <c r="D73" s="148" t="s">
        <v>2469</v>
      </c>
      <c r="E73" s="149">
        <v>28.3</v>
      </c>
      <c r="F73" s="150">
        <v>0</v>
      </c>
      <c r="G73" s="145">
        <f t="shared" si="7"/>
        <v>0</v>
      </c>
      <c r="H73" s="131">
        <v>0</v>
      </c>
      <c r="I73" s="131">
        <v>0</v>
      </c>
      <c r="J73" s="131">
        <v>98.61</v>
      </c>
      <c r="K73" s="131">
        <v>2790.663</v>
      </c>
      <c r="L73" s="131">
        <v>21</v>
      </c>
      <c r="M73" s="131">
        <v>3376.6985999999997</v>
      </c>
      <c r="N73" s="130">
        <v>0</v>
      </c>
      <c r="O73" s="130">
        <v>0</v>
      </c>
      <c r="P73" s="130">
        <v>0</v>
      </c>
      <c r="Q73" s="130">
        <v>0</v>
      </c>
      <c r="R73" s="131">
        <v>0</v>
      </c>
      <c r="S73" s="131" t="s">
        <v>326</v>
      </c>
      <c r="T73" s="131"/>
      <c r="U73" s="131">
        <v>0</v>
      </c>
      <c r="V73" s="131">
        <v>0</v>
      </c>
      <c r="W73" s="131">
        <v>0</v>
      </c>
      <c r="X73" s="131" t="s">
        <v>1648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2445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ht="22.5">
      <c r="A74" s="146" t="s">
        <v>1137</v>
      </c>
      <c r="B74" s="147" t="s">
        <v>2472</v>
      </c>
      <c r="C74" s="153" t="s">
        <v>2509</v>
      </c>
      <c r="D74" s="148" t="s">
        <v>2469</v>
      </c>
      <c r="E74" s="149">
        <v>1.4</v>
      </c>
      <c r="F74" s="150">
        <v>0</v>
      </c>
      <c r="G74" s="145">
        <f t="shared" si="7"/>
        <v>0</v>
      </c>
      <c r="H74" s="131">
        <v>0</v>
      </c>
      <c r="I74" s="131">
        <v>0</v>
      </c>
      <c r="J74" s="131">
        <v>162.28</v>
      </c>
      <c r="K74" s="131">
        <v>227.19199999999998</v>
      </c>
      <c r="L74" s="131">
        <v>21</v>
      </c>
      <c r="M74" s="131">
        <v>274.8999</v>
      </c>
      <c r="N74" s="130">
        <v>0</v>
      </c>
      <c r="O74" s="130">
        <v>0</v>
      </c>
      <c r="P74" s="130">
        <v>0</v>
      </c>
      <c r="Q74" s="130">
        <v>0</v>
      </c>
      <c r="R74" s="131">
        <v>0</v>
      </c>
      <c r="S74" s="131" t="s">
        <v>326</v>
      </c>
      <c r="T74" s="131"/>
      <c r="U74" s="131">
        <v>0</v>
      </c>
      <c r="V74" s="131">
        <v>0</v>
      </c>
      <c r="W74" s="131">
        <v>0</v>
      </c>
      <c r="X74" s="131" t="s">
        <v>1648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2445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ht="22.5">
      <c r="A75" s="146" t="s">
        <v>1140</v>
      </c>
      <c r="B75" s="147" t="s">
        <v>2472</v>
      </c>
      <c r="C75" s="153" t="s">
        <v>2510</v>
      </c>
      <c r="D75" s="148" t="s">
        <v>2469</v>
      </c>
      <c r="E75" s="149">
        <v>7.9</v>
      </c>
      <c r="F75" s="150">
        <v>0</v>
      </c>
      <c r="G75" s="145">
        <f t="shared" si="7"/>
        <v>0</v>
      </c>
      <c r="H75" s="131">
        <v>0</v>
      </c>
      <c r="I75" s="131">
        <v>0</v>
      </c>
      <c r="J75" s="131">
        <v>150.82</v>
      </c>
      <c r="K75" s="131">
        <v>1191.4780000000001</v>
      </c>
      <c r="L75" s="131">
        <v>21</v>
      </c>
      <c r="M75" s="131">
        <v>1441.6908000000001</v>
      </c>
      <c r="N75" s="130">
        <v>0</v>
      </c>
      <c r="O75" s="130">
        <v>0</v>
      </c>
      <c r="P75" s="130">
        <v>0</v>
      </c>
      <c r="Q75" s="130">
        <v>0</v>
      </c>
      <c r="R75" s="131">
        <v>0</v>
      </c>
      <c r="S75" s="131" t="s">
        <v>326</v>
      </c>
      <c r="T75" s="131"/>
      <c r="U75" s="131">
        <v>0</v>
      </c>
      <c r="V75" s="131">
        <v>0</v>
      </c>
      <c r="W75" s="131">
        <v>0</v>
      </c>
      <c r="X75" s="131" t="s">
        <v>1648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2445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ht="22.5">
      <c r="A76" s="146" t="s">
        <v>1145</v>
      </c>
      <c r="B76" s="147" t="s">
        <v>2472</v>
      </c>
      <c r="C76" s="154" t="s">
        <v>2511</v>
      </c>
      <c r="D76" s="148" t="s">
        <v>2469</v>
      </c>
      <c r="E76" s="149">
        <v>19</v>
      </c>
      <c r="F76" s="150">
        <v>0</v>
      </c>
      <c r="G76" s="145">
        <f t="shared" si="7"/>
        <v>0</v>
      </c>
      <c r="H76" s="131">
        <v>0</v>
      </c>
      <c r="I76" s="131">
        <v>0</v>
      </c>
      <c r="J76" s="131">
        <v>172.19</v>
      </c>
      <c r="K76" s="131">
        <v>3271.61</v>
      </c>
      <c r="L76" s="131">
        <v>21</v>
      </c>
      <c r="M76" s="131">
        <v>3958.6481000000003</v>
      </c>
      <c r="N76" s="130">
        <v>0</v>
      </c>
      <c r="O76" s="130">
        <v>0</v>
      </c>
      <c r="P76" s="130">
        <v>0</v>
      </c>
      <c r="Q76" s="130">
        <v>0</v>
      </c>
      <c r="R76" s="131">
        <v>0</v>
      </c>
      <c r="S76" s="131" t="s">
        <v>326</v>
      </c>
      <c r="T76" s="131"/>
      <c r="U76" s="131">
        <v>0</v>
      </c>
      <c r="V76" s="131">
        <v>0</v>
      </c>
      <c r="W76" s="131">
        <v>0</v>
      </c>
      <c r="X76" s="131" t="s">
        <v>1648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2445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>
      <c r="A77" s="158" t="s">
        <v>3371</v>
      </c>
      <c r="B77" s="159" t="s">
        <v>3372</v>
      </c>
      <c r="C77" s="190" t="s">
        <v>3373</v>
      </c>
      <c r="D77" s="161" t="s">
        <v>325</v>
      </c>
      <c r="E77" s="162">
        <v>1</v>
      </c>
      <c r="F77" s="163">
        <v>0</v>
      </c>
      <c r="G77" s="191">
        <f>F77*E77</f>
        <v>0</v>
      </c>
      <c r="H77" s="131"/>
      <c r="I77" s="131"/>
      <c r="J77" s="131"/>
      <c r="K77" s="131"/>
      <c r="L77" s="131"/>
      <c r="M77" s="131"/>
      <c r="N77" s="130"/>
      <c r="O77" s="130"/>
      <c r="P77" s="130"/>
      <c r="Q77" s="130"/>
      <c r="R77" s="131"/>
      <c r="S77" s="131"/>
      <c r="T77" s="131"/>
      <c r="U77" s="131"/>
      <c r="V77" s="131"/>
      <c r="W77" s="131"/>
      <c r="X77" s="131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>
      <c r="A78" s="146" t="s">
        <v>1155</v>
      </c>
      <c r="B78" s="147" t="s">
        <v>2494</v>
      </c>
      <c r="C78" s="153" t="s">
        <v>2512</v>
      </c>
      <c r="D78" s="148" t="s">
        <v>2475</v>
      </c>
      <c r="E78" s="149">
        <v>23</v>
      </c>
      <c r="F78" s="150">
        <v>0</v>
      </c>
      <c r="G78" s="145">
        <f t="shared" si="7"/>
        <v>0</v>
      </c>
      <c r="H78" s="131">
        <v>0</v>
      </c>
      <c r="I78" s="131">
        <v>0</v>
      </c>
      <c r="J78" s="131">
        <v>86.77</v>
      </c>
      <c r="K78" s="131">
        <v>1995.7099999999998</v>
      </c>
      <c r="L78" s="131">
        <v>21</v>
      </c>
      <c r="M78" s="131">
        <v>2414.8090999999999</v>
      </c>
      <c r="N78" s="130">
        <v>0</v>
      </c>
      <c r="O78" s="130">
        <v>0</v>
      </c>
      <c r="P78" s="130">
        <v>0</v>
      </c>
      <c r="Q78" s="130">
        <v>0</v>
      </c>
      <c r="R78" s="131">
        <v>0</v>
      </c>
      <c r="S78" s="131" t="s">
        <v>326</v>
      </c>
      <c r="T78" s="131"/>
      <c r="U78" s="131">
        <v>0</v>
      </c>
      <c r="V78" s="131">
        <v>0</v>
      </c>
      <c r="W78" s="131">
        <v>0</v>
      </c>
      <c r="X78" s="131" t="s">
        <v>1648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2445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>
      <c r="A79" s="146" t="s">
        <v>322</v>
      </c>
      <c r="B79" s="147" t="s">
        <v>2494</v>
      </c>
      <c r="C79" s="153" t="s">
        <v>2513</v>
      </c>
      <c r="D79" s="148" t="s">
        <v>2475</v>
      </c>
      <c r="E79" s="149">
        <v>12</v>
      </c>
      <c r="F79" s="150">
        <v>0</v>
      </c>
      <c r="G79" s="145">
        <f t="shared" si="7"/>
        <v>0</v>
      </c>
      <c r="H79" s="131">
        <v>0</v>
      </c>
      <c r="I79" s="131">
        <v>0</v>
      </c>
      <c r="J79" s="131">
        <v>153.47</v>
      </c>
      <c r="K79" s="131">
        <v>1841.6399999999999</v>
      </c>
      <c r="L79" s="131">
        <v>21</v>
      </c>
      <c r="M79" s="131">
        <v>2228.3843999999999</v>
      </c>
      <c r="N79" s="130">
        <v>0</v>
      </c>
      <c r="O79" s="130">
        <v>0</v>
      </c>
      <c r="P79" s="130">
        <v>0</v>
      </c>
      <c r="Q79" s="130">
        <v>0</v>
      </c>
      <c r="R79" s="131">
        <v>0</v>
      </c>
      <c r="S79" s="131" t="s">
        <v>326</v>
      </c>
      <c r="T79" s="131"/>
      <c r="U79" s="131">
        <v>0</v>
      </c>
      <c r="V79" s="131">
        <v>0</v>
      </c>
      <c r="W79" s="131">
        <v>0</v>
      </c>
      <c r="X79" s="131" t="s">
        <v>1648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2445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ht="22.5">
      <c r="A80" s="146" t="s">
        <v>329</v>
      </c>
      <c r="B80" s="147" t="s">
        <v>2494</v>
      </c>
      <c r="C80" s="153" t="s">
        <v>2514</v>
      </c>
      <c r="D80" s="148" t="s">
        <v>2475</v>
      </c>
      <c r="E80" s="149">
        <v>2</v>
      </c>
      <c r="F80" s="150">
        <v>0</v>
      </c>
      <c r="G80" s="145">
        <f t="shared" si="7"/>
        <v>0</v>
      </c>
      <c r="H80" s="131">
        <v>197.27</v>
      </c>
      <c r="I80" s="131">
        <v>394.54</v>
      </c>
      <c r="J80" s="131">
        <v>0</v>
      </c>
      <c r="K80" s="131">
        <v>0</v>
      </c>
      <c r="L80" s="131">
        <v>21</v>
      </c>
      <c r="M80" s="131">
        <v>477.39340000000004</v>
      </c>
      <c r="N80" s="130">
        <v>0</v>
      </c>
      <c r="O80" s="130">
        <v>0</v>
      </c>
      <c r="P80" s="130">
        <v>0</v>
      </c>
      <c r="Q80" s="130">
        <v>0</v>
      </c>
      <c r="R80" s="131">
        <v>0</v>
      </c>
      <c r="S80" s="131" t="s">
        <v>326</v>
      </c>
      <c r="T80" s="131"/>
      <c r="U80" s="131">
        <v>0</v>
      </c>
      <c r="V80" s="131">
        <v>0</v>
      </c>
      <c r="W80" s="131">
        <v>0</v>
      </c>
      <c r="X80" s="131" t="s">
        <v>385</v>
      </c>
      <c r="Y80" s="126"/>
      <c r="Z80" s="126"/>
      <c r="AA80" s="126"/>
      <c r="AB80" s="126"/>
      <c r="AC80" s="126"/>
      <c r="AD80" s="126"/>
      <c r="AE80" s="126"/>
      <c r="AF80" s="126"/>
      <c r="AG80" s="126" t="s">
        <v>386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>
      <c r="A81" s="146" t="s">
        <v>332</v>
      </c>
      <c r="B81" s="147" t="s">
        <v>2472</v>
      </c>
      <c r="C81" s="153" t="s">
        <v>2515</v>
      </c>
      <c r="D81" s="148" t="s">
        <v>2475</v>
      </c>
      <c r="E81" s="149">
        <v>2</v>
      </c>
      <c r="F81" s="150">
        <v>0</v>
      </c>
      <c r="G81" s="145">
        <f t="shared" si="7"/>
        <v>0</v>
      </c>
      <c r="H81" s="131">
        <v>445.5</v>
      </c>
      <c r="I81" s="131">
        <v>891</v>
      </c>
      <c r="J81" s="131">
        <v>0</v>
      </c>
      <c r="K81" s="131">
        <v>0</v>
      </c>
      <c r="L81" s="131">
        <v>21</v>
      </c>
      <c r="M81" s="131">
        <v>1078.1099999999999</v>
      </c>
      <c r="N81" s="130">
        <v>0</v>
      </c>
      <c r="O81" s="130">
        <v>0</v>
      </c>
      <c r="P81" s="130">
        <v>0</v>
      </c>
      <c r="Q81" s="130">
        <v>0</v>
      </c>
      <c r="R81" s="131">
        <v>0</v>
      </c>
      <c r="S81" s="131" t="s">
        <v>326</v>
      </c>
      <c r="T81" s="131"/>
      <c r="U81" s="131">
        <v>0</v>
      </c>
      <c r="V81" s="131">
        <v>0</v>
      </c>
      <c r="W81" s="131">
        <v>0</v>
      </c>
      <c r="X81" s="131" t="s">
        <v>1648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1649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>
      <c r="A82" s="146" t="s">
        <v>335</v>
      </c>
      <c r="B82" s="147" t="s">
        <v>2494</v>
      </c>
      <c r="C82" s="153" t="s">
        <v>2516</v>
      </c>
      <c r="D82" s="148" t="s">
        <v>2475</v>
      </c>
      <c r="E82" s="149">
        <v>1</v>
      </c>
      <c r="F82" s="150">
        <v>0</v>
      </c>
      <c r="G82" s="145">
        <f t="shared" si="7"/>
        <v>0</v>
      </c>
      <c r="H82" s="131">
        <v>0</v>
      </c>
      <c r="I82" s="131">
        <v>0</v>
      </c>
      <c r="J82" s="131">
        <v>1440.94</v>
      </c>
      <c r="K82" s="131">
        <v>1440.94</v>
      </c>
      <c r="L82" s="131">
        <v>21</v>
      </c>
      <c r="M82" s="131">
        <v>1743.5374000000002</v>
      </c>
      <c r="N82" s="130">
        <v>0</v>
      </c>
      <c r="O82" s="130">
        <v>0</v>
      </c>
      <c r="P82" s="130">
        <v>0</v>
      </c>
      <c r="Q82" s="130">
        <v>0</v>
      </c>
      <c r="R82" s="131">
        <v>0</v>
      </c>
      <c r="S82" s="131" t="s">
        <v>326</v>
      </c>
      <c r="T82" s="131"/>
      <c r="U82" s="131">
        <v>0</v>
      </c>
      <c r="V82" s="131">
        <v>0</v>
      </c>
      <c r="W82" s="131">
        <v>0</v>
      </c>
      <c r="X82" s="131" t="s">
        <v>1648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2445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ht="22.5">
      <c r="A83" s="146" t="s">
        <v>353</v>
      </c>
      <c r="B83" s="147" t="s">
        <v>2494</v>
      </c>
      <c r="C83" s="153" t="s">
        <v>2517</v>
      </c>
      <c r="D83" s="148" t="s">
        <v>2475</v>
      </c>
      <c r="E83" s="149">
        <v>1</v>
      </c>
      <c r="F83" s="150">
        <v>0</v>
      </c>
      <c r="G83" s="145">
        <f t="shared" si="7"/>
        <v>0</v>
      </c>
      <c r="H83" s="131">
        <v>12568.6</v>
      </c>
      <c r="I83" s="131">
        <v>12568.6</v>
      </c>
      <c r="J83" s="131">
        <v>0</v>
      </c>
      <c r="K83" s="131">
        <v>0</v>
      </c>
      <c r="L83" s="131">
        <v>21</v>
      </c>
      <c r="M83" s="131">
        <v>15208.006000000001</v>
      </c>
      <c r="N83" s="130">
        <v>0</v>
      </c>
      <c r="O83" s="130">
        <v>0</v>
      </c>
      <c r="P83" s="130">
        <v>0</v>
      </c>
      <c r="Q83" s="130">
        <v>0</v>
      </c>
      <c r="R83" s="131">
        <v>0</v>
      </c>
      <c r="S83" s="131" t="s">
        <v>326</v>
      </c>
      <c r="T83" s="131"/>
      <c r="U83" s="131">
        <v>0</v>
      </c>
      <c r="V83" s="131">
        <v>0</v>
      </c>
      <c r="W83" s="131">
        <v>0</v>
      </c>
      <c r="X83" s="131" t="s">
        <v>1648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1649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ht="22.5">
      <c r="A84" s="146" t="s">
        <v>359</v>
      </c>
      <c r="B84" s="147" t="s">
        <v>2494</v>
      </c>
      <c r="C84" s="153" t="s">
        <v>2518</v>
      </c>
      <c r="D84" s="148" t="s">
        <v>2475</v>
      </c>
      <c r="E84" s="149">
        <v>2</v>
      </c>
      <c r="F84" s="150">
        <v>0</v>
      </c>
      <c r="G84" s="145">
        <f t="shared" si="7"/>
        <v>0</v>
      </c>
      <c r="H84" s="131">
        <v>0</v>
      </c>
      <c r="I84" s="131">
        <v>0</v>
      </c>
      <c r="J84" s="131">
        <v>164.86</v>
      </c>
      <c r="K84" s="131">
        <v>329.72</v>
      </c>
      <c r="L84" s="131">
        <v>21</v>
      </c>
      <c r="M84" s="131">
        <v>398.96120000000002</v>
      </c>
      <c r="N84" s="130">
        <v>0</v>
      </c>
      <c r="O84" s="130">
        <v>0</v>
      </c>
      <c r="P84" s="130">
        <v>0</v>
      </c>
      <c r="Q84" s="130">
        <v>0</v>
      </c>
      <c r="R84" s="131">
        <v>0</v>
      </c>
      <c r="S84" s="131" t="s">
        <v>326</v>
      </c>
      <c r="T84" s="131"/>
      <c r="U84" s="131">
        <v>0</v>
      </c>
      <c r="V84" s="131">
        <v>0</v>
      </c>
      <c r="W84" s="131">
        <v>0</v>
      </c>
      <c r="X84" s="131" t="s">
        <v>1648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2445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ht="22.5">
      <c r="A85" s="146" t="s">
        <v>367</v>
      </c>
      <c r="B85" s="147" t="s">
        <v>2472</v>
      </c>
      <c r="C85" s="153" t="s">
        <v>2519</v>
      </c>
      <c r="D85" s="148" t="s">
        <v>2475</v>
      </c>
      <c r="E85" s="149">
        <v>2</v>
      </c>
      <c r="F85" s="150">
        <v>0</v>
      </c>
      <c r="G85" s="145">
        <f t="shared" si="7"/>
        <v>0</v>
      </c>
      <c r="H85" s="131">
        <v>1382.7</v>
      </c>
      <c r="I85" s="131">
        <v>2765.4</v>
      </c>
      <c r="J85" s="131">
        <v>0</v>
      </c>
      <c r="K85" s="131">
        <v>0</v>
      </c>
      <c r="L85" s="131">
        <v>21</v>
      </c>
      <c r="M85" s="131">
        <v>3346.134</v>
      </c>
      <c r="N85" s="130">
        <v>0</v>
      </c>
      <c r="O85" s="130">
        <v>0</v>
      </c>
      <c r="P85" s="130">
        <v>0</v>
      </c>
      <c r="Q85" s="130">
        <v>0</v>
      </c>
      <c r="R85" s="131">
        <v>0</v>
      </c>
      <c r="S85" s="131" t="s">
        <v>326</v>
      </c>
      <c r="T85" s="131"/>
      <c r="U85" s="131">
        <v>0</v>
      </c>
      <c r="V85" s="131">
        <v>0</v>
      </c>
      <c r="W85" s="131">
        <v>0</v>
      </c>
      <c r="X85" s="131" t="s">
        <v>1648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1649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ht="22.5">
      <c r="A86" s="146" t="s">
        <v>379</v>
      </c>
      <c r="B86" s="147" t="s">
        <v>2472</v>
      </c>
      <c r="C86" s="153" t="s">
        <v>2520</v>
      </c>
      <c r="D86" s="148" t="s">
        <v>2475</v>
      </c>
      <c r="E86" s="149">
        <v>2</v>
      </c>
      <c r="F86" s="150">
        <v>0</v>
      </c>
      <c r="G86" s="145">
        <f t="shared" si="7"/>
        <v>0</v>
      </c>
      <c r="H86" s="131">
        <v>4387.8999999999996</v>
      </c>
      <c r="I86" s="131">
        <v>8775.7999999999993</v>
      </c>
      <c r="J86" s="131">
        <v>0</v>
      </c>
      <c r="K86" s="131">
        <v>0</v>
      </c>
      <c r="L86" s="131">
        <v>21</v>
      </c>
      <c r="M86" s="131">
        <v>10618.717999999999</v>
      </c>
      <c r="N86" s="130">
        <v>0</v>
      </c>
      <c r="O86" s="130">
        <v>0</v>
      </c>
      <c r="P86" s="130">
        <v>0</v>
      </c>
      <c r="Q86" s="130">
        <v>0</v>
      </c>
      <c r="R86" s="131">
        <v>0</v>
      </c>
      <c r="S86" s="131" t="s">
        <v>326</v>
      </c>
      <c r="T86" s="131"/>
      <c r="U86" s="131">
        <v>0</v>
      </c>
      <c r="V86" s="131">
        <v>0</v>
      </c>
      <c r="W86" s="131">
        <v>0</v>
      </c>
      <c r="X86" s="131" t="s">
        <v>1648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1649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ht="22.5">
      <c r="A87" s="146" t="s">
        <v>382</v>
      </c>
      <c r="B87" s="147" t="s">
        <v>2494</v>
      </c>
      <c r="C87" s="153" t="s">
        <v>2521</v>
      </c>
      <c r="D87" s="148" t="s">
        <v>2475</v>
      </c>
      <c r="E87" s="149">
        <v>4</v>
      </c>
      <c r="F87" s="150">
        <v>0</v>
      </c>
      <c r="G87" s="145">
        <f t="shared" si="7"/>
        <v>0</v>
      </c>
      <c r="H87" s="131">
        <v>0</v>
      </c>
      <c r="I87" s="131">
        <v>0</v>
      </c>
      <c r="J87" s="131">
        <v>287.14999999999998</v>
      </c>
      <c r="K87" s="131">
        <v>1148.5999999999999</v>
      </c>
      <c r="L87" s="131">
        <v>21</v>
      </c>
      <c r="M87" s="131">
        <v>1389.8059999999998</v>
      </c>
      <c r="N87" s="130">
        <v>0</v>
      </c>
      <c r="O87" s="130">
        <v>0</v>
      </c>
      <c r="P87" s="130">
        <v>0</v>
      </c>
      <c r="Q87" s="130">
        <v>0</v>
      </c>
      <c r="R87" s="131">
        <v>0</v>
      </c>
      <c r="S87" s="131" t="s">
        <v>326</v>
      </c>
      <c r="T87" s="131"/>
      <c r="U87" s="131">
        <v>0</v>
      </c>
      <c r="V87" s="131">
        <v>0</v>
      </c>
      <c r="W87" s="131">
        <v>0</v>
      </c>
      <c r="X87" s="131" t="s">
        <v>1648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2445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>
      <c r="A88" s="146" t="s">
        <v>388</v>
      </c>
      <c r="B88" s="147" t="s">
        <v>2472</v>
      </c>
      <c r="C88" s="153" t="s">
        <v>2522</v>
      </c>
      <c r="D88" s="148" t="s">
        <v>2475</v>
      </c>
      <c r="E88" s="149">
        <v>2</v>
      </c>
      <c r="F88" s="150">
        <v>0</v>
      </c>
      <c r="G88" s="145">
        <f t="shared" si="7"/>
        <v>0</v>
      </c>
      <c r="H88" s="131">
        <v>2555.3000000000002</v>
      </c>
      <c r="I88" s="131">
        <v>5110.6000000000004</v>
      </c>
      <c r="J88" s="131">
        <v>0</v>
      </c>
      <c r="K88" s="131">
        <v>0</v>
      </c>
      <c r="L88" s="131">
        <v>21</v>
      </c>
      <c r="M88" s="131">
        <v>6183.826</v>
      </c>
      <c r="N88" s="130">
        <v>0</v>
      </c>
      <c r="O88" s="130">
        <v>0</v>
      </c>
      <c r="P88" s="130">
        <v>0</v>
      </c>
      <c r="Q88" s="130">
        <v>0</v>
      </c>
      <c r="R88" s="131">
        <v>0</v>
      </c>
      <c r="S88" s="131" t="s">
        <v>326</v>
      </c>
      <c r="T88" s="131"/>
      <c r="U88" s="131">
        <v>0</v>
      </c>
      <c r="V88" s="131">
        <v>0</v>
      </c>
      <c r="W88" s="131">
        <v>0</v>
      </c>
      <c r="X88" s="131" t="s">
        <v>1648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1649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>
      <c r="A89" s="146" t="s">
        <v>393</v>
      </c>
      <c r="B89" s="147" t="s">
        <v>2472</v>
      </c>
      <c r="C89" s="153" t="s">
        <v>2523</v>
      </c>
      <c r="D89" s="148" t="s">
        <v>2475</v>
      </c>
      <c r="E89" s="149">
        <v>1</v>
      </c>
      <c r="F89" s="150">
        <v>0</v>
      </c>
      <c r="G89" s="145">
        <f t="shared" si="7"/>
        <v>0</v>
      </c>
      <c r="H89" s="131">
        <v>2310</v>
      </c>
      <c r="I89" s="131">
        <v>2310</v>
      </c>
      <c r="J89" s="131">
        <v>0</v>
      </c>
      <c r="K89" s="131">
        <v>0</v>
      </c>
      <c r="L89" s="131">
        <v>21</v>
      </c>
      <c r="M89" s="131">
        <v>2795.1</v>
      </c>
      <c r="N89" s="130">
        <v>0</v>
      </c>
      <c r="O89" s="130">
        <v>0</v>
      </c>
      <c r="P89" s="130">
        <v>0</v>
      </c>
      <c r="Q89" s="130">
        <v>0</v>
      </c>
      <c r="R89" s="131">
        <v>0</v>
      </c>
      <c r="S89" s="131" t="s">
        <v>326</v>
      </c>
      <c r="T89" s="131"/>
      <c r="U89" s="131">
        <v>0</v>
      </c>
      <c r="V89" s="131">
        <v>0</v>
      </c>
      <c r="W89" s="131">
        <v>0</v>
      </c>
      <c r="X89" s="131" t="s">
        <v>1648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1649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ht="22.5">
      <c r="A90" s="146" t="s">
        <v>397</v>
      </c>
      <c r="B90" s="147" t="s">
        <v>2472</v>
      </c>
      <c r="C90" s="153" t="s">
        <v>2524</v>
      </c>
      <c r="D90" s="148" t="s">
        <v>2475</v>
      </c>
      <c r="E90" s="149">
        <v>1</v>
      </c>
      <c r="F90" s="150">
        <v>0</v>
      </c>
      <c r="G90" s="145">
        <f t="shared" si="7"/>
        <v>0</v>
      </c>
      <c r="H90" s="131">
        <v>647.9</v>
      </c>
      <c r="I90" s="131">
        <v>647.9</v>
      </c>
      <c r="J90" s="131">
        <v>0</v>
      </c>
      <c r="K90" s="131">
        <v>0</v>
      </c>
      <c r="L90" s="131">
        <v>21</v>
      </c>
      <c r="M90" s="131">
        <v>783.95899999999995</v>
      </c>
      <c r="N90" s="130">
        <v>0</v>
      </c>
      <c r="O90" s="130">
        <v>0</v>
      </c>
      <c r="P90" s="130">
        <v>0</v>
      </c>
      <c r="Q90" s="130">
        <v>0</v>
      </c>
      <c r="R90" s="131">
        <v>0</v>
      </c>
      <c r="S90" s="131" t="s">
        <v>326</v>
      </c>
      <c r="T90" s="131"/>
      <c r="U90" s="131">
        <v>0</v>
      </c>
      <c r="V90" s="131">
        <v>0</v>
      </c>
      <c r="W90" s="131">
        <v>0</v>
      </c>
      <c r="X90" s="131" t="s">
        <v>1648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1649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>
      <c r="A91" s="146" t="s">
        <v>402</v>
      </c>
      <c r="B91" s="147" t="s">
        <v>2494</v>
      </c>
      <c r="C91" s="153" t="s">
        <v>2525</v>
      </c>
      <c r="D91" s="148" t="s">
        <v>2475</v>
      </c>
      <c r="E91" s="149">
        <v>2</v>
      </c>
      <c r="F91" s="150">
        <v>0</v>
      </c>
      <c r="G91" s="145">
        <f t="shared" si="7"/>
        <v>0</v>
      </c>
      <c r="H91" s="131">
        <v>0</v>
      </c>
      <c r="I91" s="131">
        <v>0</v>
      </c>
      <c r="J91" s="131">
        <v>556.77</v>
      </c>
      <c r="K91" s="131">
        <v>1113.54</v>
      </c>
      <c r="L91" s="131">
        <v>21</v>
      </c>
      <c r="M91" s="131">
        <v>1347.3833999999999</v>
      </c>
      <c r="N91" s="130">
        <v>0</v>
      </c>
      <c r="O91" s="130">
        <v>0</v>
      </c>
      <c r="P91" s="130">
        <v>0</v>
      </c>
      <c r="Q91" s="130">
        <v>0</v>
      </c>
      <c r="R91" s="131">
        <v>0</v>
      </c>
      <c r="S91" s="131" t="s">
        <v>326</v>
      </c>
      <c r="T91" s="131"/>
      <c r="U91" s="131">
        <v>0</v>
      </c>
      <c r="V91" s="131">
        <v>0</v>
      </c>
      <c r="W91" s="131">
        <v>0</v>
      </c>
      <c r="X91" s="131" t="s">
        <v>1648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2445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>
      <c r="A92" s="146" t="s">
        <v>405</v>
      </c>
      <c r="B92" s="147" t="s">
        <v>2472</v>
      </c>
      <c r="C92" s="153" t="s">
        <v>2526</v>
      </c>
      <c r="D92" s="148" t="s">
        <v>2475</v>
      </c>
      <c r="E92" s="149">
        <v>2</v>
      </c>
      <c r="F92" s="150">
        <v>0</v>
      </c>
      <c r="G92" s="145">
        <f t="shared" si="7"/>
        <v>0</v>
      </c>
      <c r="H92" s="131">
        <v>3399</v>
      </c>
      <c r="I92" s="131">
        <v>6798</v>
      </c>
      <c r="J92" s="131">
        <v>0</v>
      </c>
      <c r="K92" s="131">
        <v>0</v>
      </c>
      <c r="L92" s="131">
        <v>21</v>
      </c>
      <c r="M92" s="131">
        <v>8225.58</v>
      </c>
      <c r="N92" s="130">
        <v>0</v>
      </c>
      <c r="O92" s="130">
        <v>0</v>
      </c>
      <c r="P92" s="130">
        <v>0</v>
      </c>
      <c r="Q92" s="130">
        <v>0</v>
      </c>
      <c r="R92" s="131">
        <v>0</v>
      </c>
      <c r="S92" s="131" t="s">
        <v>326</v>
      </c>
      <c r="T92" s="131"/>
      <c r="U92" s="131">
        <v>0</v>
      </c>
      <c r="V92" s="131">
        <v>0</v>
      </c>
      <c r="W92" s="131">
        <v>0</v>
      </c>
      <c r="X92" s="131" t="s">
        <v>1648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1649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>
      <c r="A93" s="146" t="s">
        <v>413</v>
      </c>
      <c r="B93" s="147" t="s">
        <v>2494</v>
      </c>
      <c r="C93" s="153" t="s">
        <v>2527</v>
      </c>
      <c r="D93" s="148" t="s">
        <v>2475</v>
      </c>
      <c r="E93" s="149">
        <v>4</v>
      </c>
      <c r="F93" s="150">
        <v>0</v>
      </c>
      <c r="G93" s="145">
        <f t="shared" si="7"/>
        <v>0</v>
      </c>
      <c r="H93" s="131">
        <v>0</v>
      </c>
      <c r="I93" s="131">
        <v>0</v>
      </c>
      <c r="J93" s="131">
        <v>11.47</v>
      </c>
      <c r="K93" s="131">
        <v>45.88</v>
      </c>
      <c r="L93" s="131">
        <v>21</v>
      </c>
      <c r="M93" s="131">
        <v>55.514800000000001</v>
      </c>
      <c r="N93" s="130">
        <v>0</v>
      </c>
      <c r="O93" s="130">
        <v>0</v>
      </c>
      <c r="P93" s="130">
        <v>0</v>
      </c>
      <c r="Q93" s="130">
        <v>0</v>
      </c>
      <c r="R93" s="131">
        <v>0</v>
      </c>
      <c r="S93" s="131" t="s">
        <v>326</v>
      </c>
      <c r="T93" s="131"/>
      <c r="U93" s="131">
        <v>0</v>
      </c>
      <c r="V93" s="131">
        <v>0</v>
      </c>
      <c r="W93" s="131">
        <v>0</v>
      </c>
      <c r="X93" s="131" t="s">
        <v>1648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2445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>
      <c r="A94" s="146" t="s">
        <v>425</v>
      </c>
      <c r="B94" s="147" t="s">
        <v>2472</v>
      </c>
      <c r="C94" s="153" t="s">
        <v>2528</v>
      </c>
      <c r="D94" s="148" t="s">
        <v>2475</v>
      </c>
      <c r="E94" s="149">
        <v>1</v>
      </c>
      <c r="F94" s="150">
        <v>0</v>
      </c>
      <c r="G94" s="145">
        <f t="shared" si="7"/>
        <v>0</v>
      </c>
      <c r="H94" s="131">
        <v>1080.2</v>
      </c>
      <c r="I94" s="131">
        <v>1080.2</v>
      </c>
      <c r="J94" s="131">
        <v>0</v>
      </c>
      <c r="K94" s="131">
        <v>0</v>
      </c>
      <c r="L94" s="131">
        <v>21</v>
      </c>
      <c r="M94" s="131">
        <v>1307.0420000000001</v>
      </c>
      <c r="N94" s="130">
        <v>0</v>
      </c>
      <c r="O94" s="130">
        <v>0</v>
      </c>
      <c r="P94" s="130">
        <v>0</v>
      </c>
      <c r="Q94" s="130">
        <v>0</v>
      </c>
      <c r="R94" s="131">
        <v>0</v>
      </c>
      <c r="S94" s="131" t="s">
        <v>326</v>
      </c>
      <c r="T94" s="131"/>
      <c r="U94" s="131">
        <v>0</v>
      </c>
      <c r="V94" s="131">
        <v>0</v>
      </c>
      <c r="W94" s="131">
        <v>0</v>
      </c>
      <c r="X94" s="131" t="s">
        <v>1648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1649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>
      <c r="A95" s="146" t="s">
        <v>221</v>
      </c>
      <c r="B95" s="147" t="s">
        <v>2472</v>
      </c>
      <c r="C95" s="153" t="s">
        <v>2529</v>
      </c>
      <c r="D95" s="148" t="s">
        <v>2475</v>
      </c>
      <c r="E95" s="149">
        <v>3</v>
      </c>
      <c r="F95" s="150">
        <v>0</v>
      </c>
      <c r="G95" s="145">
        <f t="shared" si="7"/>
        <v>0</v>
      </c>
      <c r="H95" s="131">
        <v>819.5</v>
      </c>
      <c r="I95" s="131">
        <v>2458.5</v>
      </c>
      <c r="J95" s="131">
        <v>0</v>
      </c>
      <c r="K95" s="131">
        <v>0</v>
      </c>
      <c r="L95" s="131">
        <v>21</v>
      </c>
      <c r="M95" s="131">
        <v>2974.7849999999999</v>
      </c>
      <c r="N95" s="130">
        <v>0</v>
      </c>
      <c r="O95" s="130">
        <v>0</v>
      </c>
      <c r="P95" s="130">
        <v>0</v>
      </c>
      <c r="Q95" s="130">
        <v>0</v>
      </c>
      <c r="R95" s="131">
        <v>0</v>
      </c>
      <c r="S95" s="131" t="s">
        <v>326</v>
      </c>
      <c r="T95" s="131"/>
      <c r="U95" s="131">
        <v>0</v>
      </c>
      <c r="V95" s="131">
        <v>0</v>
      </c>
      <c r="W95" s="131">
        <v>0</v>
      </c>
      <c r="X95" s="131" t="s">
        <v>1648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1649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>
      <c r="A96" s="146" t="s">
        <v>430</v>
      </c>
      <c r="B96" s="147" t="s">
        <v>2494</v>
      </c>
      <c r="C96" s="153" t="s">
        <v>2530</v>
      </c>
      <c r="D96" s="148" t="s">
        <v>2469</v>
      </c>
      <c r="E96" s="149">
        <v>80.5</v>
      </c>
      <c r="F96" s="150">
        <v>0</v>
      </c>
      <c r="G96" s="145">
        <f t="shared" si="7"/>
        <v>0</v>
      </c>
      <c r="H96" s="131">
        <v>0</v>
      </c>
      <c r="I96" s="131">
        <v>0</v>
      </c>
      <c r="J96" s="131">
        <v>7.84</v>
      </c>
      <c r="K96" s="131">
        <v>631.12</v>
      </c>
      <c r="L96" s="131">
        <v>21</v>
      </c>
      <c r="M96" s="131">
        <v>763.65520000000004</v>
      </c>
      <c r="N96" s="130">
        <v>0</v>
      </c>
      <c r="O96" s="130">
        <v>0</v>
      </c>
      <c r="P96" s="130">
        <v>0</v>
      </c>
      <c r="Q96" s="130">
        <v>0</v>
      </c>
      <c r="R96" s="131">
        <v>0</v>
      </c>
      <c r="S96" s="131" t="s">
        <v>326</v>
      </c>
      <c r="T96" s="131"/>
      <c r="U96" s="131">
        <v>0</v>
      </c>
      <c r="V96" s="131">
        <v>0</v>
      </c>
      <c r="W96" s="131">
        <v>0</v>
      </c>
      <c r="X96" s="131" t="s">
        <v>1648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2445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>
      <c r="A97" s="134" t="s">
        <v>320</v>
      </c>
      <c r="B97" s="135" t="s">
        <v>168</v>
      </c>
      <c r="C97" s="152" t="s">
        <v>169</v>
      </c>
      <c r="D97" s="136"/>
      <c r="E97" s="137"/>
      <c r="F97" s="138"/>
      <c r="G97" s="139">
        <f>SUM(G98:G142)</f>
        <v>0</v>
      </c>
      <c r="H97" s="133"/>
      <c r="I97" s="133">
        <v>0</v>
      </c>
      <c r="J97" s="133"/>
      <c r="K97" s="133">
        <v>0</v>
      </c>
      <c r="L97" s="133"/>
      <c r="M97" s="133"/>
      <c r="N97" s="132"/>
      <c r="O97" s="132"/>
      <c r="P97" s="132"/>
      <c r="Q97" s="132"/>
      <c r="R97" s="133"/>
      <c r="S97" s="133"/>
      <c r="T97" s="133"/>
      <c r="U97" s="133"/>
      <c r="V97" s="133"/>
      <c r="W97" s="133"/>
      <c r="X97" s="133"/>
      <c r="AG97" t="s">
        <v>321</v>
      </c>
    </row>
    <row r="98" spans="1:60">
      <c r="A98" s="146" t="s">
        <v>433</v>
      </c>
      <c r="B98" s="147" t="s">
        <v>2531</v>
      </c>
      <c r="C98" s="153" t="s">
        <v>2532</v>
      </c>
      <c r="D98" s="148" t="s">
        <v>2475</v>
      </c>
      <c r="E98" s="149">
        <v>6</v>
      </c>
      <c r="F98" s="150">
        <v>0</v>
      </c>
      <c r="G98" s="145">
        <f t="shared" ref="G98:G142" si="8">F98*E98</f>
        <v>0</v>
      </c>
      <c r="H98" s="131">
        <v>0</v>
      </c>
      <c r="I98" s="131">
        <v>0</v>
      </c>
      <c r="J98" s="131">
        <v>800.08</v>
      </c>
      <c r="K98" s="131">
        <v>4800.4800000000005</v>
      </c>
      <c r="L98" s="131">
        <v>21</v>
      </c>
      <c r="M98" s="131">
        <v>5808.5807999999997</v>
      </c>
      <c r="N98" s="130">
        <v>0</v>
      </c>
      <c r="O98" s="130">
        <v>0</v>
      </c>
      <c r="P98" s="130">
        <v>0</v>
      </c>
      <c r="Q98" s="130">
        <v>0</v>
      </c>
      <c r="R98" s="131">
        <v>0</v>
      </c>
      <c r="S98" s="131" t="s">
        <v>326</v>
      </c>
      <c r="T98" s="131"/>
      <c r="U98" s="131">
        <v>0</v>
      </c>
      <c r="V98" s="131">
        <v>0</v>
      </c>
      <c r="W98" s="131">
        <v>0</v>
      </c>
      <c r="X98" s="131" t="s">
        <v>327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1349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>
      <c r="A99" s="146" t="s">
        <v>436</v>
      </c>
      <c r="B99" s="147" t="s">
        <v>2531</v>
      </c>
      <c r="C99" s="153" t="s">
        <v>2533</v>
      </c>
      <c r="D99" s="148" t="s">
        <v>2475</v>
      </c>
      <c r="E99" s="149">
        <v>4</v>
      </c>
      <c r="F99" s="150">
        <v>0</v>
      </c>
      <c r="G99" s="145">
        <f t="shared" si="8"/>
        <v>0</v>
      </c>
      <c r="H99" s="131">
        <v>0</v>
      </c>
      <c r="I99" s="131">
        <v>0</v>
      </c>
      <c r="J99" s="131">
        <v>1729.95</v>
      </c>
      <c r="K99" s="131">
        <v>6919.8</v>
      </c>
      <c r="L99" s="131">
        <v>21</v>
      </c>
      <c r="M99" s="131">
        <v>8372.9580000000005</v>
      </c>
      <c r="N99" s="130">
        <v>0</v>
      </c>
      <c r="O99" s="130">
        <v>0</v>
      </c>
      <c r="P99" s="130">
        <v>0</v>
      </c>
      <c r="Q99" s="130">
        <v>0</v>
      </c>
      <c r="R99" s="131">
        <v>0</v>
      </c>
      <c r="S99" s="131" t="s">
        <v>326</v>
      </c>
      <c r="T99" s="131"/>
      <c r="U99" s="131">
        <v>0</v>
      </c>
      <c r="V99" s="131">
        <v>0</v>
      </c>
      <c r="W99" s="131">
        <v>0</v>
      </c>
      <c r="X99" s="131" t="s">
        <v>1648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2445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>
      <c r="A100" s="146" t="s">
        <v>439</v>
      </c>
      <c r="B100" s="147" t="s">
        <v>2531</v>
      </c>
      <c r="C100" s="153" t="s">
        <v>2534</v>
      </c>
      <c r="D100" s="148" t="s">
        <v>2469</v>
      </c>
      <c r="E100" s="149">
        <v>266.2</v>
      </c>
      <c r="F100" s="150">
        <v>0</v>
      </c>
      <c r="G100" s="145">
        <f t="shared" si="8"/>
        <v>0</v>
      </c>
      <c r="H100" s="131">
        <v>0</v>
      </c>
      <c r="I100" s="131">
        <v>0</v>
      </c>
      <c r="J100" s="131">
        <v>103.59</v>
      </c>
      <c r="K100" s="131">
        <v>27575.657999999999</v>
      </c>
      <c r="L100" s="131">
        <v>21</v>
      </c>
      <c r="M100" s="131">
        <v>33366.548600000002</v>
      </c>
      <c r="N100" s="130">
        <v>0</v>
      </c>
      <c r="O100" s="130">
        <v>0</v>
      </c>
      <c r="P100" s="130">
        <v>0</v>
      </c>
      <c r="Q100" s="130">
        <v>0</v>
      </c>
      <c r="R100" s="131">
        <v>0</v>
      </c>
      <c r="S100" s="131" t="s">
        <v>326</v>
      </c>
      <c r="T100" s="131"/>
      <c r="U100" s="131">
        <v>0</v>
      </c>
      <c r="V100" s="131">
        <v>0</v>
      </c>
      <c r="W100" s="131">
        <v>0</v>
      </c>
      <c r="X100" s="131" t="s">
        <v>1648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2445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>
      <c r="A101" s="146" t="s">
        <v>441</v>
      </c>
      <c r="B101" s="147" t="s">
        <v>2531</v>
      </c>
      <c r="C101" s="153" t="s">
        <v>2535</v>
      </c>
      <c r="D101" s="148" t="s">
        <v>2469</v>
      </c>
      <c r="E101" s="149">
        <v>20.2</v>
      </c>
      <c r="F101" s="150">
        <v>0</v>
      </c>
      <c r="G101" s="145">
        <f t="shared" si="8"/>
        <v>0</v>
      </c>
      <c r="H101" s="131">
        <v>0</v>
      </c>
      <c r="I101" s="131">
        <v>0</v>
      </c>
      <c r="J101" s="131">
        <v>117.05</v>
      </c>
      <c r="K101" s="131">
        <v>2364.41</v>
      </c>
      <c r="L101" s="131">
        <v>21</v>
      </c>
      <c r="M101" s="131">
        <v>2860.9360999999999</v>
      </c>
      <c r="N101" s="130">
        <v>0</v>
      </c>
      <c r="O101" s="130">
        <v>0</v>
      </c>
      <c r="P101" s="130">
        <v>0</v>
      </c>
      <c r="Q101" s="130">
        <v>0</v>
      </c>
      <c r="R101" s="131">
        <v>0</v>
      </c>
      <c r="S101" s="131" t="s">
        <v>326</v>
      </c>
      <c r="T101" s="131"/>
      <c r="U101" s="131">
        <v>0</v>
      </c>
      <c r="V101" s="131">
        <v>0</v>
      </c>
      <c r="W101" s="131">
        <v>0</v>
      </c>
      <c r="X101" s="131" t="s">
        <v>1648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2445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>
      <c r="A102" s="146" t="s">
        <v>444</v>
      </c>
      <c r="B102" s="147" t="s">
        <v>2531</v>
      </c>
      <c r="C102" s="153" t="s">
        <v>2536</v>
      </c>
      <c r="D102" s="148" t="s">
        <v>2469</v>
      </c>
      <c r="E102" s="149">
        <v>11.5</v>
      </c>
      <c r="F102" s="150">
        <v>0</v>
      </c>
      <c r="G102" s="145">
        <f t="shared" si="8"/>
        <v>0</v>
      </c>
      <c r="H102" s="131">
        <v>0</v>
      </c>
      <c r="I102" s="131">
        <v>0</v>
      </c>
      <c r="J102" s="131">
        <v>130.51</v>
      </c>
      <c r="K102" s="131">
        <v>1500.8649999999998</v>
      </c>
      <c r="L102" s="131">
        <v>21</v>
      </c>
      <c r="M102" s="131">
        <v>1816.0527</v>
      </c>
      <c r="N102" s="130">
        <v>0</v>
      </c>
      <c r="O102" s="130">
        <v>0</v>
      </c>
      <c r="P102" s="130">
        <v>0</v>
      </c>
      <c r="Q102" s="130">
        <v>0</v>
      </c>
      <c r="R102" s="131">
        <v>0</v>
      </c>
      <c r="S102" s="131" t="s">
        <v>326</v>
      </c>
      <c r="T102" s="131"/>
      <c r="U102" s="131">
        <v>0</v>
      </c>
      <c r="V102" s="131">
        <v>0</v>
      </c>
      <c r="W102" s="131">
        <v>0</v>
      </c>
      <c r="X102" s="131" t="s">
        <v>1648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2445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>
      <c r="A103" s="146" t="s">
        <v>447</v>
      </c>
      <c r="B103" s="147" t="s">
        <v>2531</v>
      </c>
      <c r="C103" s="153" t="s">
        <v>2537</v>
      </c>
      <c r="D103" s="148" t="s">
        <v>2469</v>
      </c>
      <c r="E103" s="149">
        <v>6</v>
      </c>
      <c r="F103" s="150">
        <v>0</v>
      </c>
      <c r="G103" s="145">
        <f t="shared" si="8"/>
        <v>0</v>
      </c>
      <c r="H103" s="131">
        <v>0</v>
      </c>
      <c r="I103" s="131">
        <v>0</v>
      </c>
      <c r="J103" s="131">
        <v>114.66</v>
      </c>
      <c r="K103" s="131">
        <v>687.96</v>
      </c>
      <c r="L103" s="131">
        <v>21</v>
      </c>
      <c r="M103" s="131">
        <v>832.4316</v>
      </c>
      <c r="N103" s="130">
        <v>0</v>
      </c>
      <c r="O103" s="130">
        <v>0</v>
      </c>
      <c r="P103" s="130">
        <v>0</v>
      </c>
      <c r="Q103" s="130">
        <v>0</v>
      </c>
      <c r="R103" s="131">
        <v>0</v>
      </c>
      <c r="S103" s="131" t="s">
        <v>326</v>
      </c>
      <c r="T103" s="131"/>
      <c r="U103" s="131">
        <v>0</v>
      </c>
      <c r="V103" s="131">
        <v>0</v>
      </c>
      <c r="W103" s="131">
        <v>0</v>
      </c>
      <c r="X103" s="131" t="s">
        <v>1648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2445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ht="22.5">
      <c r="A104" s="146" t="s">
        <v>450</v>
      </c>
      <c r="B104" s="147" t="s">
        <v>2538</v>
      </c>
      <c r="C104" s="153" t="s">
        <v>2539</v>
      </c>
      <c r="D104" s="148" t="s">
        <v>2469</v>
      </c>
      <c r="E104" s="149">
        <v>6</v>
      </c>
      <c r="F104" s="150">
        <v>0</v>
      </c>
      <c r="G104" s="145">
        <f t="shared" si="8"/>
        <v>0</v>
      </c>
      <c r="H104" s="131">
        <v>0</v>
      </c>
      <c r="I104" s="131">
        <v>0</v>
      </c>
      <c r="J104" s="131">
        <v>105.6</v>
      </c>
      <c r="K104" s="131">
        <v>633.59999999999991</v>
      </c>
      <c r="L104" s="131">
        <v>21</v>
      </c>
      <c r="M104" s="131">
        <v>766.65600000000006</v>
      </c>
      <c r="N104" s="130">
        <v>0</v>
      </c>
      <c r="O104" s="130">
        <v>0</v>
      </c>
      <c r="P104" s="130">
        <v>0</v>
      </c>
      <c r="Q104" s="130">
        <v>0</v>
      </c>
      <c r="R104" s="131">
        <v>0</v>
      </c>
      <c r="S104" s="131" t="s">
        <v>326</v>
      </c>
      <c r="T104" s="131"/>
      <c r="U104" s="131">
        <v>0</v>
      </c>
      <c r="V104" s="131">
        <v>0</v>
      </c>
      <c r="W104" s="131">
        <v>0</v>
      </c>
      <c r="X104" s="131" t="s">
        <v>327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1349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ht="22.5">
      <c r="A105" s="146" t="s">
        <v>453</v>
      </c>
      <c r="B105" s="147" t="s">
        <v>2472</v>
      </c>
      <c r="C105" s="153" t="s">
        <v>2540</v>
      </c>
      <c r="D105" s="148" t="s">
        <v>2469</v>
      </c>
      <c r="E105" s="149">
        <v>190.3</v>
      </c>
      <c r="F105" s="150">
        <v>0</v>
      </c>
      <c r="G105" s="145">
        <f t="shared" si="8"/>
        <v>0</v>
      </c>
      <c r="H105" s="131">
        <v>0</v>
      </c>
      <c r="I105" s="131">
        <v>0</v>
      </c>
      <c r="J105" s="131">
        <v>193.72</v>
      </c>
      <c r="K105" s="131">
        <v>36864.916000000005</v>
      </c>
      <c r="L105" s="131">
        <v>21</v>
      </c>
      <c r="M105" s="131">
        <v>44606.553199999995</v>
      </c>
      <c r="N105" s="130">
        <v>0</v>
      </c>
      <c r="O105" s="130">
        <v>0</v>
      </c>
      <c r="P105" s="130">
        <v>0</v>
      </c>
      <c r="Q105" s="130">
        <v>0</v>
      </c>
      <c r="R105" s="131">
        <v>0</v>
      </c>
      <c r="S105" s="131" t="s">
        <v>326</v>
      </c>
      <c r="T105" s="131"/>
      <c r="U105" s="131">
        <v>0</v>
      </c>
      <c r="V105" s="131">
        <v>0</v>
      </c>
      <c r="W105" s="131">
        <v>0</v>
      </c>
      <c r="X105" s="131" t="s">
        <v>1648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2445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ht="22.5">
      <c r="A106" s="146" t="s">
        <v>456</v>
      </c>
      <c r="B106" s="147" t="s">
        <v>2472</v>
      </c>
      <c r="C106" s="153" t="s">
        <v>2541</v>
      </c>
      <c r="D106" s="148" t="s">
        <v>2469</v>
      </c>
      <c r="E106" s="149">
        <v>75.900000000000006</v>
      </c>
      <c r="F106" s="150">
        <v>0</v>
      </c>
      <c r="G106" s="145">
        <f t="shared" si="8"/>
        <v>0</v>
      </c>
      <c r="H106" s="131">
        <v>0</v>
      </c>
      <c r="I106" s="131">
        <v>0</v>
      </c>
      <c r="J106" s="131">
        <v>216.79</v>
      </c>
      <c r="K106" s="131">
        <v>16454.361000000001</v>
      </c>
      <c r="L106" s="131">
        <v>21</v>
      </c>
      <c r="M106" s="131">
        <v>19909.775600000001</v>
      </c>
      <c r="N106" s="130">
        <v>0</v>
      </c>
      <c r="O106" s="130">
        <v>0</v>
      </c>
      <c r="P106" s="130">
        <v>0</v>
      </c>
      <c r="Q106" s="130">
        <v>0</v>
      </c>
      <c r="R106" s="131">
        <v>0</v>
      </c>
      <c r="S106" s="131" t="s">
        <v>326</v>
      </c>
      <c r="T106" s="131"/>
      <c r="U106" s="131">
        <v>0</v>
      </c>
      <c r="V106" s="131">
        <v>0</v>
      </c>
      <c r="W106" s="131">
        <v>0</v>
      </c>
      <c r="X106" s="131" t="s">
        <v>1648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2445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ht="22.5">
      <c r="A107" s="146" t="s">
        <v>464</v>
      </c>
      <c r="B107" s="147" t="s">
        <v>2472</v>
      </c>
      <c r="C107" s="153" t="s">
        <v>2542</v>
      </c>
      <c r="D107" s="148" t="s">
        <v>2469</v>
      </c>
      <c r="E107" s="149">
        <v>17.100000000000001</v>
      </c>
      <c r="F107" s="150">
        <v>0</v>
      </c>
      <c r="G107" s="145">
        <f t="shared" si="8"/>
        <v>0</v>
      </c>
      <c r="H107" s="131">
        <v>0</v>
      </c>
      <c r="I107" s="131">
        <v>0</v>
      </c>
      <c r="J107" s="131">
        <v>295.27999999999997</v>
      </c>
      <c r="K107" s="131">
        <v>5049.2879999999996</v>
      </c>
      <c r="L107" s="131">
        <v>21</v>
      </c>
      <c r="M107" s="131">
        <v>6109.6409000000003</v>
      </c>
      <c r="N107" s="130">
        <v>0</v>
      </c>
      <c r="O107" s="130">
        <v>0</v>
      </c>
      <c r="P107" s="130">
        <v>0</v>
      </c>
      <c r="Q107" s="130">
        <v>0</v>
      </c>
      <c r="R107" s="131">
        <v>0</v>
      </c>
      <c r="S107" s="131" t="s">
        <v>326</v>
      </c>
      <c r="T107" s="131"/>
      <c r="U107" s="131">
        <v>0</v>
      </c>
      <c r="V107" s="131">
        <v>0</v>
      </c>
      <c r="W107" s="131">
        <v>0</v>
      </c>
      <c r="X107" s="131" t="s">
        <v>1648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2445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ht="22.5">
      <c r="A108" s="146" t="s">
        <v>134</v>
      </c>
      <c r="B108" s="147" t="s">
        <v>2472</v>
      </c>
      <c r="C108" s="153" t="s">
        <v>2543</v>
      </c>
      <c r="D108" s="148" t="s">
        <v>2469</v>
      </c>
      <c r="E108" s="149">
        <v>3.1</v>
      </c>
      <c r="F108" s="150">
        <v>0</v>
      </c>
      <c r="G108" s="145">
        <f t="shared" si="8"/>
        <v>0</v>
      </c>
      <c r="H108" s="131">
        <v>0</v>
      </c>
      <c r="I108" s="131">
        <v>0</v>
      </c>
      <c r="J108" s="131">
        <v>409.55</v>
      </c>
      <c r="K108" s="131">
        <v>1269.605</v>
      </c>
      <c r="L108" s="131">
        <v>21</v>
      </c>
      <c r="M108" s="131">
        <v>1536.2280999999998</v>
      </c>
      <c r="N108" s="130">
        <v>0</v>
      </c>
      <c r="O108" s="130">
        <v>0</v>
      </c>
      <c r="P108" s="130">
        <v>0</v>
      </c>
      <c r="Q108" s="130">
        <v>0</v>
      </c>
      <c r="R108" s="131">
        <v>0</v>
      </c>
      <c r="S108" s="131" t="s">
        <v>326</v>
      </c>
      <c r="T108" s="131"/>
      <c r="U108" s="131">
        <v>0</v>
      </c>
      <c r="V108" s="131">
        <v>0</v>
      </c>
      <c r="W108" s="131">
        <v>0</v>
      </c>
      <c r="X108" s="131" t="s">
        <v>1648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2445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ht="22.5">
      <c r="A109" s="146" t="s">
        <v>136</v>
      </c>
      <c r="B109" s="147" t="s">
        <v>2472</v>
      </c>
      <c r="C109" s="153" t="s">
        <v>2544</v>
      </c>
      <c r="D109" s="148" t="s">
        <v>2469</v>
      </c>
      <c r="E109" s="149">
        <v>11.5</v>
      </c>
      <c r="F109" s="150">
        <v>0</v>
      </c>
      <c r="G109" s="145">
        <f t="shared" si="8"/>
        <v>0</v>
      </c>
      <c r="H109" s="131">
        <v>0</v>
      </c>
      <c r="I109" s="131">
        <v>0</v>
      </c>
      <c r="J109" s="131">
        <v>681.68</v>
      </c>
      <c r="K109" s="131">
        <v>7839.32</v>
      </c>
      <c r="L109" s="131">
        <v>21</v>
      </c>
      <c r="M109" s="131">
        <v>9485.5771999999997</v>
      </c>
      <c r="N109" s="130">
        <v>0</v>
      </c>
      <c r="O109" s="130">
        <v>0</v>
      </c>
      <c r="P109" s="130">
        <v>0</v>
      </c>
      <c r="Q109" s="130">
        <v>0</v>
      </c>
      <c r="R109" s="131">
        <v>0</v>
      </c>
      <c r="S109" s="131" t="s">
        <v>326</v>
      </c>
      <c r="T109" s="131"/>
      <c r="U109" s="131">
        <v>0</v>
      </c>
      <c r="V109" s="131">
        <v>0</v>
      </c>
      <c r="W109" s="131">
        <v>0</v>
      </c>
      <c r="X109" s="131" t="s">
        <v>1648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2445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ht="22.5">
      <c r="A110" s="146" t="s">
        <v>138</v>
      </c>
      <c r="B110" s="147" t="s">
        <v>2531</v>
      </c>
      <c r="C110" s="153" t="s">
        <v>2545</v>
      </c>
      <c r="D110" s="148" t="s">
        <v>2475</v>
      </c>
      <c r="E110" s="149">
        <v>2</v>
      </c>
      <c r="F110" s="150">
        <v>0</v>
      </c>
      <c r="G110" s="145">
        <f t="shared" si="8"/>
        <v>0</v>
      </c>
      <c r="H110" s="131">
        <v>0</v>
      </c>
      <c r="I110" s="131">
        <v>0</v>
      </c>
      <c r="J110" s="131">
        <v>460.69</v>
      </c>
      <c r="K110" s="131">
        <v>921.38</v>
      </c>
      <c r="L110" s="131">
        <v>21</v>
      </c>
      <c r="M110" s="131">
        <v>1114.8697999999999</v>
      </c>
      <c r="N110" s="130">
        <v>0</v>
      </c>
      <c r="O110" s="130">
        <v>0</v>
      </c>
      <c r="P110" s="130">
        <v>0</v>
      </c>
      <c r="Q110" s="130">
        <v>0</v>
      </c>
      <c r="R110" s="131">
        <v>0</v>
      </c>
      <c r="S110" s="131" t="s">
        <v>326</v>
      </c>
      <c r="T110" s="131"/>
      <c r="U110" s="131">
        <v>0</v>
      </c>
      <c r="V110" s="131">
        <v>0</v>
      </c>
      <c r="W110" s="131">
        <v>0</v>
      </c>
      <c r="X110" s="131" t="s">
        <v>1648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2445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ht="22.5">
      <c r="A111" s="146" t="s">
        <v>140</v>
      </c>
      <c r="B111" s="147" t="s">
        <v>2472</v>
      </c>
      <c r="C111" s="153" t="s">
        <v>2546</v>
      </c>
      <c r="D111" s="148" t="s">
        <v>2475</v>
      </c>
      <c r="E111" s="149">
        <v>2</v>
      </c>
      <c r="F111" s="150">
        <v>0</v>
      </c>
      <c r="G111" s="145">
        <f t="shared" si="8"/>
        <v>0</v>
      </c>
      <c r="H111" s="131">
        <v>713.9</v>
      </c>
      <c r="I111" s="131">
        <v>1427.8</v>
      </c>
      <c r="J111" s="131">
        <v>0</v>
      </c>
      <c r="K111" s="131">
        <v>0</v>
      </c>
      <c r="L111" s="131">
        <v>21</v>
      </c>
      <c r="M111" s="131">
        <v>1727.6379999999999</v>
      </c>
      <c r="N111" s="130">
        <v>0</v>
      </c>
      <c r="O111" s="130">
        <v>0</v>
      </c>
      <c r="P111" s="130">
        <v>0</v>
      </c>
      <c r="Q111" s="130">
        <v>0</v>
      </c>
      <c r="R111" s="131">
        <v>0</v>
      </c>
      <c r="S111" s="131" t="s">
        <v>326</v>
      </c>
      <c r="T111" s="131"/>
      <c r="U111" s="131">
        <v>0</v>
      </c>
      <c r="V111" s="131">
        <v>0</v>
      </c>
      <c r="W111" s="131">
        <v>0</v>
      </c>
      <c r="X111" s="131" t="s">
        <v>1648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1649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>
      <c r="A112" s="146" t="s">
        <v>142</v>
      </c>
      <c r="B112" s="147" t="s">
        <v>2531</v>
      </c>
      <c r="C112" s="153" t="s">
        <v>2547</v>
      </c>
      <c r="D112" s="148" t="s">
        <v>2475</v>
      </c>
      <c r="E112" s="149">
        <v>1</v>
      </c>
      <c r="F112" s="150">
        <v>0</v>
      </c>
      <c r="G112" s="145">
        <f t="shared" si="8"/>
        <v>0</v>
      </c>
      <c r="H112" s="131">
        <v>629.29999999999995</v>
      </c>
      <c r="I112" s="131">
        <v>629.29999999999995</v>
      </c>
      <c r="J112" s="131">
        <v>0</v>
      </c>
      <c r="K112" s="131">
        <v>0</v>
      </c>
      <c r="L112" s="131">
        <v>21</v>
      </c>
      <c r="M112" s="131">
        <v>761.45299999999997</v>
      </c>
      <c r="N112" s="130">
        <v>0</v>
      </c>
      <c r="O112" s="130">
        <v>0</v>
      </c>
      <c r="P112" s="130">
        <v>0</v>
      </c>
      <c r="Q112" s="130">
        <v>0</v>
      </c>
      <c r="R112" s="131">
        <v>0</v>
      </c>
      <c r="S112" s="131" t="s">
        <v>326</v>
      </c>
      <c r="T112" s="131"/>
      <c r="U112" s="131">
        <v>0</v>
      </c>
      <c r="V112" s="131">
        <v>0</v>
      </c>
      <c r="W112" s="131">
        <v>0</v>
      </c>
      <c r="X112" s="131" t="s">
        <v>385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386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>
      <c r="A113" s="146" t="s">
        <v>483</v>
      </c>
      <c r="B113" s="147" t="s">
        <v>2531</v>
      </c>
      <c r="C113" s="153" t="s">
        <v>2548</v>
      </c>
      <c r="D113" s="148" t="s">
        <v>2475</v>
      </c>
      <c r="E113" s="149">
        <v>2</v>
      </c>
      <c r="F113" s="150">
        <v>0</v>
      </c>
      <c r="G113" s="145">
        <f t="shared" si="8"/>
        <v>0</v>
      </c>
      <c r="H113" s="131">
        <v>981.42</v>
      </c>
      <c r="I113" s="131">
        <v>1962.84</v>
      </c>
      <c r="J113" s="131">
        <v>0</v>
      </c>
      <c r="K113" s="131">
        <v>0</v>
      </c>
      <c r="L113" s="131">
        <v>21</v>
      </c>
      <c r="M113" s="131">
        <v>2375.0364</v>
      </c>
      <c r="N113" s="130">
        <v>0</v>
      </c>
      <c r="O113" s="130">
        <v>0</v>
      </c>
      <c r="P113" s="130">
        <v>0</v>
      </c>
      <c r="Q113" s="130">
        <v>0</v>
      </c>
      <c r="R113" s="131">
        <v>0</v>
      </c>
      <c r="S113" s="131" t="s">
        <v>326</v>
      </c>
      <c r="T113" s="131"/>
      <c r="U113" s="131">
        <v>0</v>
      </c>
      <c r="V113" s="131">
        <v>0</v>
      </c>
      <c r="W113" s="131">
        <v>0</v>
      </c>
      <c r="X113" s="131" t="s">
        <v>1648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1649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>
      <c r="A114" s="146" t="s">
        <v>486</v>
      </c>
      <c r="B114" s="147" t="s">
        <v>2531</v>
      </c>
      <c r="C114" s="153" t="s">
        <v>2549</v>
      </c>
      <c r="D114" s="148" t="s">
        <v>2475</v>
      </c>
      <c r="E114" s="149">
        <v>62</v>
      </c>
      <c r="F114" s="150">
        <v>0</v>
      </c>
      <c r="G114" s="145">
        <f t="shared" si="8"/>
        <v>0</v>
      </c>
      <c r="H114" s="131">
        <v>0</v>
      </c>
      <c r="I114" s="131">
        <v>0</v>
      </c>
      <c r="J114" s="131">
        <v>154.58000000000001</v>
      </c>
      <c r="K114" s="131">
        <v>9583.9600000000009</v>
      </c>
      <c r="L114" s="131">
        <v>21</v>
      </c>
      <c r="M114" s="131">
        <v>11596.5916</v>
      </c>
      <c r="N114" s="130">
        <v>0</v>
      </c>
      <c r="O114" s="130">
        <v>0</v>
      </c>
      <c r="P114" s="130">
        <v>0</v>
      </c>
      <c r="Q114" s="130">
        <v>0</v>
      </c>
      <c r="R114" s="131">
        <v>0</v>
      </c>
      <c r="S114" s="131" t="s">
        <v>326</v>
      </c>
      <c r="T114" s="131"/>
      <c r="U114" s="131">
        <v>0</v>
      </c>
      <c r="V114" s="131">
        <v>0</v>
      </c>
      <c r="W114" s="131">
        <v>0</v>
      </c>
      <c r="X114" s="131" t="s">
        <v>1648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2445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ht="22.5">
      <c r="A115" s="146" t="s">
        <v>489</v>
      </c>
      <c r="B115" s="147" t="s">
        <v>2531</v>
      </c>
      <c r="C115" s="153" t="s">
        <v>2550</v>
      </c>
      <c r="D115" s="148" t="s">
        <v>2475</v>
      </c>
      <c r="E115" s="149">
        <v>2</v>
      </c>
      <c r="F115" s="150">
        <v>0</v>
      </c>
      <c r="G115" s="145">
        <f t="shared" si="8"/>
        <v>0</v>
      </c>
      <c r="H115" s="131">
        <v>0</v>
      </c>
      <c r="I115" s="131">
        <v>0</v>
      </c>
      <c r="J115" s="131">
        <v>62.19</v>
      </c>
      <c r="K115" s="131">
        <v>124.38</v>
      </c>
      <c r="L115" s="131">
        <v>21</v>
      </c>
      <c r="M115" s="131">
        <v>150.49979999999999</v>
      </c>
      <c r="N115" s="130">
        <v>0</v>
      </c>
      <c r="O115" s="130">
        <v>0</v>
      </c>
      <c r="P115" s="130">
        <v>0</v>
      </c>
      <c r="Q115" s="130">
        <v>0</v>
      </c>
      <c r="R115" s="131">
        <v>0</v>
      </c>
      <c r="S115" s="131" t="s">
        <v>326</v>
      </c>
      <c r="T115" s="131"/>
      <c r="U115" s="131">
        <v>0</v>
      </c>
      <c r="V115" s="131">
        <v>0</v>
      </c>
      <c r="W115" s="131">
        <v>0</v>
      </c>
      <c r="X115" s="131" t="s">
        <v>1648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2445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ht="22.5">
      <c r="A116" s="146" t="s">
        <v>492</v>
      </c>
      <c r="B116" s="147" t="s">
        <v>2531</v>
      </c>
      <c r="C116" s="153" t="s">
        <v>2551</v>
      </c>
      <c r="D116" s="148" t="s">
        <v>2475</v>
      </c>
      <c r="E116" s="149">
        <v>1</v>
      </c>
      <c r="F116" s="150">
        <v>0</v>
      </c>
      <c r="G116" s="145">
        <f t="shared" si="8"/>
        <v>0</v>
      </c>
      <c r="H116" s="131">
        <v>0</v>
      </c>
      <c r="I116" s="131">
        <v>0</v>
      </c>
      <c r="J116" s="131">
        <v>79.39</v>
      </c>
      <c r="K116" s="131">
        <v>79.39</v>
      </c>
      <c r="L116" s="131">
        <v>21</v>
      </c>
      <c r="M116" s="131">
        <v>96.061899999999994</v>
      </c>
      <c r="N116" s="130">
        <v>0</v>
      </c>
      <c r="O116" s="130">
        <v>0</v>
      </c>
      <c r="P116" s="130">
        <v>0</v>
      </c>
      <c r="Q116" s="130">
        <v>0</v>
      </c>
      <c r="R116" s="131">
        <v>0</v>
      </c>
      <c r="S116" s="131" t="s">
        <v>326</v>
      </c>
      <c r="T116" s="131"/>
      <c r="U116" s="131">
        <v>0</v>
      </c>
      <c r="V116" s="131">
        <v>0</v>
      </c>
      <c r="W116" s="131">
        <v>0</v>
      </c>
      <c r="X116" s="131" t="s">
        <v>1648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2445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>
      <c r="A117" s="146" t="s">
        <v>498</v>
      </c>
      <c r="B117" s="147" t="s">
        <v>2472</v>
      </c>
      <c r="C117" s="153" t="s">
        <v>2552</v>
      </c>
      <c r="D117" s="148" t="s">
        <v>2475</v>
      </c>
      <c r="E117" s="149">
        <v>2</v>
      </c>
      <c r="F117" s="150">
        <v>0</v>
      </c>
      <c r="G117" s="145">
        <f t="shared" si="8"/>
        <v>0</v>
      </c>
      <c r="H117" s="131">
        <v>421.3</v>
      </c>
      <c r="I117" s="131">
        <v>842.6</v>
      </c>
      <c r="J117" s="131">
        <v>0</v>
      </c>
      <c r="K117" s="131">
        <v>0</v>
      </c>
      <c r="L117" s="131">
        <v>21</v>
      </c>
      <c r="M117" s="131">
        <v>1019.546</v>
      </c>
      <c r="N117" s="130">
        <v>0</v>
      </c>
      <c r="O117" s="130">
        <v>0</v>
      </c>
      <c r="P117" s="130">
        <v>0</v>
      </c>
      <c r="Q117" s="130">
        <v>0</v>
      </c>
      <c r="R117" s="131">
        <v>0</v>
      </c>
      <c r="S117" s="131" t="s">
        <v>326</v>
      </c>
      <c r="T117" s="131"/>
      <c r="U117" s="131">
        <v>0</v>
      </c>
      <c r="V117" s="131">
        <v>0</v>
      </c>
      <c r="W117" s="131">
        <v>0</v>
      </c>
      <c r="X117" s="131" t="s">
        <v>1648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1649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>
      <c r="A118" s="146" t="s">
        <v>499</v>
      </c>
      <c r="B118" s="147" t="s">
        <v>2472</v>
      </c>
      <c r="C118" s="153" t="s">
        <v>2553</v>
      </c>
      <c r="D118" s="148" t="s">
        <v>2475</v>
      </c>
      <c r="E118" s="149">
        <v>1</v>
      </c>
      <c r="F118" s="150">
        <v>0</v>
      </c>
      <c r="G118" s="145">
        <f t="shared" si="8"/>
        <v>0</v>
      </c>
      <c r="H118" s="131">
        <v>1437.7</v>
      </c>
      <c r="I118" s="131">
        <v>1437.7</v>
      </c>
      <c r="J118" s="131">
        <v>0</v>
      </c>
      <c r="K118" s="131">
        <v>0</v>
      </c>
      <c r="L118" s="131">
        <v>21</v>
      </c>
      <c r="M118" s="131">
        <v>1739.617</v>
      </c>
      <c r="N118" s="130">
        <v>0</v>
      </c>
      <c r="O118" s="130">
        <v>0</v>
      </c>
      <c r="P118" s="130">
        <v>0</v>
      </c>
      <c r="Q118" s="130">
        <v>0</v>
      </c>
      <c r="R118" s="131">
        <v>0</v>
      </c>
      <c r="S118" s="131" t="s">
        <v>326</v>
      </c>
      <c r="T118" s="131"/>
      <c r="U118" s="131">
        <v>0</v>
      </c>
      <c r="V118" s="131">
        <v>0</v>
      </c>
      <c r="W118" s="131">
        <v>0</v>
      </c>
      <c r="X118" s="131" t="s">
        <v>1648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1649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ht="22.5">
      <c r="A119" s="146" t="s">
        <v>500</v>
      </c>
      <c r="B119" s="147" t="s">
        <v>2531</v>
      </c>
      <c r="C119" s="153" t="s">
        <v>2554</v>
      </c>
      <c r="D119" s="148" t="s">
        <v>2475</v>
      </c>
      <c r="E119" s="149">
        <v>3</v>
      </c>
      <c r="F119" s="150">
        <v>0</v>
      </c>
      <c r="G119" s="145">
        <f t="shared" si="8"/>
        <v>0</v>
      </c>
      <c r="H119" s="131">
        <v>0</v>
      </c>
      <c r="I119" s="131">
        <v>0</v>
      </c>
      <c r="J119" s="131">
        <v>99.46</v>
      </c>
      <c r="K119" s="131">
        <v>298.38</v>
      </c>
      <c r="L119" s="131">
        <v>21</v>
      </c>
      <c r="M119" s="131">
        <v>361.03980000000001</v>
      </c>
      <c r="N119" s="130">
        <v>0</v>
      </c>
      <c r="O119" s="130">
        <v>0</v>
      </c>
      <c r="P119" s="130">
        <v>0</v>
      </c>
      <c r="Q119" s="130">
        <v>0</v>
      </c>
      <c r="R119" s="131">
        <v>0</v>
      </c>
      <c r="S119" s="131" t="s">
        <v>326</v>
      </c>
      <c r="T119" s="131"/>
      <c r="U119" s="131">
        <v>0</v>
      </c>
      <c r="V119" s="131">
        <v>0</v>
      </c>
      <c r="W119" s="131">
        <v>0</v>
      </c>
      <c r="X119" s="131" t="s">
        <v>1648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2445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ht="22.5">
      <c r="A120" s="146" t="s">
        <v>503</v>
      </c>
      <c r="B120" s="147" t="s">
        <v>2531</v>
      </c>
      <c r="C120" s="153" t="s">
        <v>2555</v>
      </c>
      <c r="D120" s="148" t="s">
        <v>2475</v>
      </c>
      <c r="E120" s="149">
        <v>3</v>
      </c>
      <c r="F120" s="150">
        <v>0</v>
      </c>
      <c r="G120" s="145">
        <f t="shared" si="8"/>
        <v>0</v>
      </c>
      <c r="H120" s="131">
        <v>0</v>
      </c>
      <c r="I120" s="131">
        <v>0</v>
      </c>
      <c r="J120" s="131">
        <v>123.54</v>
      </c>
      <c r="K120" s="131">
        <v>370.62</v>
      </c>
      <c r="L120" s="131">
        <v>21</v>
      </c>
      <c r="M120" s="131">
        <v>448.4502</v>
      </c>
      <c r="N120" s="130">
        <v>0</v>
      </c>
      <c r="O120" s="130">
        <v>0</v>
      </c>
      <c r="P120" s="130">
        <v>0</v>
      </c>
      <c r="Q120" s="130">
        <v>0</v>
      </c>
      <c r="R120" s="131">
        <v>0</v>
      </c>
      <c r="S120" s="131" t="s">
        <v>326</v>
      </c>
      <c r="T120" s="131"/>
      <c r="U120" s="131">
        <v>0</v>
      </c>
      <c r="V120" s="131">
        <v>0</v>
      </c>
      <c r="W120" s="131">
        <v>0</v>
      </c>
      <c r="X120" s="131" t="s">
        <v>1648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2445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ht="22.5">
      <c r="A121" s="146" t="s">
        <v>506</v>
      </c>
      <c r="B121" s="147" t="s">
        <v>2531</v>
      </c>
      <c r="C121" s="153" t="s">
        <v>2556</v>
      </c>
      <c r="D121" s="148" t="s">
        <v>2475</v>
      </c>
      <c r="E121" s="149">
        <v>7</v>
      </c>
      <c r="F121" s="150">
        <v>0</v>
      </c>
      <c r="G121" s="145">
        <f t="shared" si="8"/>
        <v>0</v>
      </c>
      <c r="H121" s="131">
        <v>0</v>
      </c>
      <c r="I121" s="131">
        <v>0</v>
      </c>
      <c r="J121" s="131">
        <v>135</v>
      </c>
      <c r="K121" s="131">
        <v>945</v>
      </c>
      <c r="L121" s="131">
        <v>21</v>
      </c>
      <c r="M121" s="131">
        <v>1143.45</v>
      </c>
      <c r="N121" s="130">
        <v>0</v>
      </c>
      <c r="O121" s="130">
        <v>0</v>
      </c>
      <c r="P121" s="130">
        <v>0</v>
      </c>
      <c r="Q121" s="130">
        <v>0</v>
      </c>
      <c r="R121" s="131">
        <v>0</v>
      </c>
      <c r="S121" s="131" t="s">
        <v>326</v>
      </c>
      <c r="T121" s="131"/>
      <c r="U121" s="131">
        <v>0</v>
      </c>
      <c r="V121" s="131">
        <v>0</v>
      </c>
      <c r="W121" s="131">
        <v>0</v>
      </c>
      <c r="X121" s="131" t="s">
        <v>1648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2445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ht="22.5">
      <c r="A122" s="146" t="s">
        <v>510</v>
      </c>
      <c r="B122" s="147" t="s">
        <v>2531</v>
      </c>
      <c r="C122" s="153" t="s">
        <v>2557</v>
      </c>
      <c r="D122" s="148" t="s">
        <v>2475</v>
      </c>
      <c r="E122" s="149">
        <v>1</v>
      </c>
      <c r="F122" s="150">
        <v>0</v>
      </c>
      <c r="G122" s="145">
        <f t="shared" si="8"/>
        <v>0</v>
      </c>
      <c r="H122" s="131">
        <v>0</v>
      </c>
      <c r="I122" s="131">
        <v>0</v>
      </c>
      <c r="J122" s="131">
        <v>159.08000000000001</v>
      </c>
      <c r="K122" s="131">
        <v>159.08000000000001</v>
      </c>
      <c r="L122" s="131">
        <v>21</v>
      </c>
      <c r="M122" s="131">
        <v>192.48680000000002</v>
      </c>
      <c r="N122" s="130">
        <v>0</v>
      </c>
      <c r="O122" s="130">
        <v>0</v>
      </c>
      <c r="P122" s="130">
        <v>0</v>
      </c>
      <c r="Q122" s="130">
        <v>0</v>
      </c>
      <c r="R122" s="131">
        <v>0</v>
      </c>
      <c r="S122" s="131" t="s">
        <v>326</v>
      </c>
      <c r="T122" s="131"/>
      <c r="U122" s="131">
        <v>0</v>
      </c>
      <c r="V122" s="131">
        <v>0</v>
      </c>
      <c r="W122" s="131">
        <v>0</v>
      </c>
      <c r="X122" s="131" t="s">
        <v>1648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2445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ht="22.5">
      <c r="A123" s="146" t="s">
        <v>514</v>
      </c>
      <c r="B123" s="147" t="s">
        <v>2531</v>
      </c>
      <c r="C123" s="153" t="s">
        <v>2558</v>
      </c>
      <c r="D123" s="148" t="s">
        <v>2475</v>
      </c>
      <c r="E123" s="149">
        <v>4</v>
      </c>
      <c r="F123" s="150">
        <v>0</v>
      </c>
      <c r="G123" s="145">
        <f t="shared" si="8"/>
        <v>0</v>
      </c>
      <c r="H123" s="131">
        <v>0</v>
      </c>
      <c r="I123" s="131">
        <v>0</v>
      </c>
      <c r="J123" s="131">
        <v>206.09</v>
      </c>
      <c r="K123" s="131">
        <v>824.36</v>
      </c>
      <c r="L123" s="131">
        <v>21</v>
      </c>
      <c r="M123" s="131">
        <v>997.47559999999999</v>
      </c>
      <c r="N123" s="130">
        <v>0</v>
      </c>
      <c r="O123" s="130">
        <v>0</v>
      </c>
      <c r="P123" s="130">
        <v>0</v>
      </c>
      <c r="Q123" s="130">
        <v>0</v>
      </c>
      <c r="R123" s="131">
        <v>0</v>
      </c>
      <c r="S123" s="131" t="s">
        <v>326</v>
      </c>
      <c r="T123" s="131"/>
      <c r="U123" s="131">
        <v>0</v>
      </c>
      <c r="V123" s="131">
        <v>0</v>
      </c>
      <c r="W123" s="131">
        <v>0</v>
      </c>
      <c r="X123" s="131" t="s">
        <v>1648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2445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>
      <c r="A124" s="146" t="s">
        <v>517</v>
      </c>
      <c r="B124" s="147" t="s">
        <v>2472</v>
      </c>
      <c r="C124" s="153" t="s">
        <v>2559</v>
      </c>
      <c r="D124" s="148" t="s">
        <v>2475</v>
      </c>
      <c r="E124" s="149">
        <v>3</v>
      </c>
      <c r="F124" s="150">
        <v>0</v>
      </c>
      <c r="G124" s="145">
        <f t="shared" si="8"/>
        <v>0</v>
      </c>
      <c r="H124" s="131">
        <v>38.57</v>
      </c>
      <c r="I124" s="131">
        <v>115.71000000000001</v>
      </c>
      <c r="J124" s="131">
        <v>0</v>
      </c>
      <c r="K124" s="131">
        <v>0</v>
      </c>
      <c r="L124" s="131">
        <v>21</v>
      </c>
      <c r="M124" s="131">
        <v>140.00909999999999</v>
      </c>
      <c r="N124" s="130">
        <v>0</v>
      </c>
      <c r="O124" s="130">
        <v>0</v>
      </c>
      <c r="P124" s="130">
        <v>0</v>
      </c>
      <c r="Q124" s="130">
        <v>0</v>
      </c>
      <c r="R124" s="131">
        <v>0</v>
      </c>
      <c r="S124" s="131" t="s">
        <v>326</v>
      </c>
      <c r="T124" s="131"/>
      <c r="U124" s="131">
        <v>0</v>
      </c>
      <c r="V124" s="131">
        <v>0</v>
      </c>
      <c r="W124" s="131">
        <v>0</v>
      </c>
      <c r="X124" s="131" t="s">
        <v>1648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1649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>
      <c r="A125" s="146" t="s">
        <v>520</v>
      </c>
      <c r="B125" s="147" t="s">
        <v>2472</v>
      </c>
      <c r="C125" s="153" t="s">
        <v>2560</v>
      </c>
      <c r="D125" s="148" t="s">
        <v>2475</v>
      </c>
      <c r="E125" s="149">
        <v>3</v>
      </c>
      <c r="F125" s="150">
        <v>0</v>
      </c>
      <c r="G125" s="145">
        <f t="shared" si="8"/>
        <v>0</v>
      </c>
      <c r="H125" s="131">
        <v>60.37</v>
      </c>
      <c r="I125" s="131">
        <v>181.10999999999999</v>
      </c>
      <c r="J125" s="131">
        <v>0</v>
      </c>
      <c r="K125" s="131">
        <v>0</v>
      </c>
      <c r="L125" s="131">
        <v>21</v>
      </c>
      <c r="M125" s="131">
        <v>219.1431</v>
      </c>
      <c r="N125" s="130">
        <v>0</v>
      </c>
      <c r="O125" s="130">
        <v>0</v>
      </c>
      <c r="P125" s="130">
        <v>0</v>
      </c>
      <c r="Q125" s="130">
        <v>0</v>
      </c>
      <c r="R125" s="131">
        <v>0</v>
      </c>
      <c r="S125" s="131" t="s">
        <v>326</v>
      </c>
      <c r="T125" s="131"/>
      <c r="U125" s="131">
        <v>0</v>
      </c>
      <c r="V125" s="131">
        <v>0</v>
      </c>
      <c r="W125" s="131">
        <v>0</v>
      </c>
      <c r="X125" s="131" t="s">
        <v>1648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1649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>
      <c r="A126" s="146" t="s">
        <v>523</v>
      </c>
      <c r="B126" s="147" t="s">
        <v>2472</v>
      </c>
      <c r="C126" s="153" t="s">
        <v>2561</v>
      </c>
      <c r="D126" s="148" t="s">
        <v>2475</v>
      </c>
      <c r="E126" s="149">
        <v>5</v>
      </c>
      <c r="F126" s="150">
        <v>0</v>
      </c>
      <c r="G126" s="145">
        <f t="shared" si="8"/>
        <v>0</v>
      </c>
      <c r="H126" s="131">
        <v>145.9</v>
      </c>
      <c r="I126" s="131">
        <v>729.5</v>
      </c>
      <c r="J126" s="131">
        <v>0</v>
      </c>
      <c r="K126" s="131">
        <v>0</v>
      </c>
      <c r="L126" s="131">
        <v>21</v>
      </c>
      <c r="M126" s="131">
        <v>882.69500000000005</v>
      </c>
      <c r="N126" s="130">
        <v>0</v>
      </c>
      <c r="O126" s="130">
        <v>0</v>
      </c>
      <c r="P126" s="130">
        <v>0</v>
      </c>
      <c r="Q126" s="130">
        <v>0</v>
      </c>
      <c r="R126" s="131">
        <v>0</v>
      </c>
      <c r="S126" s="131" t="s">
        <v>326</v>
      </c>
      <c r="T126" s="131"/>
      <c r="U126" s="131">
        <v>0</v>
      </c>
      <c r="V126" s="131">
        <v>0</v>
      </c>
      <c r="W126" s="131">
        <v>0</v>
      </c>
      <c r="X126" s="131" t="s">
        <v>1648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1649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>
      <c r="A127" s="146" t="s">
        <v>539</v>
      </c>
      <c r="B127" s="147" t="s">
        <v>2472</v>
      </c>
      <c r="C127" s="153" t="s">
        <v>2562</v>
      </c>
      <c r="D127" s="148" t="s">
        <v>2475</v>
      </c>
      <c r="E127" s="149">
        <v>1</v>
      </c>
      <c r="F127" s="150">
        <v>0</v>
      </c>
      <c r="G127" s="145">
        <f t="shared" si="8"/>
        <v>0</v>
      </c>
      <c r="H127" s="131">
        <v>191.18</v>
      </c>
      <c r="I127" s="131">
        <v>191.18</v>
      </c>
      <c r="J127" s="131">
        <v>0</v>
      </c>
      <c r="K127" s="131">
        <v>0</v>
      </c>
      <c r="L127" s="131">
        <v>21</v>
      </c>
      <c r="M127" s="131">
        <v>231.3278</v>
      </c>
      <c r="N127" s="130">
        <v>0</v>
      </c>
      <c r="O127" s="130">
        <v>0</v>
      </c>
      <c r="P127" s="130">
        <v>0</v>
      </c>
      <c r="Q127" s="130">
        <v>0</v>
      </c>
      <c r="R127" s="131">
        <v>0</v>
      </c>
      <c r="S127" s="131" t="s">
        <v>326</v>
      </c>
      <c r="T127" s="131"/>
      <c r="U127" s="131">
        <v>0</v>
      </c>
      <c r="V127" s="131">
        <v>0</v>
      </c>
      <c r="W127" s="131">
        <v>0</v>
      </c>
      <c r="X127" s="131" t="s">
        <v>1648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1649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>
      <c r="A128" s="146" t="s">
        <v>545</v>
      </c>
      <c r="B128" s="147" t="s">
        <v>2472</v>
      </c>
      <c r="C128" s="153" t="s">
        <v>2563</v>
      </c>
      <c r="D128" s="148" t="s">
        <v>2475</v>
      </c>
      <c r="E128" s="149">
        <v>4</v>
      </c>
      <c r="F128" s="150">
        <v>0</v>
      </c>
      <c r="G128" s="145">
        <f t="shared" si="8"/>
        <v>0</v>
      </c>
      <c r="H128" s="131">
        <v>283.42</v>
      </c>
      <c r="I128" s="131">
        <v>1133.68</v>
      </c>
      <c r="J128" s="131">
        <v>0</v>
      </c>
      <c r="K128" s="131">
        <v>0</v>
      </c>
      <c r="L128" s="131">
        <v>21</v>
      </c>
      <c r="M128" s="131">
        <v>1371.7528</v>
      </c>
      <c r="N128" s="130">
        <v>0</v>
      </c>
      <c r="O128" s="130">
        <v>0</v>
      </c>
      <c r="P128" s="130">
        <v>0</v>
      </c>
      <c r="Q128" s="130">
        <v>0</v>
      </c>
      <c r="R128" s="131">
        <v>0</v>
      </c>
      <c r="S128" s="131" t="s">
        <v>326</v>
      </c>
      <c r="T128" s="131"/>
      <c r="U128" s="131">
        <v>0</v>
      </c>
      <c r="V128" s="131">
        <v>0</v>
      </c>
      <c r="W128" s="131">
        <v>0</v>
      </c>
      <c r="X128" s="131" t="s">
        <v>1648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1649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>
      <c r="A129" s="146" t="s">
        <v>556</v>
      </c>
      <c r="B129" s="147" t="s">
        <v>2472</v>
      </c>
      <c r="C129" s="153" t="s">
        <v>2564</v>
      </c>
      <c r="D129" s="148" t="s">
        <v>2475</v>
      </c>
      <c r="E129" s="149">
        <v>1</v>
      </c>
      <c r="F129" s="150">
        <v>0</v>
      </c>
      <c r="G129" s="145">
        <f t="shared" si="8"/>
        <v>0</v>
      </c>
      <c r="H129" s="131">
        <v>4171.3100000000004</v>
      </c>
      <c r="I129" s="131">
        <v>4171.3100000000004</v>
      </c>
      <c r="J129" s="131">
        <v>0</v>
      </c>
      <c r="K129" s="131">
        <v>0</v>
      </c>
      <c r="L129" s="131">
        <v>21</v>
      </c>
      <c r="M129" s="131">
        <v>5047.2851000000001</v>
      </c>
      <c r="N129" s="130">
        <v>0</v>
      </c>
      <c r="O129" s="130">
        <v>0</v>
      </c>
      <c r="P129" s="130">
        <v>0</v>
      </c>
      <c r="Q129" s="130">
        <v>0</v>
      </c>
      <c r="R129" s="131">
        <v>0</v>
      </c>
      <c r="S129" s="131" t="s">
        <v>326</v>
      </c>
      <c r="T129" s="131"/>
      <c r="U129" s="131">
        <v>0</v>
      </c>
      <c r="V129" s="131">
        <v>0</v>
      </c>
      <c r="W129" s="131">
        <v>0</v>
      </c>
      <c r="X129" s="131" t="s">
        <v>1648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1649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ht="22.5">
      <c r="A130" s="146" t="s">
        <v>559</v>
      </c>
      <c r="B130" s="147" t="s">
        <v>2472</v>
      </c>
      <c r="C130" s="153" t="s">
        <v>2565</v>
      </c>
      <c r="D130" s="148" t="s">
        <v>2475</v>
      </c>
      <c r="E130" s="149">
        <v>1</v>
      </c>
      <c r="F130" s="150">
        <v>0</v>
      </c>
      <c r="G130" s="145">
        <f t="shared" si="8"/>
        <v>0</v>
      </c>
      <c r="H130" s="131">
        <v>476.19</v>
      </c>
      <c r="I130" s="131">
        <v>476.19</v>
      </c>
      <c r="J130" s="131">
        <v>0</v>
      </c>
      <c r="K130" s="131">
        <v>0</v>
      </c>
      <c r="L130" s="131">
        <v>21</v>
      </c>
      <c r="M130" s="131">
        <v>576.18989999999997</v>
      </c>
      <c r="N130" s="130">
        <v>0</v>
      </c>
      <c r="O130" s="130">
        <v>0</v>
      </c>
      <c r="P130" s="130">
        <v>0</v>
      </c>
      <c r="Q130" s="130">
        <v>0</v>
      </c>
      <c r="R130" s="131">
        <v>0</v>
      </c>
      <c r="S130" s="131" t="s">
        <v>326</v>
      </c>
      <c r="T130" s="131"/>
      <c r="U130" s="131">
        <v>0</v>
      </c>
      <c r="V130" s="131">
        <v>0</v>
      </c>
      <c r="W130" s="131">
        <v>0</v>
      </c>
      <c r="X130" s="131" t="s">
        <v>1648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1649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>
      <c r="A131" s="146" t="s">
        <v>562</v>
      </c>
      <c r="B131" s="147" t="s">
        <v>2472</v>
      </c>
      <c r="C131" s="153" t="s">
        <v>2566</v>
      </c>
      <c r="D131" s="148" t="s">
        <v>2475</v>
      </c>
      <c r="E131" s="149">
        <v>1</v>
      </c>
      <c r="F131" s="150">
        <v>0</v>
      </c>
      <c r="G131" s="145">
        <f t="shared" si="8"/>
        <v>0</v>
      </c>
      <c r="H131" s="131">
        <v>747.89</v>
      </c>
      <c r="I131" s="131">
        <v>747.89</v>
      </c>
      <c r="J131" s="131">
        <v>0</v>
      </c>
      <c r="K131" s="131">
        <v>0</v>
      </c>
      <c r="L131" s="131">
        <v>21</v>
      </c>
      <c r="M131" s="131">
        <v>904.94690000000003</v>
      </c>
      <c r="N131" s="130">
        <v>0</v>
      </c>
      <c r="O131" s="130">
        <v>0</v>
      </c>
      <c r="P131" s="130">
        <v>0</v>
      </c>
      <c r="Q131" s="130">
        <v>0</v>
      </c>
      <c r="R131" s="131">
        <v>0</v>
      </c>
      <c r="S131" s="131" t="s">
        <v>326</v>
      </c>
      <c r="T131" s="131"/>
      <c r="U131" s="131">
        <v>0</v>
      </c>
      <c r="V131" s="131">
        <v>0</v>
      </c>
      <c r="W131" s="131">
        <v>0</v>
      </c>
      <c r="X131" s="131" t="s">
        <v>1648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1649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ht="22.5">
      <c r="A132" s="146" t="s">
        <v>569</v>
      </c>
      <c r="B132" s="147" t="s">
        <v>2567</v>
      </c>
      <c r="C132" s="153" t="s">
        <v>2568</v>
      </c>
      <c r="D132" s="148" t="s">
        <v>2475</v>
      </c>
      <c r="E132" s="149">
        <v>2</v>
      </c>
      <c r="F132" s="150">
        <v>0</v>
      </c>
      <c r="G132" s="145">
        <f t="shared" si="8"/>
        <v>0</v>
      </c>
      <c r="H132" s="131">
        <v>464.2</v>
      </c>
      <c r="I132" s="131">
        <v>928.4</v>
      </c>
      <c r="J132" s="131">
        <v>0</v>
      </c>
      <c r="K132" s="131">
        <v>0</v>
      </c>
      <c r="L132" s="131">
        <v>21</v>
      </c>
      <c r="M132" s="131">
        <v>1123.364</v>
      </c>
      <c r="N132" s="130">
        <v>0</v>
      </c>
      <c r="O132" s="130">
        <v>0</v>
      </c>
      <c r="P132" s="130">
        <v>0</v>
      </c>
      <c r="Q132" s="130">
        <v>0</v>
      </c>
      <c r="R132" s="131">
        <v>0</v>
      </c>
      <c r="S132" s="131" t="s">
        <v>326</v>
      </c>
      <c r="T132" s="131"/>
      <c r="U132" s="131">
        <v>0</v>
      </c>
      <c r="V132" s="131">
        <v>0</v>
      </c>
      <c r="W132" s="131">
        <v>0</v>
      </c>
      <c r="X132" s="131" t="s">
        <v>385</v>
      </c>
      <c r="Y132" s="126"/>
      <c r="Z132" s="126"/>
      <c r="AA132" s="126"/>
      <c r="AB132" s="126"/>
      <c r="AC132" s="126"/>
      <c r="AD132" s="126"/>
      <c r="AE132" s="126"/>
      <c r="AF132" s="126"/>
      <c r="AG132" s="126" t="s">
        <v>386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>
      <c r="A133" s="146" t="s">
        <v>574</v>
      </c>
      <c r="B133" s="147" t="s">
        <v>2567</v>
      </c>
      <c r="C133" s="153" t="s">
        <v>2569</v>
      </c>
      <c r="D133" s="148" t="s">
        <v>2475</v>
      </c>
      <c r="E133" s="149">
        <v>2</v>
      </c>
      <c r="F133" s="150">
        <v>0</v>
      </c>
      <c r="G133" s="145">
        <f t="shared" si="8"/>
        <v>0</v>
      </c>
      <c r="H133" s="131">
        <v>180.4</v>
      </c>
      <c r="I133" s="131">
        <v>360.8</v>
      </c>
      <c r="J133" s="131">
        <v>0</v>
      </c>
      <c r="K133" s="131">
        <v>0</v>
      </c>
      <c r="L133" s="131">
        <v>21</v>
      </c>
      <c r="M133" s="131">
        <v>436.56800000000004</v>
      </c>
      <c r="N133" s="130">
        <v>0</v>
      </c>
      <c r="O133" s="130">
        <v>0</v>
      </c>
      <c r="P133" s="130">
        <v>0</v>
      </c>
      <c r="Q133" s="130">
        <v>0</v>
      </c>
      <c r="R133" s="131">
        <v>0</v>
      </c>
      <c r="S133" s="131" t="s">
        <v>326</v>
      </c>
      <c r="T133" s="131"/>
      <c r="U133" s="131">
        <v>0</v>
      </c>
      <c r="V133" s="131">
        <v>0</v>
      </c>
      <c r="W133" s="131">
        <v>0</v>
      </c>
      <c r="X133" s="131" t="s">
        <v>1648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1649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>
      <c r="A134" s="146" t="s">
        <v>577</v>
      </c>
      <c r="B134" s="147" t="s">
        <v>2567</v>
      </c>
      <c r="C134" s="153" t="s">
        <v>2570</v>
      </c>
      <c r="D134" s="148" t="s">
        <v>2475</v>
      </c>
      <c r="E134" s="149">
        <v>3</v>
      </c>
      <c r="F134" s="150">
        <v>0</v>
      </c>
      <c r="G134" s="145">
        <f t="shared" si="8"/>
        <v>0</v>
      </c>
      <c r="H134" s="131">
        <v>279.39999999999998</v>
      </c>
      <c r="I134" s="131">
        <v>838.19999999999993</v>
      </c>
      <c r="J134" s="131">
        <v>0</v>
      </c>
      <c r="K134" s="131">
        <v>0</v>
      </c>
      <c r="L134" s="131">
        <v>21</v>
      </c>
      <c r="M134" s="131">
        <v>1014.2220000000001</v>
      </c>
      <c r="N134" s="130">
        <v>0</v>
      </c>
      <c r="O134" s="130">
        <v>0</v>
      </c>
      <c r="P134" s="130">
        <v>0</v>
      </c>
      <c r="Q134" s="130">
        <v>0</v>
      </c>
      <c r="R134" s="131">
        <v>0</v>
      </c>
      <c r="S134" s="131" t="s">
        <v>326</v>
      </c>
      <c r="T134" s="131"/>
      <c r="U134" s="131">
        <v>0</v>
      </c>
      <c r="V134" s="131">
        <v>0</v>
      </c>
      <c r="W134" s="131">
        <v>0</v>
      </c>
      <c r="X134" s="131" t="s">
        <v>1648</v>
      </c>
      <c r="Y134" s="126"/>
      <c r="Z134" s="126"/>
      <c r="AA134" s="126"/>
      <c r="AB134" s="126"/>
      <c r="AC134" s="126"/>
      <c r="AD134" s="126"/>
      <c r="AE134" s="126"/>
      <c r="AF134" s="126"/>
      <c r="AG134" s="126" t="s">
        <v>1649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>
      <c r="A135" s="146" t="s">
        <v>588</v>
      </c>
      <c r="B135" s="147" t="s">
        <v>2567</v>
      </c>
      <c r="C135" s="153" t="s">
        <v>2571</v>
      </c>
      <c r="D135" s="148" t="s">
        <v>2475</v>
      </c>
      <c r="E135" s="149">
        <v>2</v>
      </c>
      <c r="F135" s="150">
        <v>0</v>
      </c>
      <c r="G135" s="145">
        <f t="shared" si="8"/>
        <v>0</v>
      </c>
      <c r="H135" s="131">
        <v>440</v>
      </c>
      <c r="I135" s="131">
        <v>880</v>
      </c>
      <c r="J135" s="131">
        <v>0</v>
      </c>
      <c r="K135" s="131">
        <v>0</v>
      </c>
      <c r="L135" s="131">
        <v>21</v>
      </c>
      <c r="M135" s="131">
        <v>1064.8</v>
      </c>
      <c r="N135" s="130">
        <v>0</v>
      </c>
      <c r="O135" s="130">
        <v>0</v>
      </c>
      <c r="P135" s="130">
        <v>0</v>
      </c>
      <c r="Q135" s="130">
        <v>0</v>
      </c>
      <c r="R135" s="131">
        <v>0</v>
      </c>
      <c r="S135" s="131" t="s">
        <v>326</v>
      </c>
      <c r="T135" s="131"/>
      <c r="U135" s="131">
        <v>0</v>
      </c>
      <c r="V135" s="131">
        <v>0</v>
      </c>
      <c r="W135" s="131">
        <v>0</v>
      </c>
      <c r="X135" s="131" t="s">
        <v>1648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1649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>
      <c r="A136" s="146" t="s">
        <v>594</v>
      </c>
      <c r="B136" s="147" t="s">
        <v>2567</v>
      </c>
      <c r="C136" s="153" t="s">
        <v>2572</v>
      </c>
      <c r="D136" s="148" t="s">
        <v>2475</v>
      </c>
      <c r="E136" s="149">
        <v>3</v>
      </c>
      <c r="F136" s="150">
        <v>0</v>
      </c>
      <c r="G136" s="145">
        <f t="shared" si="8"/>
        <v>0</v>
      </c>
      <c r="H136" s="131">
        <v>925.1</v>
      </c>
      <c r="I136" s="131">
        <v>2775.3</v>
      </c>
      <c r="J136" s="131">
        <v>0</v>
      </c>
      <c r="K136" s="131">
        <v>0</v>
      </c>
      <c r="L136" s="131">
        <v>21</v>
      </c>
      <c r="M136" s="131">
        <v>3358.1130000000003</v>
      </c>
      <c r="N136" s="130">
        <v>0</v>
      </c>
      <c r="O136" s="130">
        <v>0</v>
      </c>
      <c r="P136" s="130">
        <v>0</v>
      </c>
      <c r="Q136" s="130">
        <v>0</v>
      </c>
      <c r="R136" s="131">
        <v>0</v>
      </c>
      <c r="S136" s="131" t="s">
        <v>326</v>
      </c>
      <c r="T136" s="131"/>
      <c r="U136" s="131">
        <v>0</v>
      </c>
      <c r="V136" s="131">
        <v>0</v>
      </c>
      <c r="W136" s="131">
        <v>0</v>
      </c>
      <c r="X136" s="131" t="s">
        <v>1648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1649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>
      <c r="A137" s="146" t="s">
        <v>597</v>
      </c>
      <c r="B137" s="147" t="s">
        <v>2573</v>
      </c>
      <c r="C137" s="153" t="s">
        <v>2574</v>
      </c>
      <c r="D137" s="148" t="s">
        <v>2475</v>
      </c>
      <c r="E137" s="149">
        <v>2</v>
      </c>
      <c r="F137" s="150">
        <v>0</v>
      </c>
      <c r="G137" s="145">
        <f t="shared" si="8"/>
        <v>0</v>
      </c>
      <c r="H137" s="131">
        <v>0</v>
      </c>
      <c r="I137" s="131">
        <v>0</v>
      </c>
      <c r="J137" s="131">
        <v>511.5</v>
      </c>
      <c r="K137" s="131">
        <v>1023</v>
      </c>
      <c r="L137" s="131">
        <v>21</v>
      </c>
      <c r="M137" s="131">
        <v>1237.83</v>
      </c>
      <c r="N137" s="130">
        <v>0</v>
      </c>
      <c r="O137" s="130">
        <v>0</v>
      </c>
      <c r="P137" s="130">
        <v>0</v>
      </c>
      <c r="Q137" s="130">
        <v>0</v>
      </c>
      <c r="R137" s="131">
        <v>0</v>
      </c>
      <c r="S137" s="131" t="s">
        <v>326</v>
      </c>
      <c r="T137" s="131"/>
      <c r="U137" s="131">
        <v>0</v>
      </c>
      <c r="V137" s="131">
        <v>0</v>
      </c>
      <c r="W137" s="131">
        <v>0</v>
      </c>
      <c r="X137" s="131" t="s">
        <v>327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1349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>
      <c r="A138" s="146" t="s">
        <v>603</v>
      </c>
      <c r="B138" s="147" t="s">
        <v>2573</v>
      </c>
      <c r="C138" s="153" t="s">
        <v>2575</v>
      </c>
      <c r="D138" s="148" t="s">
        <v>2475</v>
      </c>
      <c r="E138" s="149">
        <v>1</v>
      </c>
      <c r="F138" s="150">
        <v>0</v>
      </c>
      <c r="G138" s="145">
        <f t="shared" si="8"/>
        <v>0</v>
      </c>
      <c r="H138" s="131">
        <v>0</v>
      </c>
      <c r="I138" s="131">
        <v>0</v>
      </c>
      <c r="J138" s="131">
        <v>935</v>
      </c>
      <c r="K138" s="131">
        <v>935</v>
      </c>
      <c r="L138" s="131">
        <v>21</v>
      </c>
      <c r="M138" s="131">
        <v>1131.3499999999999</v>
      </c>
      <c r="N138" s="130">
        <v>0</v>
      </c>
      <c r="O138" s="130">
        <v>0</v>
      </c>
      <c r="P138" s="130">
        <v>0</v>
      </c>
      <c r="Q138" s="130">
        <v>0</v>
      </c>
      <c r="R138" s="131">
        <v>0</v>
      </c>
      <c r="S138" s="131" t="s">
        <v>326</v>
      </c>
      <c r="T138" s="131"/>
      <c r="U138" s="131">
        <v>0</v>
      </c>
      <c r="V138" s="131">
        <v>0</v>
      </c>
      <c r="W138" s="131">
        <v>0</v>
      </c>
      <c r="X138" s="131" t="s">
        <v>1648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2445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>
      <c r="A139" s="146" t="s">
        <v>606</v>
      </c>
      <c r="B139" s="147" t="s">
        <v>2472</v>
      </c>
      <c r="C139" s="153" t="s">
        <v>2576</v>
      </c>
      <c r="D139" s="148" t="s">
        <v>2475</v>
      </c>
      <c r="E139" s="149">
        <v>1</v>
      </c>
      <c r="F139" s="150">
        <v>0</v>
      </c>
      <c r="G139" s="145">
        <f t="shared" si="8"/>
        <v>0</v>
      </c>
      <c r="H139" s="131">
        <v>0</v>
      </c>
      <c r="I139" s="131">
        <v>0</v>
      </c>
      <c r="J139" s="131">
        <v>308</v>
      </c>
      <c r="K139" s="131">
        <v>308</v>
      </c>
      <c r="L139" s="131">
        <v>21</v>
      </c>
      <c r="M139" s="131">
        <v>372.68</v>
      </c>
      <c r="N139" s="130">
        <v>0</v>
      </c>
      <c r="O139" s="130">
        <v>0</v>
      </c>
      <c r="P139" s="130">
        <v>0</v>
      </c>
      <c r="Q139" s="130">
        <v>0</v>
      </c>
      <c r="R139" s="131">
        <v>0</v>
      </c>
      <c r="S139" s="131" t="s">
        <v>326</v>
      </c>
      <c r="T139" s="131"/>
      <c r="U139" s="131">
        <v>0</v>
      </c>
      <c r="V139" s="131">
        <v>0</v>
      </c>
      <c r="W139" s="131">
        <v>0</v>
      </c>
      <c r="X139" s="131" t="s">
        <v>1648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2445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>
      <c r="A140" s="146" t="s">
        <v>610</v>
      </c>
      <c r="B140" s="147" t="s">
        <v>2472</v>
      </c>
      <c r="C140" s="153" t="s">
        <v>2577</v>
      </c>
      <c r="D140" s="148" t="s">
        <v>2475</v>
      </c>
      <c r="E140" s="149">
        <v>1</v>
      </c>
      <c r="F140" s="150">
        <v>0</v>
      </c>
      <c r="G140" s="145">
        <f t="shared" si="8"/>
        <v>0</v>
      </c>
      <c r="H140" s="131">
        <v>0</v>
      </c>
      <c r="I140" s="131">
        <v>0</v>
      </c>
      <c r="J140" s="131">
        <v>3295.6</v>
      </c>
      <c r="K140" s="131">
        <v>3295.6</v>
      </c>
      <c r="L140" s="131">
        <v>21</v>
      </c>
      <c r="M140" s="131">
        <v>3987.6759999999999</v>
      </c>
      <c r="N140" s="130">
        <v>0</v>
      </c>
      <c r="O140" s="130">
        <v>0</v>
      </c>
      <c r="P140" s="130">
        <v>0</v>
      </c>
      <c r="Q140" s="130">
        <v>0</v>
      </c>
      <c r="R140" s="131">
        <v>0</v>
      </c>
      <c r="S140" s="131" t="s">
        <v>326</v>
      </c>
      <c r="T140" s="131"/>
      <c r="U140" s="131">
        <v>0</v>
      </c>
      <c r="V140" s="131">
        <v>0</v>
      </c>
      <c r="W140" s="131">
        <v>0</v>
      </c>
      <c r="X140" s="131" t="s">
        <v>1648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2445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>
      <c r="A141" s="146" t="s">
        <v>613</v>
      </c>
      <c r="B141" s="147" t="s">
        <v>2531</v>
      </c>
      <c r="C141" s="153" t="s">
        <v>2578</v>
      </c>
      <c r="D141" s="148" t="s">
        <v>2469</v>
      </c>
      <c r="E141" s="149">
        <v>303.89999999999998</v>
      </c>
      <c r="F141" s="150">
        <v>0</v>
      </c>
      <c r="G141" s="145">
        <f t="shared" si="8"/>
        <v>0</v>
      </c>
      <c r="H141" s="131">
        <v>0</v>
      </c>
      <c r="I141" s="131">
        <v>0</v>
      </c>
      <c r="J141" s="131">
        <v>15.62</v>
      </c>
      <c r="K141" s="131">
        <v>4746.9179999999997</v>
      </c>
      <c r="L141" s="131">
        <v>21</v>
      </c>
      <c r="M141" s="131">
        <v>5743.7731999999996</v>
      </c>
      <c r="N141" s="130">
        <v>0</v>
      </c>
      <c r="O141" s="130">
        <v>0</v>
      </c>
      <c r="P141" s="130">
        <v>0</v>
      </c>
      <c r="Q141" s="130">
        <v>0</v>
      </c>
      <c r="R141" s="131">
        <v>0</v>
      </c>
      <c r="S141" s="131" t="s">
        <v>326</v>
      </c>
      <c r="T141" s="131"/>
      <c r="U141" s="131">
        <v>0</v>
      </c>
      <c r="V141" s="131">
        <v>0</v>
      </c>
      <c r="W141" s="131">
        <v>0</v>
      </c>
      <c r="X141" s="131" t="s">
        <v>1648</v>
      </c>
      <c r="Y141" s="126"/>
      <c r="Z141" s="126"/>
      <c r="AA141" s="126"/>
      <c r="AB141" s="126"/>
      <c r="AC141" s="126"/>
      <c r="AD141" s="126"/>
      <c r="AE141" s="126"/>
      <c r="AF141" s="126"/>
      <c r="AG141" s="126" t="s">
        <v>2445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>
      <c r="A142" s="146" t="s">
        <v>629</v>
      </c>
      <c r="B142" s="147" t="s">
        <v>2531</v>
      </c>
      <c r="C142" s="153" t="s">
        <v>2579</v>
      </c>
      <c r="D142" s="148" t="s">
        <v>2469</v>
      </c>
      <c r="E142" s="149">
        <v>303.89999999999998</v>
      </c>
      <c r="F142" s="150">
        <v>0</v>
      </c>
      <c r="G142" s="145">
        <f t="shared" si="8"/>
        <v>0</v>
      </c>
      <c r="H142" s="131">
        <v>0</v>
      </c>
      <c r="I142" s="131">
        <v>0</v>
      </c>
      <c r="J142" s="131">
        <v>11.3</v>
      </c>
      <c r="K142" s="131">
        <v>3434.07</v>
      </c>
      <c r="L142" s="131">
        <v>21</v>
      </c>
      <c r="M142" s="131">
        <v>4155.2246999999998</v>
      </c>
      <c r="N142" s="130">
        <v>0</v>
      </c>
      <c r="O142" s="130">
        <v>0</v>
      </c>
      <c r="P142" s="130">
        <v>0</v>
      </c>
      <c r="Q142" s="130">
        <v>0</v>
      </c>
      <c r="R142" s="131">
        <v>0</v>
      </c>
      <c r="S142" s="131" t="s">
        <v>326</v>
      </c>
      <c r="T142" s="131"/>
      <c r="U142" s="131">
        <v>0</v>
      </c>
      <c r="V142" s="131">
        <v>0</v>
      </c>
      <c r="W142" s="131">
        <v>0</v>
      </c>
      <c r="X142" s="131" t="s">
        <v>1648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2445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>
      <c r="A143" s="134" t="s">
        <v>320</v>
      </c>
      <c r="B143" s="135" t="s">
        <v>173</v>
      </c>
      <c r="C143" s="152" t="s">
        <v>174</v>
      </c>
      <c r="D143" s="136"/>
      <c r="E143" s="137"/>
      <c r="F143" s="138"/>
      <c r="G143" s="139">
        <f>SUM(G144:G146)</f>
        <v>0</v>
      </c>
      <c r="H143" s="133"/>
      <c r="I143" s="133">
        <v>0</v>
      </c>
      <c r="J143" s="133"/>
      <c r="K143" s="133">
        <v>0</v>
      </c>
      <c r="L143" s="133"/>
      <c r="M143" s="133"/>
      <c r="N143" s="132"/>
      <c r="O143" s="132"/>
      <c r="P143" s="132"/>
      <c r="Q143" s="132"/>
      <c r="R143" s="133"/>
      <c r="S143" s="133"/>
      <c r="T143" s="133"/>
      <c r="U143" s="133"/>
      <c r="V143" s="133"/>
      <c r="W143" s="133"/>
      <c r="X143" s="133"/>
      <c r="AG143" t="s">
        <v>321</v>
      </c>
    </row>
    <row r="144" spans="1:60">
      <c r="A144" s="146" t="s">
        <v>633</v>
      </c>
      <c r="B144" s="147" t="s">
        <v>2580</v>
      </c>
      <c r="C144" s="153" t="s">
        <v>2581</v>
      </c>
      <c r="D144" s="148" t="s">
        <v>2475</v>
      </c>
      <c r="E144" s="149">
        <v>1</v>
      </c>
      <c r="F144" s="150">
        <v>0</v>
      </c>
      <c r="G144" s="145">
        <f t="shared" ref="G144:G146" si="9">F144*E144</f>
        <v>0</v>
      </c>
      <c r="H144" s="131">
        <v>0</v>
      </c>
      <c r="I144" s="131">
        <v>0</v>
      </c>
      <c r="J144" s="131">
        <v>807.03</v>
      </c>
      <c r="K144" s="131">
        <v>807.03</v>
      </c>
      <c r="L144" s="131">
        <v>21</v>
      </c>
      <c r="M144" s="131">
        <v>976.50630000000001</v>
      </c>
      <c r="N144" s="130">
        <v>0</v>
      </c>
      <c r="O144" s="130">
        <v>0</v>
      </c>
      <c r="P144" s="130">
        <v>0</v>
      </c>
      <c r="Q144" s="130">
        <v>0</v>
      </c>
      <c r="R144" s="131">
        <v>0</v>
      </c>
      <c r="S144" s="131" t="s">
        <v>326</v>
      </c>
      <c r="T144" s="131"/>
      <c r="U144" s="131">
        <v>0</v>
      </c>
      <c r="V144" s="131">
        <v>0</v>
      </c>
      <c r="W144" s="131">
        <v>0</v>
      </c>
      <c r="X144" s="131" t="s">
        <v>327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1349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>
      <c r="A145" s="146" t="s">
        <v>636</v>
      </c>
      <c r="B145" s="147" t="s">
        <v>2582</v>
      </c>
      <c r="C145" s="153" t="s">
        <v>2583</v>
      </c>
      <c r="D145" s="148" t="s">
        <v>2475</v>
      </c>
      <c r="E145" s="149">
        <v>1</v>
      </c>
      <c r="F145" s="150">
        <v>0</v>
      </c>
      <c r="G145" s="145">
        <f t="shared" si="9"/>
        <v>0</v>
      </c>
      <c r="H145" s="131">
        <v>534.6</v>
      </c>
      <c r="I145" s="131">
        <v>534.6</v>
      </c>
      <c r="J145" s="131">
        <v>0</v>
      </c>
      <c r="K145" s="131">
        <v>0</v>
      </c>
      <c r="L145" s="131">
        <v>21</v>
      </c>
      <c r="M145" s="131">
        <v>646.86599999999999</v>
      </c>
      <c r="N145" s="130">
        <v>0</v>
      </c>
      <c r="O145" s="130">
        <v>0</v>
      </c>
      <c r="P145" s="130">
        <v>0</v>
      </c>
      <c r="Q145" s="130">
        <v>0</v>
      </c>
      <c r="R145" s="131">
        <v>0</v>
      </c>
      <c r="S145" s="131" t="s">
        <v>326</v>
      </c>
      <c r="T145" s="131"/>
      <c r="U145" s="131">
        <v>0</v>
      </c>
      <c r="V145" s="131">
        <v>0</v>
      </c>
      <c r="W145" s="131">
        <v>0</v>
      </c>
      <c r="X145" s="131" t="s">
        <v>385</v>
      </c>
      <c r="Y145" s="126"/>
      <c r="Z145" s="126"/>
      <c r="AA145" s="126"/>
      <c r="AB145" s="126"/>
      <c r="AC145" s="126"/>
      <c r="AD145" s="126"/>
      <c r="AE145" s="126"/>
      <c r="AF145" s="126"/>
      <c r="AG145" s="126" t="s">
        <v>386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>
      <c r="A146" s="146" t="s">
        <v>648</v>
      </c>
      <c r="B146" s="147" t="s">
        <v>2582</v>
      </c>
      <c r="C146" s="153" t="s">
        <v>2584</v>
      </c>
      <c r="D146" s="148" t="s">
        <v>2475</v>
      </c>
      <c r="E146" s="149">
        <v>1</v>
      </c>
      <c r="F146" s="150">
        <v>0</v>
      </c>
      <c r="G146" s="145">
        <f t="shared" si="9"/>
        <v>0</v>
      </c>
      <c r="H146" s="131">
        <v>13454.1</v>
      </c>
      <c r="I146" s="131">
        <v>13454.1</v>
      </c>
      <c r="J146" s="131">
        <v>0</v>
      </c>
      <c r="K146" s="131">
        <v>0</v>
      </c>
      <c r="L146" s="131">
        <v>21</v>
      </c>
      <c r="M146" s="131">
        <v>16279.461000000001</v>
      </c>
      <c r="N146" s="130">
        <v>0</v>
      </c>
      <c r="O146" s="130">
        <v>0</v>
      </c>
      <c r="P146" s="130">
        <v>0</v>
      </c>
      <c r="Q146" s="130">
        <v>0</v>
      </c>
      <c r="R146" s="131">
        <v>0</v>
      </c>
      <c r="S146" s="131" t="s">
        <v>326</v>
      </c>
      <c r="T146" s="131"/>
      <c r="U146" s="131">
        <v>0</v>
      </c>
      <c r="V146" s="131">
        <v>0</v>
      </c>
      <c r="W146" s="131">
        <v>0</v>
      </c>
      <c r="X146" s="131" t="s">
        <v>1648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1649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>
      <c r="A147" s="134" t="s">
        <v>320</v>
      </c>
      <c r="B147" s="135" t="s">
        <v>175</v>
      </c>
      <c r="C147" s="152" t="s">
        <v>176</v>
      </c>
      <c r="D147" s="136"/>
      <c r="E147" s="137"/>
      <c r="F147" s="138"/>
      <c r="G147" s="139">
        <f>SUM(G148:G202)</f>
        <v>0</v>
      </c>
      <c r="H147" s="133"/>
      <c r="I147" s="133">
        <v>0</v>
      </c>
      <c r="J147" s="133"/>
      <c r="K147" s="133">
        <v>0</v>
      </c>
      <c r="L147" s="133"/>
      <c r="M147" s="133"/>
      <c r="N147" s="132"/>
      <c r="O147" s="132"/>
      <c r="P147" s="132"/>
      <c r="Q147" s="132"/>
      <c r="R147" s="133"/>
      <c r="S147" s="133"/>
      <c r="T147" s="133"/>
      <c r="U147" s="133"/>
      <c r="V147" s="133"/>
      <c r="W147" s="133"/>
      <c r="X147" s="133"/>
      <c r="AG147" t="s">
        <v>321</v>
      </c>
    </row>
    <row r="148" spans="1:60">
      <c r="A148" s="146" t="s">
        <v>656</v>
      </c>
      <c r="B148" s="147" t="s">
        <v>2585</v>
      </c>
      <c r="C148" s="153" t="s">
        <v>2586</v>
      </c>
      <c r="D148" s="148" t="s">
        <v>2475</v>
      </c>
      <c r="E148" s="149">
        <v>2</v>
      </c>
      <c r="F148" s="150">
        <v>0</v>
      </c>
      <c r="G148" s="145">
        <f t="shared" ref="G148:G202" si="10">F148*E148</f>
        <v>0</v>
      </c>
      <c r="H148" s="131">
        <v>0</v>
      </c>
      <c r="I148" s="131">
        <v>0</v>
      </c>
      <c r="J148" s="131">
        <v>713.04</v>
      </c>
      <c r="K148" s="131">
        <v>1426.08</v>
      </c>
      <c r="L148" s="131">
        <v>21</v>
      </c>
      <c r="M148" s="131">
        <v>1725.5567999999998</v>
      </c>
      <c r="N148" s="130">
        <v>0</v>
      </c>
      <c r="O148" s="130">
        <v>0</v>
      </c>
      <c r="P148" s="130">
        <v>0</v>
      </c>
      <c r="Q148" s="130">
        <v>0</v>
      </c>
      <c r="R148" s="131">
        <v>0</v>
      </c>
      <c r="S148" s="131" t="s">
        <v>326</v>
      </c>
      <c r="T148" s="131"/>
      <c r="U148" s="131">
        <v>0</v>
      </c>
      <c r="V148" s="131">
        <v>0</v>
      </c>
      <c r="W148" s="131">
        <v>0</v>
      </c>
      <c r="X148" s="131" t="s">
        <v>327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1349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ht="22.5">
      <c r="A149" s="146" t="s">
        <v>659</v>
      </c>
      <c r="B149" s="147" t="s">
        <v>2585</v>
      </c>
      <c r="C149" s="153" t="s">
        <v>2587</v>
      </c>
      <c r="D149" s="148" t="s">
        <v>2475</v>
      </c>
      <c r="E149" s="149">
        <v>10</v>
      </c>
      <c r="F149" s="150">
        <v>0</v>
      </c>
      <c r="G149" s="145">
        <f t="shared" si="10"/>
        <v>0</v>
      </c>
      <c r="H149" s="131">
        <v>0</v>
      </c>
      <c r="I149" s="131">
        <v>0</v>
      </c>
      <c r="J149" s="131">
        <v>974.13</v>
      </c>
      <c r="K149" s="131">
        <v>9741.2999999999993</v>
      </c>
      <c r="L149" s="131">
        <v>21</v>
      </c>
      <c r="M149" s="131">
        <v>11786.973</v>
      </c>
      <c r="N149" s="130">
        <v>0</v>
      </c>
      <c r="O149" s="130">
        <v>0</v>
      </c>
      <c r="P149" s="130">
        <v>0</v>
      </c>
      <c r="Q149" s="130">
        <v>0</v>
      </c>
      <c r="R149" s="131">
        <v>0</v>
      </c>
      <c r="S149" s="131" t="s">
        <v>326</v>
      </c>
      <c r="T149" s="131"/>
      <c r="U149" s="131">
        <v>0</v>
      </c>
      <c r="V149" s="131">
        <v>0</v>
      </c>
      <c r="W149" s="131">
        <v>0</v>
      </c>
      <c r="X149" s="131" t="s">
        <v>1648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2445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ht="22.5">
      <c r="A150" s="146" t="s">
        <v>662</v>
      </c>
      <c r="B150" s="147" t="s">
        <v>2472</v>
      </c>
      <c r="C150" s="153" t="s">
        <v>2588</v>
      </c>
      <c r="D150" s="148" t="s">
        <v>2475</v>
      </c>
      <c r="E150" s="149">
        <v>2</v>
      </c>
      <c r="F150" s="150">
        <v>0</v>
      </c>
      <c r="G150" s="145">
        <f t="shared" si="10"/>
        <v>0</v>
      </c>
      <c r="H150" s="131">
        <v>3547.24</v>
      </c>
      <c r="I150" s="131">
        <v>7094.48</v>
      </c>
      <c r="J150" s="131">
        <v>0</v>
      </c>
      <c r="K150" s="131">
        <v>0</v>
      </c>
      <c r="L150" s="131">
        <v>21</v>
      </c>
      <c r="M150" s="131">
        <v>8584.3207999999995</v>
      </c>
      <c r="N150" s="130">
        <v>0</v>
      </c>
      <c r="O150" s="130">
        <v>0</v>
      </c>
      <c r="P150" s="130">
        <v>0</v>
      </c>
      <c r="Q150" s="130">
        <v>0</v>
      </c>
      <c r="R150" s="131">
        <v>0</v>
      </c>
      <c r="S150" s="131" t="s">
        <v>326</v>
      </c>
      <c r="T150" s="131"/>
      <c r="U150" s="131">
        <v>0</v>
      </c>
      <c r="V150" s="131">
        <v>0</v>
      </c>
      <c r="W150" s="131">
        <v>0</v>
      </c>
      <c r="X150" s="131" t="s">
        <v>1648</v>
      </c>
      <c r="Y150" s="126"/>
      <c r="Z150" s="126"/>
      <c r="AA150" s="126"/>
      <c r="AB150" s="126"/>
      <c r="AC150" s="126"/>
      <c r="AD150" s="126"/>
      <c r="AE150" s="126"/>
      <c r="AF150" s="126"/>
      <c r="AG150" s="126" t="s">
        <v>1649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ht="22.5">
      <c r="A151" s="146" t="s">
        <v>714</v>
      </c>
      <c r="B151" s="147" t="s">
        <v>2472</v>
      </c>
      <c r="C151" s="153" t="s">
        <v>2589</v>
      </c>
      <c r="D151" s="148" t="s">
        <v>2475</v>
      </c>
      <c r="E151" s="149">
        <v>9</v>
      </c>
      <c r="F151" s="150">
        <v>0</v>
      </c>
      <c r="G151" s="145">
        <f t="shared" si="10"/>
        <v>0</v>
      </c>
      <c r="H151" s="131">
        <v>7223.7</v>
      </c>
      <c r="I151" s="131">
        <v>65013.299999999996</v>
      </c>
      <c r="J151" s="131">
        <v>0</v>
      </c>
      <c r="K151" s="131">
        <v>0</v>
      </c>
      <c r="L151" s="131">
        <v>21</v>
      </c>
      <c r="M151" s="131">
        <v>78666.093000000008</v>
      </c>
      <c r="N151" s="130">
        <v>0</v>
      </c>
      <c r="O151" s="130">
        <v>0</v>
      </c>
      <c r="P151" s="130">
        <v>0</v>
      </c>
      <c r="Q151" s="130">
        <v>0</v>
      </c>
      <c r="R151" s="131">
        <v>0</v>
      </c>
      <c r="S151" s="131" t="s">
        <v>326</v>
      </c>
      <c r="T151" s="131"/>
      <c r="U151" s="131">
        <v>0</v>
      </c>
      <c r="V151" s="131">
        <v>0</v>
      </c>
      <c r="W151" s="131">
        <v>0</v>
      </c>
      <c r="X151" s="131" t="s">
        <v>1648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1649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ht="22.5">
      <c r="A152" s="146" t="s">
        <v>717</v>
      </c>
      <c r="B152" s="147" t="s">
        <v>2472</v>
      </c>
      <c r="C152" s="153" t="s">
        <v>2590</v>
      </c>
      <c r="D152" s="148" t="s">
        <v>2475</v>
      </c>
      <c r="E152" s="149">
        <v>1</v>
      </c>
      <c r="F152" s="150">
        <v>0</v>
      </c>
      <c r="G152" s="145">
        <f t="shared" si="10"/>
        <v>0</v>
      </c>
      <c r="H152" s="131">
        <v>11809.12</v>
      </c>
      <c r="I152" s="131">
        <v>11809.12</v>
      </c>
      <c r="J152" s="131">
        <v>0</v>
      </c>
      <c r="K152" s="131">
        <v>0</v>
      </c>
      <c r="L152" s="131">
        <v>21</v>
      </c>
      <c r="M152" s="131">
        <v>14289.0352</v>
      </c>
      <c r="N152" s="130">
        <v>0</v>
      </c>
      <c r="O152" s="130">
        <v>0</v>
      </c>
      <c r="P152" s="130">
        <v>0</v>
      </c>
      <c r="Q152" s="130">
        <v>0</v>
      </c>
      <c r="R152" s="131">
        <v>0</v>
      </c>
      <c r="S152" s="131" t="s">
        <v>326</v>
      </c>
      <c r="T152" s="131"/>
      <c r="U152" s="131">
        <v>0</v>
      </c>
      <c r="V152" s="131">
        <v>0</v>
      </c>
      <c r="W152" s="131">
        <v>0</v>
      </c>
      <c r="X152" s="131" t="s">
        <v>1648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1649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>
      <c r="A153" s="146" t="s">
        <v>720</v>
      </c>
      <c r="B153" s="147" t="s">
        <v>2472</v>
      </c>
      <c r="C153" s="153" t="s">
        <v>2591</v>
      </c>
      <c r="D153" s="148" t="s">
        <v>2475</v>
      </c>
      <c r="E153" s="149">
        <v>9</v>
      </c>
      <c r="F153" s="150">
        <v>0</v>
      </c>
      <c r="G153" s="145">
        <f t="shared" si="10"/>
        <v>0</v>
      </c>
      <c r="H153" s="131">
        <v>1826.62</v>
      </c>
      <c r="I153" s="131">
        <v>16439.579999999998</v>
      </c>
      <c r="J153" s="131">
        <v>0</v>
      </c>
      <c r="K153" s="131">
        <v>0</v>
      </c>
      <c r="L153" s="131">
        <v>21</v>
      </c>
      <c r="M153" s="131">
        <v>19891.891800000001</v>
      </c>
      <c r="N153" s="130">
        <v>0</v>
      </c>
      <c r="O153" s="130">
        <v>0</v>
      </c>
      <c r="P153" s="130">
        <v>0</v>
      </c>
      <c r="Q153" s="130">
        <v>0</v>
      </c>
      <c r="R153" s="131">
        <v>0</v>
      </c>
      <c r="S153" s="131" t="s">
        <v>326</v>
      </c>
      <c r="T153" s="131"/>
      <c r="U153" s="131">
        <v>0</v>
      </c>
      <c r="V153" s="131">
        <v>0</v>
      </c>
      <c r="W153" s="131">
        <v>0</v>
      </c>
      <c r="X153" s="131" t="s">
        <v>1648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1649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ht="22.5">
      <c r="A154" s="146" t="s">
        <v>723</v>
      </c>
      <c r="B154" s="147" t="s">
        <v>2472</v>
      </c>
      <c r="C154" s="153" t="s">
        <v>2592</v>
      </c>
      <c r="D154" s="148" t="s">
        <v>2475</v>
      </c>
      <c r="E154" s="149">
        <v>1</v>
      </c>
      <c r="F154" s="150">
        <v>0</v>
      </c>
      <c r="G154" s="145">
        <f t="shared" si="10"/>
        <v>0</v>
      </c>
      <c r="H154" s="131">
        <v>0</v>
      </c>
      <c r="I154" s="131">
        <v>0</v>
      </c>
      <c r="J154" s="131">
        <v>6869.41</v>
      </c>
      <c r="K154" s="131">
        <v>6869.41</v>
      </c>
      <c r="L154" s="131">
        <v>21</v>
      </c>
      <c r="M154" s="131">
        <v>8311.9861000000001</v>
      </c>
      <c r="N154" s="130">
        <v>0</v>
      </c>
      <c r="O154" s="130">
        <v>0</v>
      </c>
      <c r="P154" s="130">
        <v>0</v>
      </c>
      <c r="Q154" s="130">
        <v>0</v>
      </c>
      <c r="R154" s="131">
        <v>0</v>
      </c>
      <c r="S154" s="131" t="s">
        <v>326</v>
      </c>
      <c r="T154" s="131"/>
      <c r="U154" s="131">
        <v>0</v>
      </c>
      <c r="V154" s="131">
        <v>0</v>
      </c>
      <c r="W154" s="131">
        <v>0</v>
      </c>
      <c r="X154" s="131" t="s">
        <v>1648</v>
      </c>
      <c r="Y154" s="126"/>
      <c r="Z154" s="126"/>
      <c r="AA154" s="126"/>
      <c r="AB154" s="126"/>
      <c r="AC154" s="126"/>
      <c r="AD154" s="126"/>
      <c r="AE154" s="126"/>
      <c r="AF154" s="126"/>
      <c r="AG154" s="126" t="s">
        <v>2445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>
      <c r="A155" s="146" t="s">
        <v>727</v>
      </c>
      <c r="B155" s="147" t="s">
        <v>2472</v>
      </c>
      <c r="C155" s="153" t="s">
        <v>2593</v>
      </c>
      <c r="D155" s="148" t="s">
        <v>2475</v>
      </c>
      <c r="E155" s="149">
        <v>1</v>
      </c>
      <c r="F155" s="150">
        <v>0</v>
      </c>
      <c r="G155" s="145">
        <f t="shared" si="10"/>
        <v>0</v>
      </c>
      <c r="H155" s="131">
        <v>1309</v>
      </c>
      <c r="I155" s="131">
        <v>1309</v>
      </c>
      <c r="J155" s="131">
        <v>0</v>
      </c>
      <c r="K155" s="131">
        <v>0</v>
      </c>
      <c r="L155" s="131">
        <v>21</v>
      </c>
      <c r="M155" s="131">
        <v>1583.89</v>
      </c>
      <c r="N155" s="130">
        <v>0</v>
      </c>
      <c r="O155" s="130">
        <v>0</v>
      </c>
      <c r="P155" s="130">
        <v>0</v>
      </c>
      <c r="Q155" s="130">
        <v>0</v>
      </c>
      <c r="R155" s="131">
        <v>0</v>
      </c>
      <c r="S155" s="131" t="s">
        <v>326</v>
      </c>
      <c r="T155" s="131"/>
      <c r="U155" s="131">
        <v>0</v>
      </c>
      <c r="V155" s="131">
        <v>0</v>
      </c>
      <c r="W155" s="131">
        <v>0</v>
      </c>
      <c r="X155" s="131" t="s">
        <v>1648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1649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ht="22.5">
      <c r="A156" s="146" t="s">
        <v>1571</v>
      </c>
      <c r="B156" s="147" t="s">
        <v>2585</v>
      </c>
      <c r="C156" s="153" t="s">
        <v>2594</v>
      </c>
      <c r="D156" s="148" t="s">
        <v>2475</v>
      </c>
      <c r="E156" s="149">
        <v>10</v>
      </c>
      <c r="F156" s="150">
        <v>0</v>
      </c>
      <c r="G156" s="145">
        <f t="shared" si="10"/>
        <v>0</v>
      </c>
      <c r="H156" s="131">
        <v>0</v>
      </c>
      <c r="I156" s="131">
        <v>0</v>
      </c>
      <c r="J156" s="131">
        <v>696.37</v>
      </c>
      <c r="K156" s="131">
        <v>6963.7</v>
      </c>
      <c r="L156" s="131">
        <v>21</v>
      </c>
      <c r="M156" s="131">
        <v>8426.0769999999993</v>
      </c>
      <c r="N156" s="130">
        <v>0</v>
      </c>
      <c r="O156" s="130">
        <v>0</v>
      </c>
      <c r="P156" s="130">
        <v>0</v>
      </c>
      <c r="Q156" s="130">
        <v>0</v>
      </c>
      <c r="R156" s="131">
        <v>0</v>
      </c>
      <c r="S156" s="131" t="s">
        <v>326</v>
      </c>
      <c r="T156" s="131"/>
      <c r="U156" s="131">
        <v>0</v>
      </c>
      <c r="V156" s="131">
        <v>0</v>
      </c>
      <c r="W156" s="131">
        <v>0</v>
      </c>
      <c r="X156" s="131" t="s">
        <v>1648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2445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ht="22.5">
      <c r="A157" s="146" t="s">
        <v>1574</v>
      </c>
      <c r="B157" s="147" t="s">
        <v>2595</v>
      </c>
      <c r="C157" s="153" t="s">
        <v>2596</v>
      </c>
      <c r="D157" s="148" t="s">
        <v>2475</v>
      </c>
      <c r="E157" s="149">
        <v>9</v>
      </c>
      <c r="F157" s="150">
        <v>0</v>
      </c>
      <c r="G157" s="145">
        <f t="shared" si="10"/>
        <v>0</v>
      </c>
      <c r="H157" s="131">
        <v>2326.36</v>
      </c>
      <c r="I157" s="131">
        <v>20937.240000000002</v>
      </c>
      <c r="J157" s="131">
        <v>0</v>
      </c>
      <c r="K157" s="131">
        <v>0</v>
      </c>
      <c r="L157" s="131">
        <v>21</v>
      </c>
      <c r="M157" s="131">
        <v>25334.060400000002</v>
      </c>
      <c r="N157" s="130">
        <v>0</v>
      </c>
      <c r="O157" s="130">
        <v>0</v>
      </c>
      <c r="P157" s="130">
        <v>0</v>
      </c>
      <c r="Q157" s="130">
        <v>0</v>
      </c>
      <c r="R157" s="131">
        <v>0</v>
      </c>
      <c r="S157" s="131" t="s">
        <v>326</v>
      </c>
      <c r="T157" s="131"/>
      <c r="U157" s="131">
        <v>0</v>
      </c>
      <c r="V157" s="131">
        <v>0</v>
      </c>
      <c r="W157" s="131">
        <v>0</v>
      </c>
      <c r="X157" s="131" t="s">
        <v>385</v>
      </c>
      <c r="Y157" s="126"/>
      <c r="Z157" s="126"/>
      <c r="AA157" s="126"/>
      <c r="AB157" s="126"/>
      <c r="AC157" s="126"/>
      <c r="AD157" s="126"/>
      <c r="AE157" s="126"/>
      <c r="AF157" s="126"/>
      <c r="AG157" s="126" t="s">
        <v>386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ht="22.5">
      <c r="A158" s="146" t="s">
        <v>1577</v>
      </c>
      <c r="B158" s="147" t="s">
        <v>2595</v>
      </c>
      <c r="C158" s="153" t="s">
        <v>2597</v>
      </c>
      <c r="D158" s="148" t="s">
        <v>2475</v>
      </c>
      <c r="E158" s="149">
        <v>1</v>
      </c>
      <c r="F158" s="150">
        <v>0</v>
      </c>
      <c r="G158" s="145">
        <f t="shared" si="10"/>
        <v>0</v>
      </c>
      <c r="H158" s="131">
        <v>5898.18</v>
      </c>
      <c r="I158" s="131">
        <v>5898.18</v>
      </c>
      <c r="J158" s="131">
        <v>0</v>
      </c>
      <c r="K158" s="131">
        <v>0</v>
      </c>
      <c r="L158" s="131">
        <v>21</v>
      </c>
      <c r="M158" s="131">
        <v>7136.7978000000003</v>
      </c>
      <c r="N158" s="130">
        <v>0</v>
      </c>
      <c r="O158" s="130">
        <v>0</v>
      </c>
      <c r="P158" s="130">
        <v>0</v>
      </c>
      <c r="Q158" s="130">
        <v>0</v>
      </c>
      <c r="R158" s="131">
        <v>0</v>
      </c>
      <c r="S158" s="131" t="s">
        <v>326</v>
      </c>
      <c r="T158" s="131"/>
      <c r="U158" s="131">
        <v>0</v>
      </c>
      <c r="V158" s="131">
        <v>0</v>
      </c>
      <c r="W158" s="131">
        <v>0</v>
      </c>
      <c r="X158" s="131" t="s">
        <v>1648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1649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>
      <c r="A159" s="146" t="s">
        <v>1581</v>
      </c>
      <c r="B159" s="147" t="s">
        <v>2472</v>
      </c>
      <c r="C159" s="153" t="s">
        <v>2598</v>
      </c>
      <c r="D159" s="148" t="s">
        <v>2475</v>
      </c>
      <c r="E159" s="149">
        <v>10</v>
      </c>
      <c r="F159" s="150">
        <v>0</v>
      </c>
      <c r="G159" s="145">
        <f t="shared" si="10"/>
        <v>0</v>
      </c>
      <c r="H159" s="131">
        <v>287.10000000000002</v>
      </c>
      <c r="I159" s="131">
        <v>2871</v>
      </c>
      <c r="J159" s="131">
        <v>0</v>
      </c>
      <c r="K159" s="131">
        <v>0</v>
      </c>
      <c r="L159" s="131">
        <v>21</v>
      </c>
      <c r="M159" s="131">
        <v>3473.91</v>
      </c>
      <c r="N159" s="130">
        <v>0</v>
      </c>
      <c r="O159" s="130">
        <v>0</v>
      </c>
      <c r="P159" s="130">
        <v>0</v>
      </c>
      <c r="Q159" s="130">
        <v>0</v>
      </c>
      <c r="R159" s="131">
        <v>0</v>
      </c>
      <c r="S159" s="131" t="s">
        <v>326</v>
      </c>
      <c r="T159" s="131"/>
      <c r="U159" s="131">
        <v>0</v>
      </c>
      <c r="V159" s="131">
        <v>0</v>
      </c>
      <c r="W159" s="131">
        <v>0</v>
      </c>
      <c r="X159" s="131" t="s">
        <v>1648</v>
      </c>
      <c r="Y159" s="126"/>
      <c r="Z159" s="126"/>
      <c r="AA159" s="126"/>
      <c r="AB159" s="126"/>
      <c r="AC159" s="126"/>
      <c r="AD159" s="126"/>
      <c r="AE159" s="126"/>
      <c r="AF159" s="126"/>
      <c r="AG159" s="126" t="s">
        <v>1649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>
      <c r="A160" s="146" t="s">
        <v>1584</v>
      </c>
      <c r="B160" s="147" t="s">
        <v>2472</v>
      </c>
      <c r="C160" s="153" t="s">
        <v>2599</v>
      </c>
      <c r="D160" s="148" t="s">
        <v>2475</v>
      </c>
      <c r="E160" s="149">
        <v>1</v>
      </c>
      <c r="F160" s="150">
        <v>0</v>
      </c>
      <c r="G160" s="145">
        <f t="shared" si="10"/>
        <v>0</v>
      </c>
      <c r="H160" s="131">
        <v>2647.27</v>
      </c>
      <c r="I160" s="131">
        <v>2647.27</v>
      </c>
      <c r="J160" s="131">
        <v>0</v>
      </c>
      <c r="K160" s="131">
        <v>0</v>
      </c>
      <c r="L160" s="131">
        <v>21</v>
      </c>
      <c r="M160" s="131">
        <v>3203.1967</v>
      </c>
      <c r="N160" s="130">
        <v>0</v>
      </c>
      <c r="O160" s="130">
        <v>0</v>
      </c>
      <c r="P160" s="130">
        <v>0</v>
      </c>
      <c r="Q160" s="130">
        <v>0</v>
      </c>
      <c r="R160" s="131">
        <v>0</v>
      </c>
      <c r="S160" s="131" t="s">
        <v>326</v>
      </c>
      <c r="T160" s="131"/>
      <c r="U160" s="131">
        <v>0</v>
      </c>
      <c r="V160" s="131">
        <v>0</v>
      </c>
      <c r="W160" s="131">
        <v>0</v>
      </c>
      <c r="X160" s="131" t="s">
        <v>1648</v>
      </c>
      <c r="Y160" s="126"/>
      <c r="Z160" s="126"/>
      <c r="AA160" s="126"/>
      <c r="AB160" s="126"/>
      <c r="AC160" s="126"/>
      <c r="AD160" s="126"/>
      <c r="AE160" s="126"/>
      <c r="AF160" s="126"/>
      <c r="AG160" s="126" t="s">
        <v>1649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>
      <c r="A161" s="146" t="s">
        <v>1587</v>
      </c>
      <c r="B161" s="147" t="s">
        <v>2472</v>
      </c>
      <c r="C161" s="153" t="s">
        <v>2600</v>
      </c>
      <c r="D161" s="148" t="s">
        <v>2475</v>
      </c>
      <c r="E161" s="149">
        <v>9</v>
      </c>
      <c r="F161" s="150">
        <v>0</v>
      </c>
      <c r="G161" s="145">
        <f t="shared" si="10"/>
        <v>0</v>
      </c>
      <c r="H161" s="131">
        <v>1017.27</v>
      </c>
      <c r="I161" s="131">
        <v>9155.43</v>
      </c>
      <c r="J161" s="131">
        <v>0</v>
      </c>
      <c r="K161" s="131">
        <v>0</v>
      </c>
      <c r="L161" s="131">
        <v>21</v>
      </c>
      <c r="M161" s="131">
        <v>11078.070300000001</v>
      </c>
      <c r="N161" s="130">
        <v>0</v>
      </c>
      <c r="O161" s="130">
        <v>0</v>
      </c>
      <c r="P161" s="130">
        <v>0</v>
      </c>
      <c r="Q161" s="130">
        <v>0</v>
      </c>
      <c r="R161" s="131">
        <v>0</v>
      </c>
      <c r="S161" s="131" t="s">
        <v>326</v>
      </c>
      <c r="T161" s="131"/>
      <c r="U161" s="131">
        <v>0</v>
      </c>
      <c r="V161" s="131">
        <v>0</v>
      </c>
      <c r="W161" s="131">
        <v>0</v>
      </c>
      <c r="X161" s="131" t="s">
        <v>1648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1649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>
      <c r="A162" s="146" t="s">
        <v>1590</v>
      </c>
      <c r="B162" s="147" t="s">
        <v>2472</v>
      </c>
      <c r="C162" s="153" t="s">
        <v>2601</v>
      </c>
      <c r="D162" s="148" t="s">
        <v>2475</v>
      </c>
      <c r="E162" s="149">
        <v>2</v>
      </c>
      <c r="F162" s="150">
        <v>0</v>
      </c>
      <c r="G162" s="145">
        <f t="shared" si="10"/>
        <v>0</v>
      </c>
      <c r="H162" s="131">
        <v>292.60000000000002</v>
      </c>
      <c r="I162" s="131">
        <v>585.20000000000005</v>
      </c>
      <c r="J162" s="131">
        <v>0</v>
      </c>
      <c r="K162" s="131">
        <v>0</v>
      </c>
      <c r="L162" s="131">
        <v>21</v>
      </c>
      <c r="M162" s="131">
        <v>708.0920000000001</v>
      </c>
      <c r="N162" s="130">
        <v>0</v>
      </c>
      <c r="O162" s="130">
        <v>0</v>
      </c>
      <c r="P162" s="130">
        <v>0</v>
      </c>
      <c r="Q162" s="130">
        <v>0</v>
      </c>
      <c r="R162" s="131">
        <v>0</v>
      </c>
      <c r="S162" s="131" t="s">
        <v>326</v>
      </c>
      <c r="T162" s="131"/>
      <c r="U162" s="131">
        <v>0</v>
      </c>
      <c r="V162" s="131">
        <v>0</v>
      </c>
      <c r="W162" s="131">
        <v>0</v>
      </c>
      <c r="X162" s="131" t="s">
        <v>1648</v>
      </c>
      <c r="Y162" s="126"/>
      <c r="Z162" s="126"/>
      <c r="AA162" s="126"/>
      <c r="AB162" s="126"/>
      <c r="AC162" s="126"/>
      <c r="AD162" s="126"/>
      <c r="AE162" s="126"/>
      <c r="AF162" s="126"/>
      <c r="AG162" s="126" t="s">
        <v>1649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>
      <c r="A163" s="146" t="s">
        <v>1593</v>
      </c>
      <c r="B163" s="147" t="s">
        <v>2472</v>
      </c>
      <c r="C163" s="153" t="s">
        <v>2602</v>
      </c>
      <c r="D163" s="148" t="s">
        <v>2475</v>
      </c>
      <c r="E163" s="149">
        <v>2</v>
      </c>
      <c r="F163" s="150">
        <v>0</v>
      </c>
      <c r="G163" s="145">
        <f t="shared" si="10"/>
        <v>0</v>
      </c>
      <c r="H163" s="131">
        <v>143</v>
      </c>
      <c r="I163" s="131">
        <v>286</v>
      </c>
      <c r="J163" s="131">
        <v>0</v>
      </c>
      <c r="K163" s="131">
        <v>0</v>
      </c>
      <c r="L163" s="131">
        <v>21</v>
      </c>
      <c r="M163" s="131">
        <v>346.06</v>
      </c>
      <c r="N163" s="130">
        <v>0</v>
      </c>
      <c r="O163" s="130">
        <v>0</v>
      </c>
      <c r="P163" s="130">
        <v>0</v>
      </c>
      <c r="Q163" s="130">
        <v>0</v>
      </c>
      <c r="R163" s="131">
        <v>0</v>
      </c>
      <c r="S163" s="131" t="s">
        <v>326</v>
      </c>
      <c r="T163" s="131"/>
      <c r="U163" s="131">
        <v>0</v>
      </c>
      <c r="V163" s="131">
        <v>0</v>
      </c>
      <c r="W163" s="131">
        <v>0</v>
      </c>
      <c r="X163" s="131" t="s">
        <v>1648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1649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ht="22.5">
      <c r="A164" s="146" t="s">
        <v>1596</v>
      </c>
      <c r="B164" s="147" t="s">
        <v>2585</v>
      </c>
      <c r="C164" s="153" t="s">
        <v>2603</v>
      </c>
      <c r="D164" s="148" t="s">
        <v>2475</v>
      </c>
      <c r="E164" s="149">
        <v>11</v>
      </c>
      <c r="F164" s="150">
        <v>0</v>
      </c>
      <c r="G164" s="145">
        <f t="shared" si="10"/>
        <v>0</v>
      </c>
      <c r="H164" s="131">
        <v>0</v>
      </c>
      <c r="I164" s="131">
        <v>0</v>
      </c>
      <c r="J164" s="131">
        <v>887.05</v>
      </c>
      <c r="K164" s="131">
        <v>9757.5499999999993</v>
      </c>
      <c r="L164" s="131">
        <v>21</v>
      </c>
      <c r="M164" s="131">
        <v>11806.635499999999</v>
      </c>
      <c r="N164" s="130">
        <v>0</v>
      </c>
      <c r="O164" s="130">
        <v>0</v>
      </c>
      <c r="P164" s="130">
        <v>0</v>
      </c>
      <c r="Q164" s="130">
        <v>0</v>
      </c>
      <c r="R164" s="131">
        <v>0</v>
      </c>
      <c r="S164" s="131" t="s">
        <v>326</v>
      </c>
      <c r="T164" s="131"/>
      <c r="U164" s="131">
        <v>0</v>
      </c>
      <c r="V164" s="131">
        <v>0</v>
      </c>
      <c r="W164" s="131">
        <v>0</v>
      </c>
      <c r="X164" s="131" t="s">
        <v>1648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2445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>
      <c r="A165" s="146" t="s">
        <v>1599</v>
      </c>
      <c r="B165" s="147" t="s">
        <v>2595</v>
      </c>
      <c r="C165" s="153" t="s">
        <v>2604</v>
      </c>
      <c r="D165" s="148" t="s">
        <v>2475</v>
      </c>
      <c r="E165" s="149">
        <v>2</v>
      </c>
      <c r="F165" s="150">
        <v>0</v>
      </c>
      <c r="G165" s="145">
        <f t="shared" si="10"/>
        <v>0</v>
      </c>
      <c r="H165" s="131">
        <v>1146.3599999999999</v>
      </c>
      <c r="I165" s="131">
        <v>2292.7199999999998</v>
      </c>
      <c r="J165" s="131">
        <v>0</v>
      </c>
      <c r="K165" s="131">
        <v>0</v>
      </c>
      <c r="L165" s="131">
        <v>21</v>
      </c>
      <c r="M165" s="131">
        <v>2774.1911999999998</v>
      </c>
      <c r="N165" s="130">
        <v>0</v>
      </c>
      <c r="O165" s="130">
        <v>0</v>
      </c>
      <c r="P165" s="130">
        <v>0</v>
      </c>
      <c r="Q165" s="130">
        <v>0</v>
      </c>
      <c r="R165" s="131">
        <v>0</v>
      </c>
      <c r="S165" s="131" t="s">
        <v>326</v>
      </c>
      <c r="T165" s="131"/>
      <c r="U165" s="131">
        <v>0</v>
      </c>
      <c r="V165" s="131">
        <v>0</v>
      </c>
      <c r="W165" s="131">
        <v>0</v>
      </c>
      <c r="X165" s="131" t="s">
        <v>1648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1649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ht="22.5">
      <c r="A166" s="146" t="s">
        <v>1602</v>
      </c>
      <c r="B166" s="147" t="s">
        <v>2595</v>
      </c>
      <c r="C166" s="153" t="s">
        <v>2605</v>
      </c>
      <c r="D166" s="148" t="s">
        <v>2475</v>
      </c>
      <c r="E166" s="149">
        <v>9</v>
      </c>
      <c r="F166" s="150">
        <v>0</v>
      </c>
      <c r="G166" s="145">
        <f t="shared" si="10"/>
        <v>0</v>
      </c>
      <c r="H166" s="131">
        <v>3879.86</v>
      </c>
      <c r="I166" s="131">
        <v>34918.74</v>
      </c>
      <c r="J166" s="131">
        <v>0</v>
      </c>
      <c r="K166" s="131">
        <v>0</v>
      </c>
      <c r="L166" s="131">
        <v>21</v>
      </c>
      <c r="M166" s="131">
        <v>42251.6754</v>
      </c>
      <c r="N166" s="130">
        <v>0</v>
      </c>
      <c r="O166" s="130">
        <v>0</v>
      </c>
      <c r="P166" s="130">
        <v>0</v>
      </c>
      <c r="Q166" s="130">
        <v>0</v>
      </c>
      <c r="R166" s="131">
        <v>0</v>
      </c>
      <c r="S166" s="131" t="s">
        <v>326</v>
      </c>
      <c r="T166" s="131"/>
      <c r="U166" s="131">
        <v>0</v>
      </c>
      <c r="V166" s="131">
        <v>0</v>
      </c>
      <c r="W166" s="131">
        <v>0</v>
      </c>
      <c r="X166" s="131" t="s">
        <v>1648</v>
      </c>
      <c r="Y166" s="126"/>
      <c r="Z166" s="126"/>
      <c r="AA166" s="126"/>
      <c r="AB166" s="126"/>
      <c r="AC166" s="126"/>
      <c r="AD166" s="126"/>
      <c r="AE166" s="126"/>
      <c r="AF166" s="126"/>
      <c r="AG166" s="126" t="s">
        <v>1649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ht="22.5">
      <c r="A167" s="146" t="s">
        <v>1605</v>
      </c>
      <c r="B167" s="147" t="s">
        <v>2472</v>
      </c>
      <c r="C167" s="153" t="s">
        <v>2606</v>
      </c>
      <c r="D167" s="148" t="s">
        <v>2475</v>
      </c>
      <c r="E167" s="149">
        <v>11</v>
      </c>
      <c r="F167" s="150">
        <v>0</v>
      </c>
      <c r="G167" s="145">
        <f t="shared" si="10"/>
        <v>0</v>
      </c>
      <c r="H167" s="131">
        <v>583</v>
      </c>
      <c r="I167" s="131">
        <v>6413</v>
      </c>
      <c r="J167" s="131">
        <v>0</v>
      </c>
      <c r="K167" s="131">
        <v>0</v>
      </c>
      <c r="L167" s="131">
        <v>21</v>
      </c>
      <c r="M167" s="131">
        <v>7759.73</v>
      </c>
      <c r="N167" s="130">
        <v>0</v>
      </c>
      <c r="O167" s="130">
        <v>0</v>
      </c>
      <c r="P167" s="130">
        <v>0</v>
      </c>
      <c r="Q167" s="130">
        <v>0</v>
      </c>
      <c r="R167" s="131">
        <v>0</v>
      </c>
      <c r="S167" s="131" t="s">
        <v>326</v>
      </c>
      <c r="T167" s="131"/>
      <c r="U167" s="131">
        <v>0</v>
      </c>
      <c r="V167" s="131">
        <v>0</v>
      </c>
      <c r="W167" s="131">
        <v>0</v>
      </c>
      <c r="X167" s="131" t="s">
        <v>1648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1649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>
      <c r="A168" s="146" t="s">
        <v>1608</v>
      </c>
      <c r="B168" s="147" t="s">
        <v>2585</v>
      </c>
      <c r="C168" s="153" t="s">
        <v>2607</v>
      </c>
      <c r="D168" s="148" t="s">
        <v>2475</v>
      </c>
      <c r="E168" s="149">
        <v>1</v>
      </c>
      <c r="F168" s="150">
        <v>0</v>
      </c>
      <c r="G168" s="145">
        <f t="shared" si="10"/>
        <v>0</v>
      </c>
      <c r="H168" s="131">
        <v>0</v>
      </c>
      <c r="I168" s="131">
        <v>0</v>
      </c>
      <c r="J168" s="131">
        <v>1271.3399999999999</v>
      </c>
      <c r="K168" s="131">
        <v>1271.3399999999999</v>
      </c>
      <c r="L168" s="131">
        <v>21</v>
      </c>
      <c r="M168" s="131">
        <v>1538.3213999999998</v>
      </c>
      <c r="N168" s="130">
        <v>0</v>
      </c>
      <c r="O168" s="130">
        <v>0</v>
      </c>
      <c r="P168" s="130">
        <v>0</v>
      </c>
      <c r="Q168" s="130">
        <v>0</v>
      </c>
      <c r="R168" s="131">
        <v>0</v>
      </c>
      <c r="S168" s="131" t="s">
        <v>326</v>
      </c>
      <c r="T168" s="131"/>
      <c r="U168" s="131">
        <v>0</v>
      </c>
      <c r="V168" s="131">
        <v>0</v>
      </c>
      <c r="W168" s="131">
        <v>0</v>
      </c>
      <c r="X168" s="131" t="s">
        <v>1648</v>
      </c>
      <c r="Y168" s="126"/>
      <c r="Z168" s="126"/>
      <c r="AA168" s="126"/>
      <c r="AB168" s="126"/>
      <c r="AC168" s="126"/>
      <c r="AD168" s="126"/>
      <c r="AE168" s="126"/>
      <c r="AF168" s="126"/>
      <c r="AG168" s="126" t="s">
        <v>2445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>
      <c r="A169" s="146" t="s">
        <v>1611</v>
      </c>
      <c r="B169" s="147" t="s">
        <v>2585</v>
      </c>
      <c r="C169" s="153" t="s">
        <v>2608</v>
      </c>
      <c r="D169" s="148" t="s">
        <v>2475</v>
      </c>
      <c r="E169" s="149">
        <v>3</v>
      </c>
      <c r="F169" s="150">
        <v>0</v>
      </c>
      <c r="G169" s="145">
        <f t="shared" si="10"/>
        <v>0</v>
      </c>
      <c r="H169" s="131">
        <v>0</v>
      </c>
      <c r="I169" s="131">
        <v>0</v>
      </c>
      <c r="J169" s="131">
        <v>2293.19</v>
      </c>
      <c r="K169" s="131">
        <v>6879.57</v>
      </c>
      <c r="L169" s="131">
        <v>21</v>
      </c>
      <c r="M169" s="131">
        <v>8324.2796999999991</v>
      </c>
      <c r="N169" s="130">
        <v>0</v>
      </c>
      <c r="O169" s="130">
        <v>0</v>
      </c>
      <c r="P169" s="130">
        <v>0</v>
      </c>
      <c r="Q169" s="130">
        <v>0</v>
      </c>
      <c r="R169" s="131">
        <v>0</v>
      </c>
      <c r="S169" s="131" t="s">
        <v>326</v>
      </c>
      <c r="T169" s="131"/>
      <c r="U169" s="131">
        <v>0</v>
      </c>
      <c r="V169" s="131">
        <v>0</v>
      </c>
      <c r="W169" s="131">
        <v>0</v>
      </c>
      <c r="X169" s="131" t="s">
        <v>1648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2445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ht="22.5">
      <c r="A170" s="146" t="s">
        <v>1614</v>
      </c>
      <c r="B170" s="147" t="s">
        <v>2472</v>
      </c>
      <c r="C170" s="153" t="s">
        <v>2609</v>
      </c>
      <c r="D170" s="148" t="s">
        <v>2475</v>
      </c>
      <c r="E170" s="149">
        <v>2</v>
      </c>
      <c r="F170" s="150">
        <v>0</v>
      </c>
      <c r="G170" s="145">
        <f t="shared" si="10"/>
        <v>0</v>
      </c>
      <c r="H170" s="131">
        <v>14555.45</v>
      </c>
      <c r="I170" s="131">
        <v>29110.9</v>
      </c>
      <c r="J170" s="131">
        <v>0</v>
      </c>
      <c r="K170" s="131">
        <v>0</v>
      </c>
      <c r="L170" s="131">
        <v>21</v>
      </c>
      <c r="M170" s="131">
        <v>35224.188999999998</v>
      </c>
      <c r="N170" s="130">
        <v>0</v>
      </c>
      <c r="O170" s="130">
        <v>0</v>
      </c>
      <c r="P170" s="130">
        <v>0</v>
      </c>
      <c r="Q170" s="130">
        <v>0</v>
      </c>
      <c r="R170" s="131">
        <v>0</v>
      </c>
      <c r="S170" s="131" t="s">
        <v>326</v>
      </c>
      <c r="T170" s="131"/>
      <c r="U170" s="131">
        <v>0</v>
      </c>
      <c r="V170" s="131">
        <v>0</v>
      </c>
      <c r="W170" s="131">
        <v>0</v>
      </c>
      <c r="X170" s="131" t="s">
        <v>1648</v>
      </c>
      <c r="Y170" s="126"/>
      <c r="Z170" s="126"/>
      <c r="AA170" s="126"/>
      <c r="AB170" s="126"/>
      <c r="AC170" s="126"/>
      <c r="AD170" s="126"/>
      <c r="AE170" s="126"/>
      <c r="AF170" s="126"/>
      <c r="AG170" s="126" t="s">
        <v>1649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ht="22.5">
      <c r="A171" s="146" t="s">
        <v>1617</v>
      </c>
      <c r="B171" s="147" t="s">
        <v>2472</v>
      </c>
      <c r="C171" s="153" t="s">
        <v>2610</v>
      </c>
      <c r="D171" s="148" t="s">
        <v>2475</v>
      </c>
      <c r="E171" s="149">
        <v>1</v>
      </c>
      <c r="F171" s="150">
        <v>0</v>
      </c>
      <c r="G171" s="145">
        <f t="shared" si="10"/>
        <v>0</v>
      </c>
      <c r="H171" s="131">
        <v>10228.18</v>
      </c>
      <c r="I171" s="131">
        <v>10228.18</v>
      </c>
      <c r="J171" s="131">
        <v>0</v>
      </c>
      <c r="K171" s="131">
        <v>0</v>
      </c>
      <c r="L171" s="131">
        <v>21</v>
      </c>
      <c r="M171" s="131">
        <v>12376.0978</v>
      </c>
      <c r="N171" s="130">
        <v>0</v>
      </c>
      <c r="O171" s="130">
        <v>0</v>
      </c>
      <c r="P171" s="130">
        <v>0</v>
      </c>
      <c r="Q171" s="130">
        <v>0</v>
      </c>
      <c r="R171" s="131">
        <v>0</v>
      </c>
      <c r="S171" s="131" t="s">
        <v>326</v>
      </c>
      <c r="T171" s="131"/>
      <c r="U171" s="131">
        <v>0</v>
      </c>
      <c r="V171" s="131">
        <v>0</v>
      </c>
      <c r="W171" s="131">
        <v>0</v>
      </c>
      <c r="X171" s="131" t="s">
        <v>1648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1649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ht="22.5">
      <c r="A172" s="146" t="s">
        <v>1620</v>
      </c>
      <c r="B172" s="147" t="s">
        <v>2472</v>
      </c>
      <c r="C172" s="153" t="s">
        <v>2611</v>
      </c>
      <c r="D172" s="148" t="s">
        <v>2475</v>
      </c>
      <c r="E172" s="149">
        <v>1</v>
      </c>
      <c r="F172" s="150">
        <v>0</v>
      </c>
      <c r="G172" s="145">
        <f t="shared" si="10"/>
        <v>0</v>
      </c>
      <c r="H172" s="131">
        <v>848.58</v>
      </c>
      <c r="I172" s="131">
        <v>848.58</v>
      </c>
      <c r="J172" s="131">
        <v>0</v>
      </c>
      <c r="K172" s="131">
        <v>0</v>
      </c>
      <c r="L172" s="131">
        <v>21</v>
      </c>
      <c r="M172" s="131">
        <v>1026.7818</v>
      </c>
      <c r="N172" s="130">
        <v>0</v>
      </c>
      <c r="O172" s="130">
        <v>0</v>
      </c>
      <c r="P172" s="130">
        <v>0</v>
      </c>
      <c r="Q172" s="130">
        <v>0</v>
      </c>
      <c r="R172" s="131">
        <v>0</v>
      </c>
      <c r="S172" s="131" t="s">
        <v>326</v>
      </c>
      <c r="T172" s="131"/>
      <c r="U172" s="131">
        <v>0</v>
      </c>
      <c r="V172" s="131">
        <v>0</v>
      </c>
      <c r="W172" s="131">
        <v>0</v>
      </c>
      <c r="X172" s="131" t="s">
        <v>1648</v>
      </c>
      <c r="Y172" s="126"/>
      <c r="Z172" s="126"/>
      <c r="AA172" s="126"/>
      <c r="AB172" s="126"/>
      <c r="AC172" s="126"/>
      <c r="AD172" s="126"/>
      <c r="AE172" s="126"/>
      <c r="AF172" s="126"/>
      <c r="AG172" s="126" t="s">
        <v>1649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ht="22.5">
      <c r="A173" s="146" t="s">
        <v>1623</v>
      </c>
      <c r="B173" s="147" t="s">
        <v>2472</v>
      </c>
      <c r="C173" s="153" t="s">
        <v>2612</v>
      </c>
      <c r="D173" s="148" t="s">
        <v>2475</v>
      </c>
      <c r="E173" s="149">
        <v>1</v>
      </c>
      <c r="F173" s="150">
        <v>0</v>
      </c>
      <c r="G173" s="145">
        <f t="shared" si="10"/>
        <v>0</v>
      </c>
      <c r="H173" s="131">
        <v>4400</v>
      </c>
      <c r="I173" s="131">
        <v>4400</v>
      </c>
      <c r="J173" s="131">
        <v>0</v>
      </c>
      <c r="K173" s="131">
        <v>0</v>
      </c>
      <c r="L173" s="131">
        <v>21</v>
      </c>
      <c r="M173" s="131">
        <v>5324</v>
      </c>
      <c r="N173" s="130">
        <v>0</v>
      </c>
      <c r="O173" s="130">
        <v>0</v>
      </c>
      <c r="P173" s="130">
        <v>0</v>
      </c>
      <c r="Q173" s="130">
        <v>0</v>
      </c>
      <c r="R173" s="131">
        <v>0</v>
      </c>
      <c r="S173" s="131" t="s">
        <v>326</v>
      </c>
      <c r="T173" s="131"/>
      <c r="U173" s="131">
        <v>0</v>
      </c>
      <c r="V173" s="131">
        <v>0</v>
      </c>
      <c r="W173" s="131">
        <v>0</v>
      </c>
      <c r="X173" s="131" t="s">
        <v>1648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1649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ht="22.5">
      <c r="A174" s="146" t="s">
        <v>1624</v>
      </c>
      <c r="B174" s="147" t="s">
        <v>2472</v>
      </c>
      <c r="C174" s="153" t="s">
        <v>2613</v>
      </c>
      <c r="D174" s="148" t="s">
        <v>2475</v>
      </c>
      <c r="E174" s="149">
        <v>1</v>
      </c>
      <c r="F174" s="150">
        <v>0</v>
      </c>
      <c r="G174" s="145">
        <f t="shared" si="10"/>
        <v>0</v>
      </c>
      <c r="H174" s="131">
        <v>330</v>
      </c>
      <c r="I174" s="131">
        <v>330</v>
      </c>
      <c r="J174" s="131">
        <v>0</v>
      </c>
      <c r="K174" s="131">
        <v>0</v>
      </c>
      <c r="L174" s="131">
        <v>21</v>
      </c>
      <c r="M174" s="131">
        <v>399.3</v>
      </c>
      <c r="N174" s="130">
        <v>0</v>
      </c>
      <c r="O174" s="130">
        <v>0</v>
      </c>
      <c r="P174" s="130">
        <v>0</v>
      </c>
      <c r="Q174" s="130">
        <v>0</v>
      </c>
      <c r="R174" s="131">
        <v>0</v>
      </c>
      <c r="S174" s="131" t="s">
        <v>326</v>
      </c>
      <c r="T174" s="131"/>
      <c r="U174" s="131">
        <v>0</v>
      </c>
      <c r="V174" s="131">
        <v>0</v>
      </c>
      <c r="W174" s="131">
        <v>0</v>
      </c>
      <c r="X174" s="131" t="s">
        <v>1648</v>
      </c>
      <c r="Y174" s="126"/>
      <c r="Z174" s="126"/>
      <c r="AA174" s="126"/>
      <c r="AB174" s="126"/>
      <c r="AC174" s="126"/>
      <c r="AD174" s="126"/>
      <c r="AE174" s="126"/>
      <c r="AF174" s="126"/>
      <c r="AG174" s="126" t="s">
        <v>1649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ht="22.5">
      <c r="A175" s="146" t="s">
        <v>1627</v>
      </c>
      <c r="B175" s="147" t="s">
        <v>2585</v>
      </c>
      <c r="C175" s="153" t="s">
        <v>2614</v>
      </c>
      <c r="D175" s="148" t="s">
        <v>2475</v>
      </c>
      <c r="E175" s="149">
        <v>1</v>
      </c>
      <c r="F175" s="150">
        <v>0</v>
      </c>
      <c r="G175" s="145">
        <f t="shared" si="10"/>
        <v>0</v>
      </c>
      <c r="H175" s="131">
        <v>0</v>
      </c>
      <c r="I175" s="131">
        <v>0</v>
      </c>
      <c r="J175" s="131">
        <v>1162.6500000000001</v>
      </c>
      <c r="K175" s="131">
        <v>1162.6500000000001</v>
      </c>
      <c r="L175" s="131">
        <v>21</v>
      </c>
      <c r="M175" s="131">
        <v>1406.8065000000001</v>
      </c>
      <c r="N175" s="130">
        <v>0</v>
      </c>
      <c r="O175" s="130">
        <v>0</v>
      </c>
      <c r="P175" s="130">
        <v>0</v>
      </c>
      <c r="Q175" s="130">
        <v>0</v>
      </c>
      <c r="R175" s="131">
        <v>0</v>
      </c>
      <c r="S175" s="131" t="s">
        <v>326</v>
      </c>
      <c r="T175" s="131"/>
      <c r="U175" s="131">
        <v>0</v>
      </c>
      <c r="V175" s="131">
        <v>0</v>
      </c>
      <c r="W175" s="131">
        <v>0</v>
      </c>
      <c r="X175" s="131" t="s">
        <v>1648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2445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>
      <c r="A176" s="146" t="s">
        <v>1628</v>
      </c>
      <c r="B176" s="147" t="s">
        <v>2585</v>
      </c>
      <c r="C176" s="153" t="s">
        <v>2615</v>
      </c>
      <c r="D176" s="148" t="s">
        <v>2475</v>
      </c>
      <c r="E176" s="149">
        <v>3</v>
      </c>
      <c r="F176" s="150">
        <v>0</v>
      </c>
      <c r="G176" s="145">
        <f t="shared" si="10"/>
        <v>0</v>
      </c>
      <c r="H176" s="131">
        <v>0</v>
      </c>
      <c r="I176" s="131">
        <v>0</v>
      </c>
      <c r="J176" s="131">
        <v>348.01</v>
      </c>
      <c r="K176" s="131">
        <v>1044.03</v>
      </c>
      <c r="L176" s="131">
        <v>21</v>
      </c>
      <c r="M176" s="131">
        <v>1263.2763</v>
      </c>
      <c r="N176" s="130">
        <v>0</v>
      </c>
      <c r="O176" s="130">
        <v>0</v>
      </c>
      <c r="P176" s="130">
        <v>0</v>
      </c>
      <c r="Q176" s="130">
        <v>0</v>
      </c>
      <c r="R176" s="131">
        <v>0</v>
      </c>
      <c r="S176" s="131" t="s">
        <v>326</v>
      </c>
      <c r="T176" s="131"/>
      <c r="U176" s="131">
        <v>0</v>
      </c>
      <c r="V176" s="131">
        <v>0</v>
      </c>
      <c r="W176" s="131">
        <v>0</v>
      </c>
      <c r="X176" s="131" t="s">
        <v>1648</v>
      </c>
      <c r="Y176" s="126"/>
      <c r="Z176" s="126"/>
      <c r="AA176" s="126"/>
      <c r="AB176" s="126"/>
      <c r="AC176" s="126"/>
      <c r="AD176" s="126"/>
      <c r="AE176" s="126"/>
      <c r="AF176" s="126"/>
      <c r="AG176" s="126" t="s">
        <v>2445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ht="22.5">
      <c r="A177" s="146" t="s">
        <v>1631</v>
      </c>
      <c r="B177" s="147" t="s">
        <v>2585</v>
      </c>
      <c r="C177" s="153" t="s">
        <v>2616</v>
      </c>
      <c r="D177" s="148" t="s">
        <v>2475</v>
      </c>
      <c r="E177" s="149">
        <v>2</v>
      </c>
      <c r="F177" s="150">
        <v>0</v>
      </c>
      <c r="G177" s="145">
        <f t="shared" si="10"/>
        <v>0</v>
      </c>
      <c r="H177" s="131">
        <v>0</v>
      </c>
      <c r="I177" s="131">
        <v>0</v>
      </c>
      <c r="J177" s="131">
        <v>680.52</v>
      </c>
      <c r="K177" s="131">
        <v>1361.04</v>
      </c>
      <c r="L177" s="131">
        <v>21</v>
      </c>
      <c r="M177" s="131">
        <v>1646.8583999999998</v>
      </c>
      <c r="N177" s="130">
        <v>0</v>
      </c>
      <c r="O177" s="130">
        <v>0</v>
      </c>
      <c r="P177" s="130">
        <v>0</v>
      </c>
      <c r="Q177" s="130">
        <v>0</v>
      </c>
      <c r="R177" s="131">
        <v>0</v>
      </c>
      <c r="S177" s="131" t="s">
        <v>326</v>
      </c>
      <c r="T177" s="131"/>
      <c r="U177" s="131">
        <v>0</v>
      </c>
      <c r="V177" s="131">
        <v>0</v>
      </c>
      <c r="W177" s="131">
        <v>0</v>
      </c>
      <c r="X177" s="131" t="s">
        <v>1648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2445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>
      <c r="A178" s="146" t="s">
        <v>1634</v>
      </c>
      <c r="B178" s="147" t="s">
        <v>2472</v>
      </c>
      <c r="C178" s="153" t="s">
        <v>2617</v>
      </c>
      <c r="D178" s="148" t="s">
        <v>2475</v>
      </c>
      <c r="E178" s="149">
        <v>4</v>
      </c>
      <c r="F178" s="150">
        <v>0</v>
      </c>
      <c r="G178" s="145">
        <f t="shared" si="10"/>
        <v>0</v>
      </c>
      <c r="H178" s="131">
        <v>359.7</v>
      </c>
      <c r="I178" s="131">
        <v>1438.8</v>
      </c>
      <c r="J178" s="131">
        <v>0</v>
      </c>
      <c r="K178" s="131">
        <v>0</v>
      </c>
      <c r="L178" s="131">
        <v>21</v>
      </c>
      <c r="M178" s="131">
        <v>1740.9479999999999</v>
      </c>
      <c r="N178" s="130">
        <v>0</v>
      </c>
      <c r="O178" s="130">
        <v>0</v>
      </c>
      <c r="P178" s="130">
        <v>0</v>
      </c>
      <c r="Q178" s="130">
        <v>0</v>
      </c>
      <c r="R178" s="131">
        <v>0</v>
      </c>
      <c r="S178" s="131" t="s">
        <v>326</v>
      </c>
      <c r="T178" s="131"/>
      <c r="U178" s="131">
        <v>0</v>
      </c>
      <c r="V178" s="131">
        <v>0</v>
      </c>
      <c r="W178" s="131">
        <v>0</v>
      </c>
      <c r="X178" s="131" t="s">
        <v>1648</v>
      </c>
      <c r="Y178" s="126"/>
      <c r="Z178" s="126"/>
      <c r="AA178" s="126"/>
      <c r="AB178" s="126"/>
      <c r="AC178" s="126"/>
      <c r="AD178" s="126"/>
      <c r="AE178" s="126"/>
      <c r="AF178" s="126"/>
      <c r="AG178" s="126" t="s">
        <v>1649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>
      <c r="A179" s="146" t="s">
        <v>1637</v>
      </c>
      <c r="B179" s="147" t="s">
        <v>2585</v>
      </c>
      <c r="C179" s="153" t="s">
        <v>2618</v>
      </c>
      <c r="D179" s="148" t="s">
        <v>2475</v>
      </c>
      <c r="E179" s="149">
        <v>2</v>
      </c>
      <c r="F179" s="150">
        <v>0</v>
      </c>
      <c r="G179" s="145">
        <f t="shared" si="10"/>
        <v>0</v>
      </c>
      <c r="H179" s="131">
        <v>0</v>
      </c>
      <c r="I179" s="131">
        <v>0</v>
      </c>
      <c r="J179" s="131">
        <v>696.37</v>
      </c>
      <c r="K179" s="131">
        <v>1392.74</v>
      </c>
      <c r="L179" s="131">
        <v>21</v>
      </c>
      <c r="M179" s="131">
        <v>1685.2154</v>
      </c>
      <c r="N179" s="130">
        <v>0</v>
      </c>
      <c r="O179" s="130">
        <v>0</v>
      </c>
      <c r="P179" s="130">
        <v>0</v>
      </c>
      <c r="Q179" s="130">
        <v>0</v>
      </c>
      <c r="R179" s="131">
        <v>0</v>
      </c>
      <c r="S179" s="131" t="s">
        <v>326</v>
      </c>
      <c r="T179" s="131"/>
      <c r="U179" s="131">
        <v>0</v>
      </c>
      <c r="V179" s="131">
        <v>0</v>
      </c>
      <c r="W179" s="131">
        <v>0</v>
      </c>
      <c r="X179" s="131" t="s">
        <v>1648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2445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ht="22.5">
      <c r="A180" s="146" t="s">
        <v>1640</v>
      </c>
      <c r="B180" s="147" t="s">
        <v>2619</v>
      </c>
      <c r="C180" s="153" t="s">
        <v>2620</v>
      </c>
      <c r="D180" s="148" t="s">
        <v>2475</v>
      </c>
      <c r="E180" s="149">
        <v>2</v>
      </c>
      <c r="F180" s="150">
        <v>0</v>
      </c>
      <c r="G180" s="145">
        <f t="shared" si="10"/>
        <v>0</v>
      </c>
      <c r="H180" s="131">
        <v>4726.7</v>
      </c>
      <c r="I180" s="131">
        <v>9453.4</v>
      </c>
      <c r="J180" s="131">
        <v>0</v>
      </c>
      <c r="K180" s="131">
        <v>0</v>
      </c>
      <c r="L180" s="131">
        <v>21</v>
      </c>
      <c r="M180" s="131">
        <v>11438.614</v>
      </c>
      <c r="N180" s="130">
        <v>0</v>
      </c>
      <c r="O180" s="130">
        <v>0</v>
      </c>
      <c r="P180" s="130">
        <v>0</v>
      </c>
      <c r="Q180" s="130">
        <v>0</v>
      </c>
      <c r="R180" s="131">
        <v>0</v>
      </c>
      <c r="S180" s="131" t="s">
        <v>326</v>
      </c>
      <c r="T180" s="131"/>
      <c r="U180" s="131">
        <v>0</v>
      </c>
      <c r="V180" s="131">
        <v>0</v>
      </c>
      <c r="W180" s="131">
        <v>0</v>
      </c>
      <c r="X180" s="131" t="s">
        <v>385</v>
      </c>
      <c r="Y180" s="126"/>
      <c r="Z180" s="126"/>
      <c r="AA180" s="126"/>
      <c r="AB180" s="126"/>
      <c r="AC180" s="126"/>
      <c r="AD180" s="126"/>
      <c r="AE180" s="126"/>
      <c r="AF180" s="126"/>
      <c r="AG180" s="126" t="s">
        <v>386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>
      <c r="A181" s="146" t="s">
        <v>1643</v>
      </c>
      <c r="B181" s="147" t="s">
        <v>2585</v>
      </c>
      <c r="C181" s="153" t="s">
        <v>2621</v>
      </c>
      <c r="D181" s="148" t="s">
        <v>2475</v>
      </c>
      <c r="E181" s="149">
        <v>1</v>
      </c>
      <c r="F181" s="150">
        <v>0</v>
      </c>
      <c r="G181" s="145">
        <f t="shared" si="10"/>
        <v>0</v>
      </c>
      <c r="H181" s="131">
        <v>0</v>
      </c>
      <c r="I181" s="131">
        <v>0</v>
      </c>
      <c r="J181" s="131">
        <v>146.30000000000001</v>
      </c>
      <c r="K181" s="131">
        <v>146.30000000000001</v>
      </c>
      <c r="L181" s="131">
        <v>21</v>
      </c>
      <c r="M181" s="131">
        <v>177.02300000000002</v>
      </c>
      <c r="N181" s="130">
        <v>0</v>
      </c>
      <c r="O181" s="130">
        <v>0</v>
      </c>
      <c r="P181" s="130">
        <v>0</v>
      </c>
      <c r="Q181" s="130">
        <v>0</v>
      </c>
      <c r="R181" s="131">
        <v>0</v>
      </c>
      <c r="S181" s="131" t="s">
        <v>326</v>
      </c>
      <c r="T181" s="131"/>
      <c r="U181" s="131">
        <v>0</v>
      </c>
      <c r="V181" s="131">
        <v>0</v>
      </c>
      <c r="W181" s="131">
        <v>0</v>
      </c>
      <c r="X181" s="131" t="s">
        <v>1648</v>
      </c>
      <c r="Y181" s="126"/>
      <c r="Z181" s="126"/>
      <c r="AA181" s="126"/>
      <c r="AB181" s="126"/>
      <c r="AC181" s="126"/>
      <c r="AD181" s="126"/>
      <c r="AE181" s="126"/>
      <c r="AF181" s="126"/>
      <c r="AG181" s="126" t="s">
        <v>2445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>
      <c r="A182" s="146" t="s">
        <v>1646</v>
      </c>
      <c r="B182" s="147" t="s">
        <v>2585</v>
      </c>
      <c r="C182" s="153" t="s">
        <v>2622</v>
      </c>
      <c r="D182" s="148" t="s">
        <v>2475</v>
      </c>
      <c r="E182" s="149">
        <v>32</v>
      </c>
      <c r="F182" s="150">
        <v>0</v>
      </c>
      <c r="G182" s="145">
        <f t="shared" si="10"/>
        <v>0</v>
      </c>
      <c r="H182" s="131">
        <v>0</v>
      </c>
      <c r="I182" s="131">
        <v>0</v>
      </c>
      <c r="J182" s="131">
        <v>211.66</v>
      </c>
      <c r="K182" s="131">
        <v>6773.12</v>
      </c>
      <c r="L182" s="131">
        <v>21</v>
      </c>
      <c r="M182" s="131">
        <v>8195.4752000000008</v>
      </c>
      <c r="N182" s="130">
        <v>0</v>
      </c>
      <c r="O182" s="130">
        <v>0</v>
      </c>
      <c r="P182" s="130">
        <v>0</v>
      </c>
      <c r="Q182" s="130">
        <v>0</v>
      </c>
      <c r="R182" s="131">
        <v>0</v>
      </c>
      <c r="S182" s="131" t="s">
        <v>326</v>
      </c>
      <c r="T182" s="131"/>
      <c r="U182" s="131">
        <v>0</v>
      </c>
      <c r="V182" s="131">
        <v>0</v>
      </c>
      <c r="W182" s="131">
        <v>0</v>
      </c>
      <c r="X182" s="131" t="s">
        <v>1648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2445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>
      <c r="A183" s="146" t="s">
        <v>1647</v>
      </c>
      <c r="B183" s="147" t="s">
        <v>2585</v>
      </c>
      <c r="C183" s="153" t="s">
        <v>2623</v>
      </c>
      <c r="D183" s="148" t="s">
        <v>2475</v>
      </c>
      <c r="E183" s="149">
        <v>1</v>
      </c>
      <c r="F183" s="150">
        <v>0</v>
      </c>
      <c r="G183" s="145">
        <f t="shared" si="10"/>
        <v>0</v>
      </c>
      <c r="H183" s="131">
        <v>0</v>
      </c>
      <c r="I183" s="131">
        <v>0</v>
      </c>
      <c r="J183" s="131">
        <v>436.88</v>
      </c>
      <c r="K183" s="131">
        <v>436.88</v>
      </c>
      <c r="L183" s="131">
        <v>21</v>
      </c>
      <c r="M183" s="131">
        <v>528.62480000000005</v>
      </c>
      <c r="N183" s="130">
        <v>0</v>
      </c>
      <c r="O183" s="130">
        <v>0</v>
      </c>
      <c r="P183" s="130">
        <v>0</v>
      </c>
      <c r="Q183" s="130">
        <v>0</v>
      </c>
      <c r="R183" s="131">
        <v>0</v>
      </c>
      <c r="S183" s="131" t="s">
        <v>326</v>
      </c>
      <c r="T183" s="131"/>
      <c r="U183" s="131">
        <v>0</v>
      </c>
      <c r="V183" s="131">
        <v>0</v>
      </c>
      <c r="W183" s="131">
        <v>0</v>
      </c>
      <c r="X183" s="131" t="s">
        <v>1648</v>
      </c>
      <c r="Y183" s="126"/>
      <c r="Z183" s="126"/>
      <c r="AA183" s="126"/>
      <c r="AB183" s="126"/>
      <c r="AC183" s="126"/>
      <c r="AD183" s="126"/>
      <c r="AE183" s="126"/>
      <c r="AF183" s="126"/>
      <c r="AG183" s="126" t="s">
        <v>2445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ht="22.5">
      <c r="A184" s="146" t="s">
        <v>1650</v>
      </c>
      <c r="B184" s="147" t="s">
        <v>2472</v>
      </c>
      <c r="C184" s="153" t="s">
        <v>2624</v>
      </c>
      <c r="D184" s="148" t="s">
        <v>2475</v>
      </c>
      <c r="E184" s="149">
        <v>1</v>
      </c>
      <c r="F184" s="150">
        <v>0</v>
      </c>
      <c r="G184" s="145">
        <f t="shared" si="10"/>
        <v>0</v>
      </c>
      <c r="H184" s="131">
        <v>831.6</v>
      </c>
      <c r="I184" s="131">
        <v>831.6</v>
      </c>
      <c r="J184" s="131">
        <v>0</v>
      </c>
      <c r="K184" s="131">
        <v>0</v>
      </c>
      <c r="L184" s="131">
        <v>21</v>
      </c>
      <c r="M184" s="131">
        <v>1006.236</v>
      </c>
      <c r="N184" s="130">
        <v>0</v>
      </c>
      <c r="O184" s="130">
        <v>0</v>
      </c>
      <c r="P184" s="130">
        <v>0</v>
      </c>
      <c r="Q184" s="130">
        <v>0</v>
      </c>
      <c r="R184" s="131">
        <v>0</v>
      </c>
      <c r="S184" s="131" t="s">
        <v>326</v>
      </c>
      <c r="T184" s="131"/>
      <c r="U184" s="131">
        <v>0</v>
      </c>
      <c r="V184" s="131">
        <v>0</v>
      </c>
      <c r="W184" s="131">
        <v>0</v>
      </c>
      <c r="X184" s="131" t="s">
        <v>1648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1649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ht="22.5">
      <c r="A185" s="146" t="s">
        <v>1651</v>
      </c>
      <c r="B185" s="147" t="s">
        <v>2472</v>
      </c>
      <c r="C185" s="153" t="s">
        <v>2625</v>
      </c>
      <c r="D185" s="148" t="s">
        <v>2475</v>
      </c>
      <c r="E185" s="149">
        <v>1</v>
      </c>
      <c r="F185" s="150">
        <v>0</v>
      </c>
      <c r="G185" s="145">
        <f t="shared" si="10"/>
        <v>0</v>
      </c>
      <c r="H185" s="131">
        <v>4098.6000000000004</v>
      </c>
      <c r="I185" s="131">
        <v>4098.6000000000004</v>
      </c>
      <c r="J185" s="131">
        <v>0</v>
      </c>
      <c r="K185" s="131">
        <v>0</v>
      </c>
      <c r="L185" s="131">
        <v>21</v>
      </c>
      <c r="M185" s="131">
        <v>4959.3060000000005</v>
      </c>
      <c r="N185" s="130">
        <v>0</v>
      </c>
      <c r="O185" s="130">
        <v>0</v>
      </c>
      <c r="P185" s="130">
        <v>0</v>
      </c>
      <c r="Q185" s="130">
        <v>0</v>
      </c>
      <c r="R185" s="131">
        <v>0</v>
      </c>
      <c r="S185" s="131" t="s">
        <v>326</v>
      </c>
      <c r="T185" s="131"/>
      <c r="U185" s="131">
        <v>0</v>
      </c>
      <c r="V185" s="131">
        <v>0</v>
      </c>
      <c r="W185" s="131">
        <v>0</v>
      </c>
      <c r="X185" s="131" t="s">
        <v>1648</v>
      </c>
      <c r="Y185" s="126"/>
      <c r="Z185" s="126"/>
      <c r="AA185" s="126"/>
      <c r="AB185" s="126"/>
      <c r="AC185" s="126"/>
      <c r="AD185" s="126"/>
      <c r="AE185" s="126"/>
      <c r="AF185" s="126"/>
      <c r="AG185" s="126" t="s">
        <v>1649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>
      <c r="A186" s="146" t="s">
        <v>1654</v>
      </c>
      <c r="B186" s="147" t="s">
        <v>2472</v>
      </c>
      <c r="C186" s="153" t="s">
        <v>2626</v>
      </c>
      <c r="D186" s="148" t="s">
        <v>2475</v>
      </c>
      <c r="E186" s="149">
        <v>32</v>
      </c>
      <c r="F186" s="150">
        <v>0</v>
      </c>
      <c r="G186" s="145">
        <f t="shared" si="10"/>
        <v>0</v>
      </c>
      <c r="H186" s="131">
        <v>138.6</v>
      </c>
      <c r="I186" s="131">
        <v>4435.2</v>
      </c>
      <c r="J186" s="131">
        <v>0</v>
      </c>
      <c r="K186" s="131">
        <v>0</v>
      </c>
      <c r="L186" s="131">
        <v>21</v>
      </c>
      <c r="M186" s="131">
        <v>5366.5919999999996</v>
      </c>
      <c r="N186" s="130">
        <v>0</v>
      </c>
      <c r="O186" s="130">
        <v>0</v>
      </c>
      <c r="P186" s="130">
        <v>0</v>
      </c>
      <c r="Q186" s="130">
        <v>0</v>
      </c>
      <c r="R186" s="131">
        <v>0</v>
      </c>
      <c r="S186" s="131" t="s">
        <v>326</v>
      </c>
      <c r="T186" s="131"/>
      <c r="U186" s="131">
        <v>0</v>
      </c>
      <c r="V186" s="131">
        <v>0</v>
      </c>
      <c r="W186" s="131">
        <v>0</v>
      </c>
      <c r="X186" s="131" t="s">
        <v>1648</v>
      </c>
      <c r="Y186" s="126"/>
      <c r="Z186" s="126"/>
      <c r="AA186" s="126"/>
      <c r="AB186" s="126"/>
      <c r="AC186" s="126"/>
      <c r="AD186" s="126"/>
      <c r="AE186" s="126"/>
      <c r="AF186" s="126"/>
      <c r="AG186" s="126" t="s">
        <v>1649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>
      <c r="A187" s="146" t="s">
        <v>1657</v>
      </c>
      <c r="B187" s="147" t="s">
        <v>2472</v>
      </c>
      <c r="C187" s="153" t="s">
        <v>2627</v>
      </c>
      <c r="D187" s="148" t="s">
        <v>2475</v>
      </c>
      <c r="E187" s="149">
        <v>4</v>
      </c>
      <c r="F187" s="150">
        <v>0</v>
      </c>
      <c r="G187" s="145">
        <f t="shared" si="10"/>
        <v>0</v>
      </c>
      <c r="H187" s="131">
        <v>146.30000000000001</v>
      </c>
      <c r="I187" s="131">
        <v>585.20000000000005</v>
      </c>
      <c r="J187" s="131">
        <v>0</v>
      </c>
      <c r="K187" s="131">
        <v>0</v>
      </c>
      <c r="L187" s="131">
        <v>21</v>
      </c>
      <c r="M187" s="131">
        <v>708.0920000000001</v>
      </c>
      <c r="N187" s="130">
        <v>0</v>
      </c>
      <c r="O187" s="130">
        <v>0</v>
      </c>
      <c r="P187" s="130">
        <v>0</v>
      </c>
      <c r="Q187" s="130">
        <v>0</v>
      </c>
      <c r="R187" s="131">
        <v>0</v>
      </c>
      <c r="S187" s="131" t="s">
        <v>326</v>
      </c>
      <c r="T187" s="131"/>
      <c r="U187" s="131">
        <v>0</v>
      </c>
      <c r="V187" s="131">
        <v>0</v>
      </c>
      <c r="W187" s="131">
        <v>0</v>
      </c>
      <c r="X187" s="131" t="s">
        <v>1648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1649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>
      <c r="A188" s="146" t="s">
        <v>1660</v>
      </c>
      <c r="B188" s="147" t="s">
        <v>2585</v>
      </c>
      <c r="C188" s="153" t="s">
        <v>2628</v>
      </c>
      <c r="D188" s="148" t="s">
        <v>2475</v>
      </c>
      <c r="E188" s="149">
        <v>2</v>
      </c>
      <c r="F188" s="150">
        <v>0</v>
      </c>
      <c r="G188" s="145">
        <f t="shared" si="10"/>
        <v>0</v>
      </c>
      <c r="H188" s="131">
        <v>0</v>
      </c>
      <c r="I188" s="131">
        <v>0</v>
      </c>
      <c r="J188" s="131">
        <v>456.55</v>
      </c>
      <c r="K188" s="131">
        <v>913.1</v>
      </c>
      <c r="L188" s="131">
        <v>21</v>
      </c>
      <c r="M188" s="131">
        <v>1104.8510000000001</v>
      </c>
      <c r="N188" s="130">
        <v>0</v>
      </c>
      <c r="O188" s="130">
        <v>0</v>
      </c>
      <c r="P188" s="130">
        <v>0</v>
      </c>
      <c r="Q188" s="130">
        <v>0</v>
      </c>
      <c r="R188" s="131">
        <v>0</v>
      </c>
      <c r="S188" s="131" t="s">
        <v>326</v>
      </c>
      <c r="T188" s="131"/>
      <c r="U188" s="131">
        <v>0</v>
      </c>
      <c r="V188" s="131">
        <v>0</v>
      </c>
      <c r="W188" s="131">
        <v>0</v>
      </c>
      <c r="X188" s="131" t="s">
        <v>1648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2445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ht="22.5">
      <c r="A189" s="146" t="s">
        <v>1661</v>
      </c>
      <c r="B189" s="147" t="s">
        <v>2585</v>
      </c>
      <c r="C189" s="153" t="s">
        <v>2629</v>
      </c>
      <c r="D189" s="148" t="s">
        <v>2475</v>
      </c>
      <c r="E189" s="149">
        <v>14</v>
      </c>
      <c r="F189" s="150">
        <v>0</v>
      </c>
      <c r="G189" s="145">
        <f t="shared" si="10"/>
        <v>0</v>
      </c>
      <c r="H189" s="131">
        <v>0</v>
      </c>
      <c r="I189" s="131">
        <v>0</v>
      </c>
      <c r="J189" s="131">
        <v>408.21</v>
      </c>
      <c r="K189" s="131">
        <v>5714.94</v>
      </c>
      <c r="L189" s="131">
        <v>21</v>
      </c>
      <c r="M189" s="131">
        <v>6915.0773999999992</v>
      </c>
      <c r="N189" s="130">
        <v>0</v>
      </c>
      <c r="O189" s="130">
        <v>0</v>
      </c>
      <c r="P189" s="130">
        <v>0</v>
      </c>
      <c r="Q189" s="130">
        <v>0</v>
      </c>
      <c r="R189" s="131">
        <v>0</v>
      </c>
      <c r="S189" s="131" t="s">
        <v>326</v>
      </c>
      <c r="T189" s="131"/>
      <c r="U189" s="131">
        <v>0</v>
      </c>
      <c r="V189" s="131">
        <v>0</v>
      </c>
      <c r="W189" s="131">
        <v>0</v>
      </c>
      <c r="X189" s="131" t="s">
        <v>1648</v>
      </c>
      <c r="Y189" s="126"/>
      <c r="Z189" s="126"/>
      <c r="AA189" s="126"/>
      <c r="AB189" s="126"/>
      <c r="AC189" s="126"/>
      <c r="AD189" s="126"/>
      <c r="AE189" s="126"/>
      <c r="AF189" s="126"/>
      <c r="AG189" s="126" t="s">
        <v>2445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ht="22.5">
      <c r="A190" s="146" t="s">
        <v>1664</v>
      </c>
      <c r="B190" s="147" t="s">
        <v>2585</v>
      </c>
      <c r="C190" s="153" t="s">
        <v>2630</v>
      </c>
      <c r="D190" s="148" t="s">
        <v>2475</v>
      </c>
      <c r="E190" s="149">
        <v>1</v>
      </c>
      <c r="F190" s="150">
        <v>0</v>
      </c>
      <c r="G190" s="145">
        <f t="shared" si="10"/>
        <v>0</v>
      </c>
      <c r="H190" s="131">
        <v>0</v>
      </c>
      <c r="I190" s="131">
        <v>0</v>
      </c>
      <c r="J190" s="131">
        <v>939.45</v>
      </c>
      <c r="K190" s="131">
        <v>939.45</v>
      </c>
      <c r="L190" s="131">
        <v>21</v>
      </c>
      <c r="M190" s="131">
        <v>1136.7345</v>
      </c>
      <c r="N190" s="130">
        <v>0</v>
      </c>
      <c r="O190" s="130">
        <v>0</v>
      </c>
      <c r="P190" s="130">
        <v>0</v>
      </c>
      <c r="Q190" s="130">
        <v>0</v>
      </c>
      <c r="R190" s="131">
        <v>0</v>
      </c>
      <c r="S190" s="131" t="s">
        <v>326</v>
      </c>
      <c r="T190" s="131"/>
      <c r="U190" s="131">
        <v>0</v>
      </c>
      <c r="V190" s="131">
        <v>0</v>
      </c>
      <c r="W190" s="131">
        <v>0</v>
      </c>
      <c r="X190" s="131" t="s">
        <v>1648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2445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ht="22.5">
      <c r="A191" s="146" t="s">
        <v>1667</v>
      </c>
      <c r="B191" s="147" t="s">
        <v>2585</v>
      </c>
      <c r="C191" s="153" t="s">
        <v>2631</v>
      </c>
      <c r="D191" s="148" t="s">
        <v>2475</v>
      </c>
      <c r="E191" s="149">
        <v>3</v>
      </c>
      <c r="F191" s="150">
        <v>0</v>
      </c>
      <c r="G191" s="145">
        <f t="shared" si="10"/>
        <v>0</v>
      </c>
      <c r="H191" s="131">
        <v>0</v>
      </c>
      <c r="I191" s="131">
        <v>0</v>
      </c>
      <c r="J191" s="131">
        <v>1898.61</v>
      </c>
      <c r="K191" s="131">
        <v>5695.83</v>
      </c>
      <c r="L191" s="131">
        <v>21</v>
      </c>
      <c r="M191" s="131">
        <v>6891.9543000000003</v>
      </c>
      <c r="N191" s="130">
        <v>0</v>
      </c>
      <c r="O191" s="130">
        <v>0</v>
      </c>
      <c r="P191" s="130">
        <v>0</v>
      </c>
      <c r="Q191" s="130">
        <v>0</v>
      </c>
      <c r="R191" s="131">
        <v>0</v>
      </c>
      <c r="S191" s="131" t="s">
        <v>326</v>
      </c>
      <c r="T191" s="131"/>
      <c r="U191" s="131">
        <v>0</v>
      </c>
      <c r="V191" s="131">
        <v>0</v>
      </c>
      <c r="W191" s="131">
        <v>0</v>
      </c>
      <c r="X191" s="131" t="s">
        <v>1648</v>
      </c>
      <c r="Y191" s="126"/>
      <c r="Z191" s="126"/>
      <c r="AA191" s="126"/>
      <c r="AB191" s="126"/>
      <c r="AC191" s="126"/>
      <c r="AD191" s="126"/>
      <c r="AE191" s="126"/>
      <c r="AF191" s="126"/>
      <c r="AG191" s="126" t="s">
        <v>2445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>
      <c r="A192" s="146" t="s">
        <v>1670</v>
      </c>
      <c r="B192" s="147" t="s">
        <v>2585</v>
      </c>
      <c r="C192" s="153" t="s">
        <v>2632</v>
      </c>
      <c r="D192" s="148" t="s">
        <v>2475</v>
      </c>
      <c r="E192" s="149">
        <v>2</v>
      </c>
      <c r="F192" s="150">
        <v>0</v>
      </c>
      <c r="G192" s="145">
        <f t="shared" si="10"/>
        <v>0</v>
      </c>
      <c r="H192" s="131">
        <v>0</v>
      </c>
      <c r="I192" s="131">
        <v>0</v>
      </c>
      <c r="J192" s="131">
        <v>1325.31</v>
      </c>
      <c r="K192" s="131">
        <v>2650.62</v>
      </c>
      <c r="L192" s="131">
        <v>21</v>
      </c>
      <c r="M192" s="131">
        <v>3207.2501999999999</v>
      </c>
      <c r="N192" s="130">
        <v>0</v>
      </c>
      <c r="O192" s="130">
        <v>0</v>
      </c>
      <c r="P192" s="130">
        <v>0</v>
      </c>
      <c r="Q192" s="130">
        <v>0</v>
      </c>
      <c r="R192" s="131">
        <v>0</v>
      </c>
      <c r="S192" s="131" t="s">
        <v>326</v>
      </c>
      <c r="T192" s="131"/>
      <c r="U192" s="131">
        <v>0</v>
      </c>
      <c r="V192" s="131">
        <v>0</v>
      </c>
      <c r="W192" s="131">
        <v>0</v>
      </c>
      <c r="X192" s="131" t="s">
        <v>1648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2445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ht="22.5">
      <c r="A193" s="146" t="s">
        <v>1673</v>
      </c>
      <c r="B193" s="147" t="s">
        <v>2472</v>
      </c>
      <c r="C193" s="153" t="s">
        <v>2633</v>
      </c>
      <c r="D193" s="148" t="s">
        <v>2475</v>
      </c>
      <c r="E193" s="149">
        <v>2</v>
      </c>
      <c r="F193" s="150">
        <v>0</v>
      </c>
      <c r="G193" s="145">
        <f t="shared" si="10"/>
        <v>0</v>
      </c>
      <c r="H193" s="131">
        <v>8572.41</v>
      </c>
      <c r="I193" s="131">
        <v>17144.82</v>
      </c>
      <c r="J193" s="131">
        <v>0</v>
      </c>
      <c r="K193" s="131">
        <v>0</v>
      </c>
      <c r="L193" s="131">
        <v>21</v>
      </c>
      <c r="M193" s="131">
        <v>20745.232199999999</v>
      </c>
      <c r="N193" s="130">
        <v>0</v>
      </c>
      <c r="O193" s="130">
        <v>0</v>
      </c>
      <c r="P193" s="130">
        <v>0</v>
      </c>
      <c r="Q193" s="130">
        <v>0</v>
      </c>
      <c r="R193" s="131">
        <v>0</v>
      </c>
      <c r="S193" s="131" t="s">
        <v>326</v>
      </c>
      <c r="T193" s="131"/>
      <c r="U193" s="131">
        <v>0</v>
      </c>
      <c r="V193" s="131">
        <v>0</v>
      </c>
      <c r="W193" s="131">
        <v>0</v>
      </c>
      <c r="X193" s="131" t="s">
        <v>1648</v>
      </c>
      <c r="Y193" s="126"/>
      <c r="Z193" s="126"/>
      <c r="AA193" s="126"/>
      <c r="AB193" s="126"/>
      <c r="AC193" s="126"/>
      <c r="AD193" s="126"/>
      <c r="AE193" s="126"/>
      <c r="AF193" s="126"/>
      <c r="AG193" s="126" t="s">
        <v>1649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ht="22.5">
      <c r="A194" s="146" t="s">
        <v>1676</v>
      </c>
      <c r="B194" s="147" t="s">
        <v>2472</v>
      </c>
      <c r="C194" s="153" t="s">
        <v>2634</v>
      </c>
      <c r="D194" s="148" t="s">
        <v>2475</v>
      </c>
      <c r="E194" s="149">
        <v>9</v>
      </c>
      <c r="F194" s="150">
        <v>0</v>
      </c>
      <c r="G194" s="145">
        <f t="shared" si="10"/>
        <v>0</v>
      </c>
      <c r="H194" s="131">
        <v>12474</v>
      </c>
      <c r="I194" s="131">
        <v>112266</v>
      </c>
      <c r="J194" s="131">
        <v>0</v>
      </c>
      <c r="K194" s="131">
        <v>0</v>
      </c>
      <c r="L194" s="131">
        <v>21</v>
      </c>
      <c r="M194" s="131">
        <v>135841.85999999999</v>
      </c>
      <c r="N194" s="130">
        <v>0</v>
      </c>
      <c r="O194" s="130">
        <v>0</v>
      </c>
      <c r="P194" s="130">
        <v>0</v>
      </c>
      <c r="Q194" s="130">
        <v>0</v>
      </c>
      <c r="R194" s="131">
        <v>0</v>
      </c>
      <c r="S194" s="131" t="s">
        <v>326</v>
      </c>
      <c r="T194" s="131"/>
      <c r="U194" s="131">
        <v>0</v>
      </c>
      <c r="V194" s="131">
        <v>0</v>
      </c>
      <c r="W194" s="131">
        <v>0</v>
      </c>
      <c r="X194" s="131" t="s">
        <v>1648</v>
      </c>
      <c r="Y194" s="126"/>
      <c r="Z194" s="126"/>
      <c r="AA194" s="126"/>
      <c r="AB194" s="126"/>
      <c r="AC194" s="126"/>
      <c r="AD194" s="126"/>
      <c r="AE194" s="126"/>
      <c r="AF194" s="126"/>
      <c r="AG194" s="126" t="s">
        <v>1649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ht="22.5">
      <c r="A195" s="146" t="s">
        <v>1679</v>
      </c>
      <c r="B195" s="147" t="s">
        <v>2472</v>
      </c>
      <c r="C195" s="153" t="s">
        <v>2635</v>
      </c>
      <c r="D195" s="148" t="s">
        <v>2475</v>
      </c>
      <c r="E195" s="149">
        <v>1</v>
      </c>
      <c r="F195" s="150">
        <v>0</v>
      </c>
      <c r="G195" s="145">
        <f t="shared" si="10"/>
        <v>0</v>
      </c>
      <c r="H195" s="131">
        <v>2851.2</v>
      </c>
      <c r="I195" s="131">
        <v>2851.2</v>
      </c>
      <c r="J195" s="131">
        <v>0</v>
      </c>
      <c r="K195" s="131">
        <v>0</v>
      </c>
      <c r="L195" s="131">
        <v>21</v>
      </c>
      <c r="M195" s="131">
        <v>3449.9519999999998</v>
      </c>
      <c r="N195" s="130">
        <v>0</v>
      </c>
      <c r="O195" s="130">
        <v>0</v>
      </c>
      <c r="P195" s="130">
        <v>0</v>
      </c>
      <c r="Q195" s="130">
        <v>0</v>
      </c>
      <c r="R195" s="131">
        <v>0</v>
      </c>
      <c r="S195" s="131" t="s">
        <v>326</v>
      </c>
      <c r="T195" s="131"/>
      <c r="U195" s="131">
        <v>0</v>
      </c>
      <c r="V195" s="131">
        <v>0</v>
      </c>
      <c r="W195" s="131">
        <v>0</v>
      </c>
      <c r="X195" s="131" t="s">
        <v>1648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1649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ht="22.5">
      <c r="A196" s="146" t="s">
        <v>1682</v>
      </c>
      <c r="B196" s="147" t="s">
        <v>2472</v>
      </c>
      <c r="C196" s="153" t="s">
        <v>2636</v>
      </c>
      <c r="D196" s="148" t="s">
        <v>2475</v>
      </c>
      <c r="E196" s="149">
        <v>4</v>
      </c>
      <c r="F196" s="150">
        <v>0</v>
      </c>
      <c r="G196" s="145">
        <f t="shared" si="10"/>
        <v>0</v>
      </c>
      <c r="H196" s="131">
        <v>3771.9</v>
      </c>
      <c r="I196" s="131">
        <v>15087.6</v>
      </c>
      <c r="J196" s="131">
        <v>0</v>
      </c>
      <c r="K196" s="131">
        <v>0</v>
      </c>
      <c r="L196" s="131">
        <v>21</v>
      </c>
      <c r="M196" s="131">
        <v>18255.995999999999</v>
      </c>
      <c r="N196" s="130">
        <v>0</v>
      </c>
      <c r="O196" s="130">
        <v>0</v>
      </c>
      <c r="P196" s="130">
        <v>0</v>
      </c>
      <c r="Q196" s="130">
        <v>0</v>
      </c>
      <c r="R196" s="131">
        <v>0</v>
      </c>
      <c r="S196" s="131" t="s">
        <v>326</v>
      </c>
      <c r="T196" s="131"/>
      <c r="U196" s="131">
        <v>0</v>
      </c>
      <c r="V196" s="131">
        <v>0</v>
      </c>
      <c r="W196" s="131">
        <v>0</v>
      </c>
      <c r="X196" s="131" t="s">
        <v>1648</v>
      </c>
      <c r="Y196" s="126"/>
      <c r="Z196" s="126"/>
      <c r="AA196" s="126"/>
      <c r="AB196" s="126"/>
      <c r="AC196" s="126"/>
      <c r="AD196" s="126"/>
      <c r="AE196" s="126"/>
      <c r="AF196" s="126"/>
      <c r="AG196" s="126" t="s">
        <v>1649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ht="22.5">
      <c r="A197" s="146" t="s">
        <v>1685</v>
      </c>
      <c r="B197" s="147" t="s">
        <v>2472</v>
      </c>
      <c r="C197" s="153" t="s">
        <v>2637</v>
      </c>
      <c r="D197" s="148" t="s">
        <v>2475</v>
      </c>
      <c r="E197" s="149">
        <v>2</v>
      </c>
      <c r="F197" s="150">
        <v>0</v>
      </c>
      <c r="G197" s="145">
        <f t="shared" si="10"/>
        <v>0</v>
      </c>
      <c r="H197" s="131">
        <v>5464.8</v>
      </c>
      <c r="I197" s="131">
        <v>10929.6</v>
      </c>
      <c r="J197" s="131">
        <v>0</v>
      </c>
      <c r="K197" s="131">
        <v>0</v>
      </c>
      <c r="L197" s="131">
        <v>21</v>
      </c>
      <c r="M197" s="131">
        <v>13224.816000000001</v>
      </c>
      <c r="N197" s="130">
        <v>0</v>
      </c>
      <c r="O197" s="130">
        <v>0</v>
      </c>
      <c r="P197" s="130">
        <v>0</v>
      </c>
      <c r="Q197" s="130">
        <v>0</v>
      </c>
      <c r="R197" s="131">
        <v>0</v>
      </c>
      <c r="S197" s="131" t="s">
        <v>326</v>
      </c>
      <c r="T197" s="131"/>
      <c r="U197" s="131">
        <v>0</v>
      </c>
      <c r="V197" s="131">
        <v>0</v>
      </c>
      <c r="W197" s="131">
        <v>0</v>
      </c>
      <c r="X197" s="131" t="s">
        <v>1648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1649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ht="33.75">
      <c r="A198" s="146" t="s">
        <v>1688</v>
      </c>
      <c r="B198" s="147" t="s">
        <v>2472</v>
      </c>
      <c r="C198" s="153" t="s">
        <v>2638</v>
      </c>
      <c r="D198" s="148" t="s">
        <v>2475</v>
      </c>
      <c r="E198" s="149">
        <v>3</v>
      </c>
      <c r="F198" s="150">
        <v>0</v>
      </c>
      <c r="G198" s="145">
        <f t="shared" si="10"/>
        <v>0</v>
      </c>
      <c r="H198" s="131">
        <v>8731.7999999999993</v>
      </c>
      <c r="I198" s="131">
        <v>26195.399999999998</v>
      </c>
      <c r="J198" s="131">
        <v>0</v>
      </c>
      <c r="K198" s="131">
        <v>0</v>
      </c>
      <c r="L198" s="131">
        <v>21</v>
      </c>
      <c r="M198" s="131">
        <v>31696.434000000001</v>
      </c>
      <c r="N198" s="130">
        <v>0</v>
      </c>
      <c r="O198" s="130">
        <v>0</v>
      </c>
      <c r="P198" s="130">
        <v>0</v>
      </c>
      <c r="Q198" s="130">
        <v>0</v>
      </c>
      <c r="R198" s="131">
        <v>0</v>
      </c>
      <c r="S198" s="131" t="s">
        <v>326</v>
      </c>
      <c r="T198" s="131"/>
      <c r="U198" s="131">
        <v>0</v>
      </c>
      <c r="V198" s="131">
        <v>0</v>
      </c>
      <c r="W198" s="131">
        <v>0</v>
      </c>
      <c r="X198" s="131" t="s">
        <v>1648</v>
      </c>
      <c r="Y198" s="126"/>
      <c r="Z198" s="126"/>
      <c r="AA198" s="126"/>
      <c r="AB198" s="126"/>
      <c r="AC198" s="126"/>
      <c r="AD198" s="126"/>
      <c r="AE198" s="126"/>
      <c r="AF198" s="126"/>
      <c r="AG198" s="126" t="s">
        <v>1649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ht="22.5">
      <c r="A199" s="146" t="s">
        <v>1691</v>
      </c>
      <c r="B199" s="147" t="s">
        <v>2472</v>
      </c>
      <c r="C199" s="153" t="s">
        <v>2639</v>
      </c>
      <c r="D199" s="148" t="s">
        <v>2475</v>
      </c>
      <c r="E199" s="149">
        <v>1</v>
      </c>
      <c r="F199" s="150">
        <v>0</v>
      </c>
      <c r="G199" s="145">
        <f t="shared" si="10"/>
        <v>0</v>
      </c>
      <c r="H199" s="131">
        <v>7810</v>
      </c>
      <c r="I199" s="131">
        <v>7810</v>
      </c>
      <c r="J199" s="131">
        <v>0</v>
      </c>
      <c r="K199" s="131">
        <v>0</v>
      </c>
      <c r="L199" s="131">
        <v>21</v>
      </c>
      <c r="M199" s="131">
        <v>9450.1</v>
      </c>
      <c r="N199" s="130">
        <v>0</v>
      </c>
      <c r="O199" s="130">
        <v>0</v>
      </c>
      <c r="P199" s="130">
        <v>0</v>
      </c>
      <c r="Q199" s="130">
        <v>0</v>
      </c>
      <c r="R199" s="131">
        <v>0</v>
      </c>
      <c r="S199" s="131" t="s">
        <v>326</v>
      </c>
      <c r="T199" s="131"/>
      <c r="U199" s="131">
        <v>0</v>
      </c>
      <c r="V199" s="131">
        <v>0</v>
      </c>
      <c r="W199" s="131">
        <v>0</v>
      </c>
      <c r="X199" s="131" t="s">
        <v>1648</v>
      </c>
      <c r="Y199" s="126"/>
      <c r="Z199" s="126"/>
      <c r="AA199" s="126"/>
      <c r="AB199" s="126"/>
      <c r="AC199" s="126"/>
      <c r="AD199" s="126"/>
      <c r="AE199" s="126"/>
      <c r="AF199" s="126"/>
      <c r="AG199" s="126" t="s">
        <v>1649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ht="22.5">
      <c r="A200" s="146" t="s">
        <v>1694</v>
      </c>
      <c r="B200" s="147" t="s">
        <v>2585</v>
      </c>
      <c r="C200" s="153" t="s">
        <v>2640</v>
      </c>
      <c r="D200" s="148" t="s">
        <v>2475</v>
      </c>
      <c r="E200" s="149">
        <v>3</v>
      </c>
      <c r="F200" s="150">
        <v>0</v>
      </c>
      <c r="G200" s="145">
        <f t="shared" si="10"/>
        <v>0</v>
      </c>
      <c r="H200" s="131">
        <v>0</v>
      </c>
      <c r="I200" s="131">
        <v>0</v>
      </c>
      <c r="J200" s="131">
        <v>320.25</v>
      </c>
      <c r="K200" s="131">
        <v>960.75</v>
      </c>
      <c r="L200" s="131">
        <v>21</v>
      </c>
      <c r="M200" s="131">
        <v>1162.5074999999999</v>
      </c>
      <c r="N200" s="130">
        <v>0</v>
      </c>
      <c r="O200" s="130">
        <v>0</v>
      </c>
      <c r="P200" s="130">
        <v>0</v>
      </c>
      <c r="Q200" s="130">
        <v>0</v>
      </c>
      <c r="R200" s="131">
        <v>0</v>
      </c>
      <c r="S200" s="131" t="s">
        <v>326</v>
      </c>
      <c r="T200" s="131"/>
      <c r="U200" s="131">
        <v>0</v>
      </c>
      <c r="V200" s="131">
        <v>0</v>
      </c>
      <c r="W200" s="131">
        <v>0</v>
      </c>
      <c r="X200" s="131" t="s">
        <v>1648</v>
      </c>
      <c r="Y200" s="126"/>
      <c r="Z200" s="126"/>
      <c r="AA200" s="126"/>
      <c r="AB200" s="126"/>
      <c r="AC200" s="126"/>
      <c r="AD200" s="126"/>
      <c r="AE200" s="126"/>
      <c r="AF200" s="126"/>
      <c r="AG200" s="126" t="s">
        <v>2445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ht="22.5">
      <c r="A201" s="146" t="s">
        <v>1697</v>
      </c>
      <c r="B201" s="147" t="s">
        <v>2472</v>
      </c>
      <c r="C201" s="153" t="s">
        <v>2641</v>
      </c>
      <c r="D201" s="148" t="s">
        <v>2475</v>
      </c>
      <c r="E201" s="149">
        <v>2</v>
      </c>
      <c r="F201" s="150">
        <v>0</v>
      </c>
      <c r="G201" s="145">
        <f t="shared" si="10"/>
        <v>0</v>
      </c>
      <c r="H201" s="131">
        <v>1111</v>
      </c>
      <c r="I201" s="131">
        <v>2222</v>
      </c>
      <c r="J201" s="131">
        <v>0</v>
      </c>
      <c r="K201" s="131">
        <v>0</v>
      </c>
      <c r="L201" s="131">
        <v>21</v>
      </c>
      <c r="M201" s="131">
        <v>2688.62</v>
      </c>
      <c r="N201" s="130">
        <v>0</v>
      </c>
      <c r="O201" s="130">
        <v>0</v>
      </c>
      <c r="P201" s="130">
        <v>0</v>
      </c>
      <c r="Q201" s="130">
        <v>0</v>
      </c>
      <c r="R201" s="131">
        <v>0</v>
      </c>
      <c r="S201" s="131" t="s">
        <v>326</v>
      </c>
      <c r="T201" s="131"/>
      <c r="U201" s="131">
        <v>0</v>
      </c>
      <c r="V201" s="131">
        <v>0</v>
      </c>
      <c r="W201" s="131">
        <v>0</v>
      </c>
      <c r="X201" s="131" t="s">
        <v>1648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1649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ht="22.5">
      <c r="A202" s="146" t="s">
        <v>1699</v>
      </c>
      <c r="B202" s="147" t="s">
        <v>2472</v>
      </c>
      <c r="C202" s="153" t="s">
        <v>2642</v>
      </c>
      <c r="D202" s="148" t="s">
        <v>2475</v>
      </c>
      <c r="E202" s="149">
        <v>1</v>
      </c>
      <c r="F202" s="150">
        <v>0</v>
      </c>
      <c r="G202" s="145">
        <f t="shared" si="10"/>
        <v>0</v>
      </c>
      <c r="H202" s="131">
        <v>986.7</v>
      </c>
      <c r="I202" s="131">
        <v>986.7</v>
      </c>
      <c r="J202" s="131">
        <v>0</v>
      </c>
      <c r="K202" s="131">
        <v>0</v>
      </c>
      <c r="L202" s="131">
        <v>21</v>
      </c>
      <c r="M202" s="131">
        <v>1193.9070000000002</v>
      </c>
      <c r="N202" s="130">
        <v>0</v>
      </c>
      <c r="O202" s="130">
        <v>0</v>
      </c>
      <c r="P202" s="130">
        <v>0</v>
      </c>
      <c r="Q202" s="130">
        <v>0</v>
      </c>
      <c r="R202" s="131">
        <v>0</v>
      </c>
      <c r="S202" s="131" t="s">
        <v>326</v>
      </c>
      <c r="T202" s="131"/>
      <c r="U202" s="131">
        <v>0</v>
      </c>
      <c r="V202" s="131">
        <v>0</v>
      </c>
      <c r="W202" s="131">
        <v>0</v>
      </c>
      <c r="X202" s="131" t="s">
        <v>1648</v>
      </c>
      <c r="Y202" s="126"/>
      <c r="Z202" s="126"/>
      <c r="AA202" s="126"/>
      <c r="AB202" s="126"/>
      <c r="AC202" s="126"/>
      <c r="AD202" s="126"/>
      <c r="AE202" s="126"/>
      <c r="AF202" s="126"/>
      <c r="AG202" s="126" t="s">
        <v>1649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>
      <c r="A203" s="134" t="s">
        <v>320</v>
      </c>
      <c r="B203" s="135" t="s">
        <v>221</v>
      </c>
      <c r="C203" s="152" t="s">
        <v>222</v>
      </c>
      <c r="D203" s="136"/>
      <c r="E203" s="137"/>
      <c r="F203" s="138"/>
      <c r="G203" s="139">
        <f>SUM(G204:G218)</f>
        <v>0</v>
      </c>
      <c r="H203" s="133"/>
      <c r="I203" s="133">
        <v>0</v>
      </c>
      <c r="J203" s="133"/>
      <c r="K203" s="133">
        <v>0</v>
      </c>
      <c r="L203" s="133"/>
      <c r="M203" s="133"/>
      <c r="N203" s="132"/>
      <c r="O203" s="132"/>
      <c r="P203" s="132"/>
      <c r="Q203" s="132"/>
      <c r="R203" s="133"/>
      <c r="S203" s="133"/>
      <c r="T203" s="133"/>
      <c r="U203" s="133"/>
      <c r="V203" s="133"/>
      <c r="W203" s="133"/>
      <c r="X203" s="133"/>
      <c r="AG203" t="s">
        <v>321</v>
      </c>
    </row>
    <row r="204" spans="1:60">
      <c r="A204" s="146" t="s">
        <v>806</v>
      </c>
      <c r="B204" s="147" t="s">
        <v>2643</v>
      </c>
      <c r="C204" s="153" t="s">
        <v>2644</v>
      </c>
      <c r="D204" s="148" t="s">
        <v>2475</v>
      </c>
      <c r="E204" s="149">
        <v>1</v>
      </c>
      <c r="F204" s="150">
        <v>0</v>
      </c>
      <c r="G204" s="145">
        <f t="shared" ref="G204:G217" si="11">F204*E204</f>
        <v>0</v>
      </c>
      <c r="H204" s="131">
        <v>25728.67</v>
      </c>
      <c r="I204" s="131">
        <v>25728.67</v>
      </c>
      <c r="J204" s="131">
        <v>0</v>
      </c>
      <c r="K204" s="131">
        <v>0</v>
      </c>
      <c r="L204" s="131">
        <v>21</v>
      </c>
      <c r="M204" s="131">
        <v>31131.690699999999</v>
      </c>
      <c r="N204" s="130">
        <v>0</v>
      </c>
      <c r="O204" s="130">
        <v>0</v>
      </c>
      <c r="P204" s="130">
        <v>0</v>
      </c>
      <c r="Q204" s="130">
        <v>0</v>
      </c>
      <c r="R204" s="131">
        <v>0</v>
      </c>
      <c r="S204" s="131" t="s">
        <v>326</v>
      </c>
      <c r="T204" s="131"/>
      <c r="U204" s="131">
        <v>0</v>
      </c>
      <c r="V204" s="131">
        <v>0</v>
      </c>
      <c r="W204" s="131">
        <v>0</v>
      </c>
      <c r="X204" s="131" t="s">
        <v>385</v>
      </c>
      <c r="Y204" s="126"/>
      <c r="Z204" s="126"/>
      <c r="AA204" s="126"/>
      <c r="AB204" s="126"/>
      <c r="AC204" s="126"/>
      <c r="AD204" s="126"/>
      <c r="AE204" s="126"/>
      <c r="AF204" s="126"/>
      <c r="AG204" s="126" t="s">
        <v>386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>
      <c r="A205" s="146" t="s">
        <v>809</v>
      </c>
      <c r="B205" s="147" t="s">
        <v>2645</v>
      </c>
      <c r="C205" s="153" t="s">
        <v>2646</v>
      </c>
      <c r="D205" s="148" t="s">
        <v>2475</v>
      </c>
      <c r="E205" s="149">
        <v>1</v>
      </c>
      <c r="F205" s="150">
        <v>0</v>
      </c>
      <c r="G205" s="145">
        <f t="shared" si="11"/>
        <v>0</v>
      </c>
      <c r="H205" s="131">
        <v>221.76</v>
      </c>
      <c r="I205" s="131">
        <v>221.76</v>
      </c>
      <c r="J205" s="131">
        <v>0</v>
      </c>
      <c r="K205" s="131">
        <v>0</v>
      </c>
      <c r="L205" s="131">
        <v>21</v>
      </c>
      <c r="M205" s="131">
        <v>268.32959999999997</v>
      </c>
      <c r="N205" s="130">
        <v>0</v>
      </c>
      <c r="O205" s="130">
        <v>0</v>
      </c>
      <c r="P205" s="130">
        <v>0</v>
      </c>
      <c r="Q205" s="130">
        <v>0</v>
      </c>
      <c r="R205" s="131">
        <v>0</v>
      </c>
      <c r="S205" s="131" t="s">
        <v>326</v>
      </c>
      <c r="T205" s="131"/>
      <c r="U205" s="131">
        <v>0</v>
      </c>
      <c r="V205" s="131">
        <v>0</v>
      </c>
      <c r="W205" s="131">
        <v>0</v>
      </c>
      <c r="X205" s="131" t="s">
        <v>385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386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>
      <c r="A206" s="146" t="s">
        <v>815</v>
      </c>
      <c r="B206" s="147" t="s">
        <v>2645</v>
      </c>
      <c r="C206" s="153" t="s">
        <v>2647</v>
      </c>
      <c r="D206" s="148" t="s">
        <v>2475</v>
      </c>
      <c r="E206" s="149">
        <v>1</v>
      </c>
      <c r="F206" s="150">
        <v>0</v>
      </c>
      <c r="G206" s="145">
        <f t="shared" si="11"/>
        <v>0</v>
      </c>
      <c r="H206" s="131">
        <v>831.6</v>
      </c>
      <c r="I206" s="131">
        <v>831.6</v>
      </c>
      <c r="J206" s="131">
        <v>0</v>
      </c>
      <c r="K206" s="131">
        <v>0</v>
      </c>
      <c r="L206" s="131">
        <v>21</v>
      </c>
      <c r="M206" s="131">
        <v>1006.236</v>
      </c>
      <c r="N206" s="130">
        <v>0</v>
      </c>
      <c r="O206" s="130">
        <v>0</v>
      </c>
      <c r="P206" s="130">
        <v>0</v>
      </c>
      <c r="Q206" s="130">
        <v>0</v>
      </c>
      <c r="R206" s="131">
        <v>0</v>
      </c>
      <c r="S206" s="131" t="s">
        <v>326</v>
      </c>
      <c r="T206" s="131"/>
      <c r="U206" s="131">
        <v>0</v>
      </c>
      <c r="V206" s="131">
        <v>0</v>
      </c>
      <c r="W206" s="131">
        <v>0</v>
      </c>
      <c r="X206" s="131" t="s">
        <v>1648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1649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>
      <c r="A207" s="146" t="s">
        <v>818</v>
      </c>
      <c r="B207" s="147" t="s">
        <v>2645</v>
      </c>
      <c r="C207" s="153" t="s">
        <v>2648</v>
      </c>
      <c r="D207" s="148" t="s">
        <v>2475</v>
      </c>
      <c r="E207" s="149">
        <v>3</v>
      </c>
      <c r="F207" s="150">
        <v>0</v>
      </c>
      <c r="G207" s="145">
        <f t="shared" si="11"/>
        <v>0</v>
      </c>
      <c r="H207" s="131">
        <v>480.48</v>
      </c>
      <c r="I207" s="131">
        <v>1441.44</v>
      </c>
      <c r="J207" s="131">
        <v>0</v>
      </c>
      <c r="K207" s="131">
        <v>0</v>
      </c>
      <c r="L207" s="131">
        <v>21</v>
      </c>
      <c r="M207" s="131">
        <v>1744.1424000000002</v>
      </c>
      <c r="N207" s="130">
        <v>0</v>
      </c>
      <c r="O207" s="130">
        <v>0</v>
      </c>
      <c r="P207" s="130">
        <v>0</v>
      </c>
      <c r="Q207" s="130">
        <v>0</v>
      </c>
      <c r="R207" s="131">
        <v>0</v>
      </c>
      <c r="S207" s="131" t="s">
        <v>326</v>
      </c>
      <c r="T207" s="131"/>
      <c r="U207" s="131">
        <v>0</v>
      </c>
      <c r="V207" s="131">
        <v>0</v>
      </c>
      <c r="W207" s="131">
        <v>0</v>
      </c>
      <c r="X207" s="131" t="s">
        <v>1648</v>
      </c>
      <c r="Y207" s="126"/>
      <c r="Z207" s="126"/>
      <c r="AA207" s="126"/>
      <c r="AB207" s="126"/>
      <c r="AC207" s="126"/>
      <c r="AD207" s="126"/>
      <c r="AE207" s="126"/>
      <c r="AF207" s="126"/>
      <c r="AG207" s="126" t="s">
        <v>1649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>
      <c r="A208" s="146" t="s">
        <v>821</v>
      </c>
      <c r="B208" s="147" t="s">
        <v>2649</v>
      </c>
      <c r="C208" s="153" t="s">
        <v>2650</v>
      </c>
      <c r="D208" s="148" t="s">
        <v>2475</v>
      </c>
      <c r="E208" s="149">
        <v>3</v>
      </c>
      <c r="F208" s="150">
        <v>0</v>
      </c>
      <c r="G208" s="145">
        <f t="shared" si="11"/>
        <v>0</v>
      </c>
      <c r="H208" s="131">
        <v>879.91</v>
      </c>
      <c r="I208" s="131">
        <v>2639.73</v>
      </c>
      <c r="J208" s="131">
        <v>0</v>
      </c>
      <c r="K208" s="131">
        <v>0</v>
      </c>
      <c r="L208" s="131">
        <v>21</v>
      </c>
      <c r="M208" s="131">
        <v>3194.0733</v>
      </c>
      <c r="N208" s="130">
        <v>0</v>
      </c>
      <c r="O208" s="130">
        <v>0</v>
      </c>
      <c r="P208" s="130">
        <v>0</v>
      </c>
      <c r="Q208" s="130">
        <v>0</v>
      </c>
      <c r="R208" s="131">
        <v>0</v>
      </c>
      <c r="S208" s="131" t="s">
        <v>326</v>
      </c>
      <c r="T208" s="131"/>
      <c r="U208" s="131">
        <v>0</v>
      </c>
      <c r="V208" s="131">
        <v>0</v>
      </c>
      <c r="W208" s="131">
        <v>0</v>
      </c>
      <c r="X208" s="131" t="s">
        <v>385</v>
      </c>
      <c r="Y208" s="126"/>
      <c r="Z208" s="126"/>
      <c r="AA208" s="126"/>
      <c r="AB208" s="126"/>
      <c r="AC208" s="126"/>
      <c r="AD208" s="126"/>
      <c r="AE208" s="126"/>
      <c r="AF208" s="126"/>
      <c r="AG208" s="126" t="s">
        <v>386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>
      <c r="A209" s="146" t="s">
        <v>826</v>
      </c>
      <c r="B209" s="147" t="s">
        <v>2649</v>
      </c>
      <c r="C209" s="153" t="s">
        <v>2651</v>
      </c>
      <c r="D209" s="148" t="s">
        <v>2475</v>
      </c>
      <c r="E209" s="149">
        <v>3</v>
      </c>
      <c r="F209" s="150">
        <v>0</v>
      </c>
      <c r="G209" s="145">
        <f t="shared" si="11"/>
        <v>0</v>
      </c>
      <c r="H209" s="131">
        <v>0</v>
      </c>
      <c r="I209" s="131">
        <v>0</v>
      </c>
      <c r="J209" s="131">
        <v>830.72</v>
      </c>
      <c r="K209" s="131">
        <v>2492.16</v>
      </c>
      <c r="L209" s="131">
        <v>21</v>
      </c>
      <c r="M209" s="131">
        <v>3015.5135999999998</v>
      </c>
      <c r="N209" s="130">
        <v>0</v>
      </c>
      <c r="O209" s="130">
        <v>0</v>
      </c>
      <c r="P209" s="130">
        <v>0</v>
      </c>
      <c r="Q209" s="130">
        <v>0</v>
      </c>
      <c r="R209" s="131">
        <v>0</v>
      </c>
      <c r="S209" s="131" t="s">
        <v>326</v>
      </c>
      <c r="T209" s="131"/>
      <c r="U209" s="131">
        <v>0</v>
      </c>
      <c r="V209" s="131">
        <v>0</v>
      </c>
      <c r="W209" s="131">
        <v>0</v>
      </c>
      <c r="X209" s="131" t="s">
        <v>327</v>
      </c>
      <c r="Y209" s="126"/>
      <c r="Z209" s="126"/>
      <c r="AA209" s="126"/>
      <c r="AB209" s="126"/>
      <c r="AC209" s="126"/>
      <c r="AD209" s="126"/>
      <c r="AE209" s="126"/>
      <c r="AF209" s="126"/>
      <c r="AG209" s="126" t="s">
        <v>328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ht="22.5">
      <c r="A210" s="146" t="s">
        <v>829</v>
      </c>
      <c r="B210" s="147" t="s">
        <v>2649</v>
      </c>
      <c r="C210" s="153" t="s">
        <v>2652</v>
      </c>
      <c r="D210" s="148" t="s">
        <v>2475</v>
      </c>
      <c r="E210" s="149">
        <v>1</v>
      </c>
      <c r="F210" s="150">
        <v>0</v>
      </c>
      <c r="G210" s="145">
        <f t="shared" si="11"/>
        <v>0</v>
      </c>
      <c r="H210" s="131">
        <v>3422.34</v>
      </c>
      <c r="I210" s="131">
        <v>3422.34</v>
      </c>
      <c r="J210" s="131">
        <v>0</v>
      </c>
      <c r="K210" s="131">
        <v>0</v>
      </c>
      <c r="L210" s="131">
        <v>21</v>
      </c>
      <c r="M210" s="131">
        <v>4141.0313999999998</v>
      </c>
      <c r="N210" s="130">
        <v>0</v>
      </c>
      <c r="O210" s="130">
        <v>0</v>
      </c>
      <c r="P210" s="130">
        <v>0</v>
      </c>
      <c r="Q210" s="130">
        <v>0</v>
      </c>
      <c r="R210" s="131">
        <v>0</v>
      </c>
      <c r="S210" s="131" t="s">
        <v>326</v>
      </c>
      <c r="T210" s="131"/>
      <c r="U210" s="131">
        <v>0</v>
      </c>
      <c r="V210" s="131">
        <v>0</v>
      </c>
      <c r="W210" s="131">
        <v>0</v>
      </c>
      <c r="X210" s="131" t="s">
        <v>1648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1649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ht="22.5">
      <c r="A211" s="146" t="s">
        <v>832</v>
      </c>
      <c r="B211" s="147" t="s">
        <v>2649</v>
      </c>
      <c r="C211" s="153" t="s">
        <v>2653</v>
      </c>
      <c r="D211" s="148" t="s">
        <v>2475</v>
      </c>
      <c r="E211" s="149">
        <v>1</v>
      </c>
      <c r="F211" s="150">
        <v>0</v>
      </c>
      <c r="G211" s="145">
        <f t="shared" si="11"/>
        <v>0</v>
      </c>
      <c r="H211" s="131">
        <v>3422.34</v>
      </c>
      <c r="I211" s="131">
        <v>3422.34</v>
      </c>
      <c r="J211" s="131">
        <v>0</v>
      </c>
      <c r="K211" s="131">
        <v>0</v>
      </c>
      <c r="L211" s="131">
        <v>21</v>
      </c>
      <c r="M211" s="131">
        <v>4141.0313999999998</v>
      </c>
      <c r="N211" s="130">
        <v>0</v>
      </c>
      <c r="O211" s="130">
        <v>0</v>
      </c>
      <c r="P211" s="130">
        <v>0</v>
      </c>
      <c r="Q211" s="130">
        <v>0</v>
      </c>
      <c r="R211" s="131">
        <v>0</v>
      </c>
      <c r="S211" s="131" t="s">
        <v>326</v>
      </c>
      <c r="T211" s="131"/>
      <c r="U211" s="131">
        <v>0</v>
      </c>
      <c r="V211" s="131">
        <v>0</v>
      </c>
      <c r="W211" s="131">
        <v>0</v>
      </c>
      <c r="X211" s="131" t="s">
        <v>1648</v>
      </c>
      <c r="Y211" s="126"/>
      <c r="Z211" s="126"/>
      <c r="AA211" s="126"/>
      <c r="AB211" s="126"/>
      <c r="AC211" s="126"/>
      <c r="AD211" s="126"/>
      <c r="AE211" s="126"/>
      <c r="AF211" s="126"/>
      <c r="AG211" s="126" t="s">
        <v>1649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ht="22.5">
      <c r="A212" s="146" t="s">
        <v>835</v>
      </c>
      <c r="B212" s="147" t="s">
        <v>2649</v>
      </c>
      <c r="C212" s="153" t="s">
        <v>2654</v>
      </c>
      <c r="D212" s="148" t="s">
        <v>2475</v>
      </c>
      <c r="E212" s="149">
        <v>1</v>
      </c>
      <c r="F212" s="150">
        <v>0</v>
      </c>
      <c r="G212" s="145">
        <f t="shared" si="11"/>
        <v>0</v>
      </c>
      <c r="H212" s="131">
        <v>3727.68</v>
      </c>
      <c r="I212" s="131">
        <v>3727.68</v>
      </c>
      <c r="J212" s="131">
        <v>0</v>
      </c>
      <c r="K212" s="131">
        <v>0</v>
      </c>
      <c r="L212" s="131">
        <v>21</v>
      </c>
      <c r="M212" s="131">
        <v>4510.4928</v>
      </c>
      <c r="N212" s="130">
        <v>0</v>
      </c>
      <c r="O212" s="130">
        <v>0</v>
      </c>
      <c r="P212" s="130">
        <v>0</v>
      </c>
      <c r="Q212" s="130">
        <v>0</v>
      </c>
      <c r="R212" s="131">
        <v>0</v>
      </c>
      <c r="S212" s="131" t="s">
        <v>326</v>
      </c>
      <c r="T212" s="131"/>
      <c r="U212" s="131">
        <v>0</v>
      </c>
      <c r="V212" s="131">
        <v>0</v>
      </c>
      <c r="W212" s="131">
        <v>0</v>
      </c>
      <c r="X212" s="131" t="s">
        <v>1648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1649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>
      <c r="A213" s="146" t="s">
        <v>838</v>
      </c>
      <c r="B213" s="147" t="s">
        <v>2649</v>
      </c>
      <c r="C213" s="153" t="s">
        <v>2655</v>
      </c>
      <c r="D213" s="148" t="s">
        <v>2475</v>
      </c>
      <c r="E213" s="149">
        <v>3</v>
      </c>
      <c r="F213" s="150">
        <v>0</v>
      </c>
      <c r="G213" s="145">
        <f t="shared" si="11"/>
        <v>0</v>
      </c>
      <c r="H213" s="131">
        <v>726</v>
      </c>
      <c r="I213" s="131">
        <v>2178</v>
      </c>
      <c r="J213" s="131">
        <v>0</v>
      </c>
      <c r="K213" s="131">
        <v>0</v>
      </c>
      <c r="L213" s="131">
        <v>21</v>
      </c>
      <c r="M213" s="131">
        <v>2635.38</v>
      </c>
      <c r="N213" s="130">
        <v>0</v>
      </c>
      <c r="O213" s="130">
        <v>0</v>
      </c>
      <c r="P213" s="130">
        <v>0</v>
      </c>
      <c r="Q213" s="130">
        <v>0</v>
      </c>
      <c r="R213" s="131">
        <v>0</v>
      </c>
      <c r="S213" s="131" t="s">
        <v>326</v>
      </c>
      <c r="T213" s="131"/>
      <c r="U213" s="131">
        <v>0</v>
      </c>
      <c r="V213" s="131">
        <v>0</v>
      </c>
      <c r="W213" s="131">
        <v>0</v>
      </c>
      <c r="X213" s="131" t="s">
        <v>1648</v>
      </c>
      <c r="Y213" s="126"/>
      <c r="Z213" s="126"/>
      <c r="AA213" s="126"/>
      <c r="AB213" s="126"/>
      <c r="AC213" s="126"/>
      <c r="AD213" s="126"/>
      <c r="AE213" s="126"/>
      <c r="AF213" s="126"/>
      <c r="AG213" s="126" t="s">
        <v>1649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ht="22.5">
      <c r="A214" s="146" t="s">
        <v>886</v>
      </c>
      <c r="B214" s="147" t="s">
        <v>2649</v>
      </c>
      <c r="C214" s="153" t="s">
        <v>2656</v>
      </c>
      <c r="D214" s="148" t="s">
        <v>2475</v>
      </c>
      <c r="E214" s="149">
        <v>3</v>
      </c>
      <c r="F214" s="150">
        <v>0</v>
      </c>
      <c r="G214" s="145">
        <f t="shared" si="11"/>
        <v>0</v>
      </c>
      <c r="H214" s="131">
        <v>510.98</v>
      </c>
      <c r="I214" s="131">
        <v>1532.94</v>
      </c>
      <c r="J214" s="131">
        <v>0</v>
      </c>
      <c r="K214" s="131">
        <v>0</v>
      </c>
      <c r="L214" s="131">
        <v>21</v>
      </c>
      <c r="M214" s="131">
        <v>1854.8574000000001</v>
      </c>
      <c r="N214" s="130">
        <v>0</v>
      </c>
      <c r="O214" s="130">
        <v>0</v>
      </c>
      <c r="P214" s="130">
        <v>0</v>
      </c>
      <c r="Q214" s="130">
        <v>0</v>
      </c>
      <c r="R214" s="131">
        <v>0</v>
      </c>
      <c r="S214" s="131" t="s">
        <v>326</v>
      </c>
      <c r="T214" s="131"/>
      <c r="U214" s="131">
        <v>0</v>
      </c>
      <c r="V214" s="131">
        <v>0</v>
      </c>
      <c r="W214" s="131">
        <v>0</v>
      </c>
      <c r="X214" s="131" t="s">
        <v>1648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1649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ht="22.5">
      <c r="A215" s="146" t="s">
        <v>889</v>
      </c>
      <c r="B215" s="147" t="s">
        <v>2649</v>
      </c>
      <c r="C215" s="153" t="s">
        <v>2657</v>
      </c>
      <c r="D215" s="148" t="s">
        <v>2475</v>
      </c>
      <c r="E215" s="149">
        <v>3</v>
      </c>
      <c r="F215" s="150">
        <v>0</v>
      </c>
      <c r="G215" s="145">
        <f t="shared" si="11"/>
        <v>0</v>
      </c>
      <c r="H215" s="131">
        <v>2056.39</v>
      </c>
      <c r="I215" s="131">
        <v>6169.17</v>
      </c>
      <c r="J215" s="131">
        <v>0</v>
      </c>
      <c r="K215" s="131">
        <v>0</v>
      </c>
      <c r="L215" s="131">
        <v>21</v>
      </c>
      <c r="M215" s="131">
        <v>7464.6957000000002</v>
      </c>
      <c r="N215" s="130">
        <v>0</v>
      </c>
      <c r="O215" s="130">
        <v>0</v>
      </c>
      <c r="P215" s="130">
        <v>0</v>
      </c>
      <c r="Q215" s="130">
        <v>0</v>
      </c>
      <c r="R215" s="131">
        <v>0</v>
      </c>
      <c r="S215" s="131" t="s">
        <v>326</v>
      </c>
      <c r="T215" s="131"/>
      <c r="U215" s="131">
        <v>0</v>
      </c>
      <c r="V215" s="131">
        <v>0</v>
      </c>
      <c r="W215" s="131">
        <v>0</v>
      </c>
      <c r="X215" s="131" t="s">
        <v>1648</v>
      </c>
      <c r="Y215" s="126"/>
      <c r="Z215" s="126"/>
      <c r="AA215" s="126"/>
      <c r="AB215" s="126"/>
      <c r="AC215" s="126"/>
      <c r="AD215" s="126"/>
      <c r="AE215" s="126"/>
      <c r="AF215" s="126"/>
      <c r="AG215" s="126" t="s">
        <v>1649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>
      <c r="A216" s="146" t="s">
        <v>892</v>
      </c>
      <c r="B216" s="147" t="s">
        <v>2649</v>
      </c>
      <c r="C216" s="153" t="s">
        <v>2658</v>
      </c>
      <c r="D216" s="148" t="s">
        <v>2475</v>
      </c>
      <c r="E216" s="149">
        <v>3</v>
      </c>
      <c r="F216" s="150">
        <v>0</v>
      </c>
      <c r="G216" s="145">
        <f t="shared" si="11"/>
        <v>0</v>
      </c>
      <c r="H216" s="131">
        <v>361.43</v>
      </c>
      <c r="I216" s="131">
        <v>1084.29</v>
      </c>
      <c r="J216" s="131">
        <v>0</v>
      </c>
      <c r="K216" s="131">
        <v>0</v>
      </c>
      <c r="L216" s="131">
        <v>21</v>
      </c>
      <c r="M216" s="131">
        <v>1311.9909</v>
      </c>
      <c r="N216" s="130">
        <v>0</v>
      </c>
      <c r="O216" s="130">
        <v>0</v>
      </c>
      <c r="P216" s="130">
        <v>0</v>
      </c>
      <c r="Q216" s="130">
        <v>0</v>
      </c>
      <c r="R216" s="131">
        <v>0</v>
      </c>
      <c r="S216" s="131" t="s">
        <v>326</v>
      </c>
      <c r="T216" s="131"/>
      <c r="U216" s="131">
        <v>0</v>
      </c>
      <c r="V216" s="131">
        <v>0</v>
      </c>
      <c r="W216" s="131">
        <v>0</v>
      </c>
      <c r="X216" s="131" t="s">
        <v>1648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1649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>
      <c r="A217" s="146" t="s">
        <v>895</v>
      </c>
      <c r="B217" s="147" t="s">
        <v>2649</v>
      </c>
      <c r="C217" s="153" t="s">
        <v>2659</v>
      </c>
      <c r="D217" s="148" t="s">
        <v>2475</v>
      </c>
      <c r="E217" s="149">
        <v>1</v>
      </c>
      <c r="F217" s="150">
        <v>0</v>
      </c>
      <c r="G217" s="145">
        <f t="shared" si="11"/>
        <v>0</v>
      </c>
      <c r="H217" s="131">
        <v>0</v>
      </c>
      <c r="I217" s="131">
        <v>0</v>
      </c>
      <c r="J217" s="131">
        <v>830.72</v>
      </c>
      <c r="K217" s="131">
        <v>830.72</v>
      </c>
      <c r="L217" s="131">
        <v>21</v>
      </c>
      <c r="M217" s="131">
        <v>1005.1712</v>
      </c>
      <c r="N217" s="130">
        <v>0</v>
      </c>
      <c r="O217" s="130">
        <v>0</v>
      </c>
      <c r="P217" s="130">
        <v>0</v>
      </c>
      <c r="Q217" s="130">
        <v>0</v>
      </c>
      <c r="R217" s="131">
        <v>0</v>
      </c>
      <c r="S217" s="131" t="s">
        <v>326</v>
      </c>
      <c r="T217" s="131"/>
      <c r="U217" s="131">
        <v>0</v>
      </c>
      <c r="V217" s="131">
        <v>0</v>
      </c>
      <c r="W217" s="131">
        <v>0</v>
      </c>
      <c r="X217" s="131" t="s">
        <v>1648</v>
      </c>
      <c r="Y217" s="126"/>
      <c r="Z217" s="126"/>
      <c r="AA217" s="126"/>
      <c r="AB217" s="126"/>
      <c r="AC217" s="126"/>
      <c r="AD217" s="126"/>
      <c r="AE217" s="126"/>
      <c r="AF217" s="126"/>
      <c r="AG217" s="126" t="s">
        <v>2445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>
      <c r="A218" s="140" t="s">
        <v>899</v>
      </c>
      <c r="B218" s="141" t="s">
        <v>2649</v>
      </c>
      <c r="C218" s="154" t="s">
        <v>2660</v>
      </c>
      <c r="D218" s="142" t="s">
        <v>2475</v>
      </c>
      <c r="E218" s="143">
        <v>1</v>
      </c>
      <c r="F218" s="144">
        <v>0</v>
      </c>
      <c r="G218" s="145">
        <f>F218*E218</f>
        <v>0</v>
      </c>
      <c r="H218" s="131">
        <v>3482.6</v>
      </c>
      <c r="I218" s="131">
        <v>3482.6</v>
      </c>
      <c r="J218" s="131">
        <v>0</v>
      </c>
      <c r="K218" s="131">
        <v>0</v>
      </c>
      <c r="L218" s="131">
        <v>21</v>
      </c>
      <c r="M218" s="131">
        <v>4213.9459999999999</v>
      </c>
      <c r="N218" s="130">
        <v>0</v>
      </c>
      <c r="O218" s="130">
        <v>0</v>
      </c>
      <c r="P218" s="130">
        <v>0</v>
      </c>
      <c r="Q218" s="130">
        <v>0</v>
      </c>
      <c r="R218" s="131">
        <v>0</v>
      </c>
      <c r="S218" s="131" t="s">
        <v>326</v>
      </c>
      <c r="T218" s="131"/>
      <c r="U218" s="131">
        <v>0</v>
      </c>
      <c r="V218" s="131">
        <v>0</v>
      </c>
      <c r="W218" s="131">
        <v>0</v>
      </c>
      <c r="X218" s="131" t="s">
        <v>1648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1649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>
      <c r="A219" s="3"/>
      <c r="B219" s="4"/>
      <c r="C219" s="155"/>
      <c r="D219" s="6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AE219">
        <v>15</v>
      </c>
      <c r="AF219">
        <v>21</v>
      </c>
      <c r="AG219" t="s">
        <v>307</v>
      </c>
    </row>
    <row r="220" spans="1:60">
      <c r="C220" s="156"/>
      <c r="D220" s="10"/>
      <c r="AG220" t="s">
        <v>1158</v>
      </c>
    </row>
    <row r="221" spans="1:60">
      <c r="D221" s="10"/>
    </row>
    <row r="222" spans="1:60">
      <c r="D222" s="10"/>
    </row>
    <row r="223" spans="1:60">
      <c r="D223" s="10"/>
    </row>
    <row r="224" spans="1:60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  <row r="5001" spans="4:4">
      <c r="D5001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Z28" sqref="Z28"/>
    </sheetView>
  </sheetViews>
  <sheetFormatPr defaultRowHeight="12.75"/>
  <cols>
    <col min="1" max="1" width="3.42578125" customWidth="1"/>
    <col min="2" max="2" width="12.5703125" style="116" customWidth="1"/>
    <col min="3" max="3" width="38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7</v>
      </c>
      <c r="B1" s="248"/>
      <c r="C1" s="248"/>
      <c r="D1" s="248"/>
      <c r="E1" s="248"/>
      <c r="F1" s="248"/>
      <c r="G1" s="248"/>
      <c r="AG1" t="s">
        <v>293</v>
      </c>
    </row>
    <row r="2" spans="1:60" ht="24.95" customHeight="1">
      <c r="A2" s="118" t="s">
        <v>8</v>
      </c>
      <c r="B2" s="49" t="s">
        <v>294</v>
      </c>
      <c r="C2" s="249" t="s">
        <v>295</v>
      </c>
      <c r="D2" s="250"/>
      <c r="E2" s="250"/>
      <c r="F2" s="250"/>
      <c r="G2" s="251"/>
      <c r="AG2" t="s">
        <v>296</v>
      </c>
    </row>
    <row r="3" spans="1:60" ht="24.95" customHeight="1">
      <c r="A3" s="118" t="s">
        <v>9</v>
      </c>
      <c r="B3" s="49" t="s">
        <v>44</v>
      </c>
      <c r="C3" s="249" t="s">
        <v>45</v>
      </c>
      <c r="D3" s="250"/>
      <c r="E3" s="250"/>
      <c r="F3" s="250"/>
      <c r="G3" s="251"/>
      <c r="AC3" s="116" t="s">
        <v>296</v>
      </c>
      <c r="AG3" t="s">
        <v>297</v>
      </c>
    </row>
    <row r="4" spans="1:60" ht="24.95" customHeight="1">
      <c r="A4" s="119" t="s">
        <v>10</v>
      </c>
      <c r="B4" s="120" t="s">
        <v>59</v>
      </c>
      <c r="C4" s="252" t="s">
        <v>60</v>
      </c>
      <c r="D4" s="253"/>
      <c r="E4" s="253"/>
      <c r="F4" s="253"/>
      <c r="G4" s="254"/>
      <c r="AG4" t="s">
        <v>298</v>
      </c>
    </row>
    <row r="5" spans="1:60">
      <c r="D5" s="10"/>
    </row>
    <row r="6" spans="1:60" ht="38.25">
      <c r="A6" s="122" t="s">
        <v>299</v>
      </c>
      <c r="B6" s="124" t="s">
        <v>300</v>
      </c>
      <c r="C6" s="124" t="s">
        <v>301</v>
      </c>
      <c r="D6" s="123" t="s">
        <v>302</v>
      </c>
      <c r="E6" s="122" t="s">
        <v>303</v>
      </c>
      <c r="F6" s="121" t="s">
        <v>304</v>
      </c>
      <c r="G6" s="122" t="s">
        <v>31</v>
      </c>
      <c r="H6" s="125" t="s">
        <v>32</v>
      </c>
      <c r="I6" s="125" t="s">
        <v>305</v>
      </c>
      <c r="J6" s="125" t="s">
        <v>33</v>
      </c>
      <c r="K6" s="125" t="s">
        <v>306</v>
      </c>
      <c r="L6" s="125" t="s">
        <v>307</v>
      </c>
      <c r="M6" s="125" t="s">
        <v>308</v>
      </c>
      <c r="N6" s="125" t="s">
        <v>309</v>
      </c>
      <c r="O6" s="125" t="s">
        <v>310</v>
      </c>
      <c r="P6" s="125" t="s">
        <v>311</v>
      </c>
      <c r="Q6" s="125" t="s">
        <v>312</v>
      </c>
      <c r="R6" s="125" t="s">
        <v>313</v>
      </c>
      <c r="S6" s="125" t="s">
        <v>314</v>
      </c>
      <c r="T6" s="125" t="s">
        <v>315</v>
      </c>
      <c r="U6" s="125" t="s">
        <v>316</v>
      </c>
      <c r="V6" s="125" t="s">
        <v>317</v>
      </c>
      <c r="W6" s="125" t="s">
        <v>318</v>
      </c>
      <c r="X6" s="125" t="s">
        <v>319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34" t="s">
        <v>320</v>
      </c>
      <c r="B8" s="135" t="s">
        <v>117</v>
      </c>
      <c r="C8" s="152" t="s">
        <v>123</v>
      </c>
      <c r="D8" s="136"/>
      <c r="E8" s="137"/>
      <c r="F8" s="138"/>
      <c r="G8" s="139">
        <f>SUM(G9:G13)</f>
        <v>0</v>
      </c>
      <c r="H8" s="133"/>
      <c r="I8" s="133">
        <v>0</v>
      </c>
      <c r="J8" s="133"/>
      <c r="K8" s="133">
        <v>0</v>
      </c>
      <c r="L8" s="133"/>
      <c r="M8" s="133"/>
      <c r="N8" s="132"/>
      <c r="O8" s="132"/>
      <c r="P8" s="132"/>
      <c r="Q8" s="132"/>
      <c r="R8" s="133"/>
      <c r="S8" s="133"/>
      <c r="T8" s="133"/>
      <c r="U8" s="133"/>
      <c r="V8" s="133"/>
      <c r="W8" s="133"/>
      <c r="X8" s="133"/>
      <c r="AG8" t="s">
        <v>321</v>
      </c>
    </row>
    <row r="9" spans="1:60">
      <c r="A9" s="146" t="s">
        <v>815</v>
      </c>
      <c r="B9" s="147" t="s">
        <v>2661</v>
      </c>
      <c r="C9" s="153" t="s">
        <v>2662</v>
      </c>
      <c r="D9" s="148" t="s">
        <v>325</v>
      </c>
      <c r="E9" s="149">
        <v>1</v>
      </c>
      <c r="F9" s="150">
        <v>0</v>
      </c>
      <c r="G9" s="145">
        <f t="shared" ref="G9:G13" si="0">F9*E9</f>
        <v>0</v>
      </c>
      <c r="H9" s="131">
        <v>6592.41</v>
      </c>
      <c r="I9" s="131">
        <v>6592.41</v>
      </c>
      <c r="J9" s="131">
        <v>0</v>
      </c>
      <c r="K9" s="131">
        <v>0</v>
      </c>
      <c r="L9" s="131">
        <v>21</v>
      </c>
      <c r="M9" s="131">
        <v>7976.8161</v>
      </c>
      <c r="N9" s="130">
        <v>0</v>
      </c>
      <c r="O9" s="130">
        <v>0</v>
      </c>
      <c r="P9" s="130">
        <v>0</v>
      </c>
      <c r="Q9" s="130">
        <v>0</v>
      </c>
      <c r="R9" s="131">
        <v>0</v>
      </c>
      <c r="S9" s="131" t="s">
        <v>326</v>
      </c>
      <c r="T9" s="131"/>
      <c r="U9" s="131">
        <v>0</v>
      </c>
      <c r="V9" s="131">
        <v>0</v>
      </c>
      <c r="W9" s="131">
        <v>0</v>
      </c>
      <c r="X9" s="131" t="s">
        <v>327</v>
      </c>
      <c r="Y9" s="126"/>
      <c r="Z9" s="126"/>
      <c r="AA9" s="126"/>
      <c r="AB9" s="126"/>
      <c r="AC9" s="126"/>
      <c r="AD9" s="126"/>
      <c r="AE9" s="126"/>
      <c r="AF9" s="126"/>
      <c r="AG9" s="126" t="s">
        <v>328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>
      <c r="A10" s="146" t="s">
        <v>818</v>
      </c>
      <c r="B10" s="147" t="s">
        <v>2663</v>
      </c>
      <c r="C10" s="153" t="s">
        <v>2431</v>
      </c>
      <c r="D10" s="148" t="s">
        <v>2432</v>
      </c>
      <c r="E10" s="149">
        <v>8</v>
      </c>
      <c r="F10" s="150">
        <v>0</v>
      </c>
      <c r="G10" s="145">
        <f t="shared" si="0"/>
        <v>0</v>
      </c>
      <c r="H10" s="131">
        <v>573.29999999999995</v>
      </c>
      <c r="I10" s="131">
        <v>4586.3999999999996</v>
      </c>
      <c r="J10" s="131">
        <v>0</v>
      </c>
      <c r="K10" s="131">
        <v>0</v>
      </c>
      <c r="L10" s="131">
        <v>21</v>
      </c>
      <c r="M10" s="131">
        <v>5549.5439999999999</v>
      </c>
      <c r="N10" s="130">
        <v>0</v>
      </c>
      <c r="O10" s="130">
        <v>0</v>
      </c>
      <c r="P10" s="130">
        <v>0</v>
      </c>
      <c r="Q10" s="130">
        <v>0</v>
      </c>
      <c r="R10" s="131">
        <v>0</v>
      </c>
      <c r="S10" s="131" t="s">
        <v>326</v>
      </c>
      <c r="T10" s="131"/>
      <c r="U10" s="131">
        <v>0</v>
      </c>
      <c r="V10" s="131">
        <v>0</v>
      </c>
      <c r="W10" s="131">
        <v>0</v>
      </c>
      <c r="X10" s="131" t="s">
        <v>327</v>
      </c>
      <c r="Y10" s="126"/>
      <c r="Z10" s="126"/>
      <c r="AA10" s="126"/>
      <c r="AB10" s="126"/>
      <c r="AC10" s="126"/>
      <c r="AD10" s="126"/>
      <c r="AE10" s="126"/>
      <c r="AF10" s="126"/>
      <c r="AG10" s="126" t="s">
        <v>328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>
      <c r="A11" s="146" t="s">
        <v>821</v>
      </c>
      <c r="B11" s="147" t="s">
        <v>2437</v>
      </c>
      <c r="C11" s="153" t="s">
        <v>2438</v>
      </c>
      <c r="D11" s="148" t="s">
        <v>730</v>
      </c>
      <c r="E11" s="149">
        <v>1</v>
      </c>
      <c r="F11" s="150">
        <v>0</v>
      </c>
      <c r="G11" s="145">
        <f t="shared" si="0"/>
        <v>0</v>
      </c>
      <c r="H11" s="131">
        <v>3000</v>
      </c>
      <c r="I11" s="131">
        <v>3000</v>
      </c>
      <c r="J11" s="131">
        <v>0</v>
      </c>
      <c r="K11" s="131">
        <v>0</v>
      </c>
      <c r="L11" s="131">
        <v>21</v>
      </c>
      <c r="M11" s="131">
        <v>3630</v>
      </c>
      <c r="N11" s="130">
        <v>0</v>
      </c>
      <c r="O11" s="130">
        <v>0</v>
      </c>
      <c r="P11" s="130">
        <v>0</v>
      </c>
      <c r="Q11" s="130">
        <v>0</v>
      </c>
      <c r="R11" s="131">
        <v>0</v>
      </c>
      <c r="S11" s="131" t="s">
        <v>326</v>
      </c>
      <c r="T11" s="131"/>
      <c r="U11" s="131">
        <v>0</v>
      </c>
      <c r="V11" s="131">
        <v>0</v>
      </c>
      <c r="W11" s="131">
        <v>0</v>
      </c>
      <c r="X11" s="131" t="s">
        <v>731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732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>
      <c r="A12" s="146" t="s">
        <v>826</v>
      </c>
      <c r="B12" s="147" t="s">
        <v>2664</v>
      </c>
      <c r="C12" s="153" t="s">
        <v>2439</v>
      </c>
      <c r="D12" s="148" t="s">
        <v>325</v>
      </c>
      <c r="E12" s="149">
        <v>1</v>
      </c>
      <c r="F12" s="150">
        <v>0</v>
      </c>
      <c r="G12" s="145">
        <f t="shared" si="0"/>
        <v>0</v>
      </c>
      <c r="H12" s="131">
        <v>339.86</v>
      </c>
      <c r="I12" s="131">
        <v>339.86</v>
      </c>
      <c r="J12" s="131">
        <v>0</v>
      </c>
      <c r="K12" s="131">
        <v>0</v>
      </c>
      <c r="L12" s="131">
        <v>21</v>
      </c>
      <c r="M12" s="131">
        <v>411.23060000000004</v>
      </c>
      <c r="N12" s="130">
        <v>0</v>
      </c>
      <c r="O12" s="130">
        <v>0</v>
      </c>
      <c r="P12" s="130">
        <v>0</v>
      </c>
      <c r="Q12" s="130">
        <v>0</v>
      </c>
      <c r="R12" s="131">
        <v>0</v>
      </c>
      <c r="S12" s="131" t="s">
        <v>326</v>
      </c>
      <c r="T12" s="131"/>
      <c r="U12" s="131">
        <v>0</v>
      </c>
      <c r="V12" s="131">
        <v>0</v>
      </c>
      <c r="W12" s="131">
        <v>0</v>
      </c>
      <c r="X12" s="131" t="s">
        <v>327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328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>
      <c r="A13" s="146" t="s">
        <v>829</v>
      </c>
      <c r="B13" s="147" t="s">
        <v>2440</v>
      </c>
      <c r="C13" s="153" t="s">
        <v>729</v>
      </c>
      <c r="D13" s="148" t="s">
        <v>730</v>
      </c>
      <c r="E13" s="149">
        <v>1</v>
      </c>
      <c r="F13" s="150">
        <v>0</v>
      </c>
      <c r="G13" s="145">
        <f t="shared" si="0"/>
        <v>0</v>
      </c>
      <c r="H13" s="131">
        <v>169.93</v>
      </c>
      <c r="I13" s="131">
        <v>169.93</v>
      </c>
      <c r="J13" s="131">
        <v>0</v>
      </c>
      <c r="K13" s="131">
        <v>0</v>
      </c>
      <c r="L13" s="131">
        <v>21</v>
      </c>
      <c r="M13" s="131">
        <v>205.61530000000002</v>
      </c>
      <c r="N13" s="130">
        <v>0</v>
      </c>
      <c r="O13" s="130">
        <v>0</v>
      </c>
      <c r="P13" s="130">
        <v>0</v>
      </c>
      <c r="Q13" s="130">
        <v>0</v>
      </c>
      <c r="R13" s="131">
        <v>0</v>
      </c>
      <c r="S13" s="131" t="s">
        <v>326</v>
      </c>
      <c r="T13" s="131"/>
      <c r="U13" s="131">
        <v>0</v>
      </c>
      <c r="V13" s="131">
        <v>0</v>
      </c>
      <c r="W13" s="131">
        <v>0</v>
      </c>
      <c r="X13" s="131" t="s">
        <v>731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732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>
      <c r="A14" s="134" t="s">
        <v>320</v>
      </c>
      <c r="B14" s="135" t="s">
        <v>130</v>
      </c>
      <c r="C14" s="152" t="s">
        <v>131</v>
      </c>
      <c r="D14" s="136"/>
      <c r="E14" s="137"/>
      <c r="F14" s="138"/>
      <c r="G14" s="139">
        <f>SUM(G15:G17)</f>
        <v>0</v>
      </c>
      <c r="H14" s="133"/>
      <c r="I14" s="133">
        <v>0</v>
      </c>
      <c r="J14" s="133"/>
      <c r="K14" s="133">
        <v>0</v>
      </c>
      <c r="L14" s="133"/>
      <c r="M14" s="133"/>
      <c r="N14" s="132"/>
      <c r="O14" s="132"/>
      <c r="P14" s="132"/>
      <c r="Q14" s="132"/>
      <c r="R14" s="133"/>
      <c r="S14" s="133"/>
      <c r="T14" s="133"/>
      <c r="U14" s="133"/>
      <c r="V14" s="133"/>
      <c r="W14" s="133"/>
      <c r="X14" s="133"/>
      <c r="AG14" t="s">
        <v>321</v>
      </c>
    </row>
    <row r="15" spans="1:60" ht="22.5">
      <c r="A15" s="146" t="s">
        <v>130</v>
      </c>
      <c r="B15" s="147" t="s">
        <v>2665</v>
      </c>
      <c r="C15" s="153" t="s">
        <v>2666</v>
      </c>
      <c r="D15" s="148" t="s">
        <v>2475</v>
      </c>
      <c r="E15" s="149">
        <v>2</v>
      </c>
      <c r="F15" s="150">
        <v>0</v>
      </c>
      <c r="G15" s="145">
        <f t="shared" ref="G15:G17" si="1">F15*E15</f>
        <v>0</v>
      </c>
      <c r="H15" s="131">
        <v>254.08</v>
      </c>
      <c r="I15" s="131">
        <v>508.16</v>
      </c>
      <c r="J15" s="131">
        <v>0</v>
      </c>
      <c r="K15" s="131">
        <v>0</v>
      </c>
      <c r="L15" s="131">
        <v>21</v>
      </c>
      <c r="M15" s="131">
        <v>614.87360000000001</v>
      </c>
      <c r="N15" s="130">
        <v>0</v>
      </c>
      <c r="O15" s="130">
        <v>0</v>
      </c>
      <c r="P15" s="130">
        <v>0</v>
      </c>
      <c r="Q15" s="130">
        <v>0</v>
      </c>
      <c r="R15" s="131">
        <v>0</v>
      </c>
      <c r="S15" s="131" t="s">
        <v>326</v>
      </c>
      <c r="T15" s="131"/>
      <c r="U15" s="131">
        <v>0</v>
      </c>
      <c r="V15" s="131">
        <v>0</v>
      </c>
      <c r="W15" s="131">
        <v>0</v>
      </c>
      <c r="X15" s="131" t="s">
        <v>385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386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>
      <c r="A16" s="146" t="s">
        <v>149</v>
      </c>
      <c r="B16" s="147" t="s">
        <v>2665</v>
      </c>
      <c r="C16" s="153" t="s">
        <v>2667</v>
      </c>
      <c r="D16" s="148" t="s">
        <v>2469</v>
      </c>
      <c r="E16" s="149">
        <v>13</v>
      </c>
      <c r="F16" s="150">
        <v>0</v>
      </c>
      <c r="G16" s="145">
        <f t="shared" si="1"/>
        <v>0</v>
      </c>
      <c r="H16" s="131">
        <v>234.53</v>
      </c>
      <c r="I16" s="131">
        <v>3048.89</v>
      </c>
      <c r="J16" s="131">
        <v>0</v>
      </c>
      <c r="K16" s="131">
        <v>0</v>
      </c>
      <c r="L16" s="131">
        <v>21</v>
      </c>
      <c r="M16" s="131">
        <v>3689.1569</v>
      </c>
      <c r="N16" s="130">
        <v>0</v>
      </c>
      <c r="O16" s="130">
        <v>0</v>
      </c>
      <c r="P16" s="130">
        <v>0</v>
      </c>
      <c r="Q16" s="130">
        <v>0</v>
      </c>
      <c r="R16" s="131">
        <v>0</v>
      </c>
      <c r="S16" s="131" t="s">
        <v>326</v>
      </c>
      <c r="T16" s="131"/>
      <c r="U16" s="131">
        <v>0</v>
      </c>
      <c r="V16" s="131">
        <v>0</v>
      </c>
      <c r="W16" s="131">
        <v>0</v>
      </c>
      <c r="X16" s="131" t="s">
        <v>1648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1649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>
      <c r="A17" s="146" t="s">
        <v>153</v>
      </c>
      <c r="B17" s="147" t="s">
        <v>2665</v>
      </c>
      <c r="C17" s="153" t="s">
        <v>2668</v>
      </c>
      <c r="D17" s="148" t="s">
        <v>2464</v>
      </c>
      <c r="E17" s="149">
        <v>0.115</v>
      </c>
      <c r="F17" s="150">
        <v>0</v>
      </c>
      <c r="G17" s="145">
        <f t="shared" si="1"/>
        <v>0</v>
      </c>
      <c r="H17" s="131">
        <v>586.33000000000004</v>
      </c>
      <c r="I17" s="131">
        <v>67.42795000000001</v>
      </c>
      <c r="J17" s="131">
        <v>0</v>
      </c>
      <c r="K17" s="131">
        <v>0</v>
      </c>
      <c r="L17" s="131">
        <v>21</v>
      </c>
      <c r="M17" s="131">
        <v>81.590300000000013</v>
      </c>
      <c r="N17" s="130">
        <v>0</v>
      </c>
      <c r="O17" s="130">
        <v>0</v>
      </c>
      <c r="P17" s="130">
        <v>0</v>
      </c>
      <c r="Q17" s="130">
        <v>0</v>
      </c>
      <c r="R17" s="131">
        <v>0</v>
      </c>
      <c r="S17" s="131" t="s">
        <v>326</v>
      </c>
      <c r="T17" s="131"/>
      <c r="U17" s="131">
        <v>0</v>
      </c>
      <c r="V17" s="131">
        <v>0</v>
      </c>
      <c r="W17" s="131">
        <v>0</v>
      </c>
      <c r="X17" s="131" t="s">
        <v>1648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1649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>
      <c r="A18" s="134" t="s">
        <v>320</v>
      </c>
      <c r="B18" s="135" t="s">
        <v>75</v>
      </c>
      <c r="C18" s="152" t="s">
        <v>146</v>
      </c>
      <c r="D18" s="136"/>
      <c r="E18" s="137"/>
      <c r="F18" s="138"/>
      <c r="G18" s="139">
        <f>SUM(G19:G20)</f>
        <v>0</v>
      </c>
      <c r="H18" s="133"/>
      <c r="I18" s="133">
        <v>0</v>
      </c>
      <c r="J18" s="133"/>
      <c r="K18" s="133">
        <v>0</v>
      </c>
      <c r="L18" s="133"/>
      <c r="M18" s="133"/>
      <c r="N18" s="132"/>
      <c r="O18" s="132"/>
      <c r="P18" s="132"/>
      <c r="Q18" s="132"/>
      <c r="R18" s="133"/>
      <c r="S18" s="133"/>
      <c r="T18" s="133"/>
      <c r="U18" s="133"/>
      <c r="V18" s="133"/>
      <c r="W18" s="133"/>
      <c r="X18" s="133"/>
      <c r="AG18" t="s">
        <v>321</v>
      </c>
    </row>
    <row r="19" spans="1:60">
      <c r="A19" s="146" t="s">
        <v>155</v>
      </c>
      <c r="B19" s="147" t="s">
        <v>2441</v>
      </c>
      <c r="C19" s="153" t="s">
        <v>2669</v>
      </c>
      <c r="D19" s="148" t="s">
        <v>2464</v>
      </c>
      <c r="E19" s="149">
        <v>0.115</v>
      </c>
      <c r="F19" s="150">
        <v>0</v>
      </c>
      <c r="G19" s="145">
        <f t="shared" ref="G19:G20" si="2">F19*E19</f>
        <v>0</v>
      </c>
      <c r="H19" s="131">
        <v>257.98</v>
      </c>
      <c r="I19" s="131">
        <v>29.667700000000004</v>
      </c>
      <c r="J19" s="131">
        <v>0</v>
      </c>
      <c r="K19" s="131">
        <v>0</v>
      </c>
      <c r="L19" s="131">
        <v>21</v>
      </c>
      <c r="M19" s="131">
        <v>35.900700000000001</v>
      </c>
      <c r="N19" s="130">
        <v>0</v>
      </c>
      <c r="O19" s="130">
        <v>0</v>
      </c>
      <c r="P19" s="130">
        <v>0</v>
      </c>
      <c r="Q19" s="130">
        <v>0</v>
      </c>
      <c r="R19" s="131">
        <v>0</v>
      </c>
      <c r="S19" s="131" t="s">
        <v>326</v>
      </c>
      <c r="T19" s="131"/>
      <c r="U19" s="131">
        <v>0</v>
      </c>
      <c r="V19" s="131">
        <v>0</v>
      </c>
      <c r="W19" s="131">
        <v>0</v>
      </c>
      <c r="X19" s="131" t="s">
        <v>385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386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>
      <c r="A20" s="146" t="s">
        <v>159</v>
      </c>
      <c r="B20" s="147" t="s">
        <v>2441</v>
      </c>
      <c r="C20" s="153" t="s">
        <v>2670</v>
      </c>
      <c r="D20" s="148" t="s">
        <v>2464</v>
      </c>
      <c r="E20" s="149">
        <v>0.115</v>
      </c>
      <c r="F20" s="150">
        <v>0</v>
      </c>
      <c r="G20" s="145">
        <f t="shared" si="2"/>
        <v>0</v>
      </c>
      <c r="H20" s="131">
        <v>213.42</v>
      </c>
      <c r="I20" s="131">
        <v>24.543299999999999</v>
      </c>
      <c r="J20" s="131">
        <v>0</v>
      </c>
      <c r="K20" s="131">
        <v>0</v>
      </c>
      <c r="L20" s="131">
        <v>21</v>
      </c>
      <c r="M20" s="131">
        <v>29.6934</v>
      </c>
      <c r="N20" s="130">
        <v>0</v>
      </c>
      <c r="O20" s="130">
        <v>0</v>
      </c>
      <c r="P20" s="130">
        <v>0</v>
      </c>
      <c r="Q20" s="130">
        <v>0</v>
      </c>
      <c r="R20" s="131">
        <v>0</v>
      </c>
      <c r="S20" s="131" t="s">
        <v>326</v>
      </c>
      <c r="T20" s="131"/>
      <c r="U20" s="131">
        <v>0</v>
      </c>
      <c r="V20" s="131">
        <v>0</v>
      </c>
      <c r="W20" s="131">
        <v>0</v>
      </c>
      <c r="X20" s="131" t="s">
        <v>1648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1649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25.5">
      <c r="A21" s="134" t="s">
        <v>320</v>
      </c>
      <c r="B21" s="135" t="s">
        <v>147</v>
      </c>
      <c r="C21" s="152" t="s">
        <v>148</v>
      </c>
      <c r="D21" s="136"/>
      <c r="E21" s="137"/>
      <c r="F21" s="138"/>
      <c r="G21" s="139">
        <f>SUM(G22:G23)</f>
        <v>0</v>
      </c>
      <c r="H21" s="133"/>
      <c r="I21" s="133">
        <v>0</v>
      </c>
      <c r="J21" s="133"/>
      <c r="K21" s="133">
        <v>0</v>
      </c>
      <c r="L21" s="133"/>
      <c r="M21" s="133"/>
      <c r="N21" s="132"/>
      <c r="O21" s="132"/>
      <c r="P21" s="132"/>
      <c r="Q21" s="132"/>
      <c r="R21" s="133"/>
      <c r="S21" s="133"/>
      <c r="T21" s="133"/>
      <c r="U21" s="133"/>
      <c r="V21" s="133"/>
      <c r="W21" s="133"/>
      <c r="X21" s="133"/>
      <c r="AG21" t="s">
        <v>321</v>
      </c>
    </row>
    <row r="22" spans="1:60">
      <c r="A22" s="146" t="s">
        <v>757</v>
      </c>
      <c r="B22" s="147" t="s">
        <v>2441</v>
      </c>
      <c r="C22" s="153" t="s">
        <v>2671</v>
      </c>
      <c r="D22" s="148" t="s">
        <v>2464</v>
      </c>
      <c r="E22" s="149">
        <v>0.115</v>
      </c>
      <c r="F22" s="150">
        <v>0</v>
      </c>
      <c r="G22" s="145">
        <f t="shared" ref="G22:G23" si="3">F22*E22</f>
        <v>0</v>
      </c>
      <c r="H22" s="131">
        <v>28.66</v>
      </c>
      <c r="I22" s="131">
        <v>3.2959000000000001</v>
      </c>
      <c r="J22" s="131">
        <v>0</v>
      </c>
      <c r="K22" s="131">
        <v>0</v>
      </c>
      <c r="L22" s="131">
        <v>21</v>
      </c>
      <c r="M22" s="131">
        <v>3.9929999999999999</v>
      </c>
      <c r="N22" s="130">
        <v>0</v>
      </c>
      <c r="O22" s="130">
        <v>0</v>
      </c>
      <c r="P22" s="130">
        <v>0</v>
      </c>
      <c r="Q22" s="130">
        <v>0</v>
      </c>
      <c r="R22" s="131">
        <v>0</v>
      </c>
      <c r="S22" s="131" t="s">
        <v>326</v>
      </c>
      <c r="T22" s="131"/>
      <c r="U22" s="131">
        <v>0</v>
      </c>
      <c r="V22" s="131">
        <v>0</v>
      </c>
      <c r="W22" s="131">
        <v>0</v>
      </c>
      <c r="X22" s="131" t="s">
        <v>1648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1649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>
      <c r="A23" s="146" t="s">
        <v>761</v>
      </c>
      <c r="B23" s="147" t="s">
        <v>2441</v>
      </c>
      <c r="C23" s="153" t="s">
        <v>2672</v>
      </c>
      <c r="D23" s="148" t="s">
        <v>2464</v>
      </c>
      <c r="E23" s="149">
        <v>0.115</v>
      </c>
      <c r="F23" s="150">
        <v>0</v>
      </c>
      <c r="G23" s="145">
        <f t="shared" si="3"/>
        <v>0</v>
      </c>
      <c r="H23" s="131">
        <v>731.5</v>
      </c>
      <c r="I23" s="131">
        <v>84.122500000000002</v>
      </c>
      <c r="J23" s="131">
        <v>0</v>
      </c>
      <c r="K23" s="131">
        <v>0</v>
      </c>
      <c r="L23" s="131">
        <v>21</v>
      </c>
      <c r="M23" s="131">
        <v>101.7852</v>
      </c>
      <c r="N23" s="130">
        <v>0</v>
      </c>
      <c r="O23" s="130">
        <v>0</v>
      </c>
      <c r="P23" s="130">
        <v>0</v>
      </c>
      <c r="Q23" s="130">
        <v>0</v>
      </c>
      <c r="R23" s="131">
        <v>0</v>
      </c>
      <c r="S23" s="131" t="s">
        <v>326</v>
      </c>
      <c r="T23" s="131"/>
      <c r="U23" s="131">
        <v>0</v>
      </c>
      <c r="V23" s="131">
        <v>0</v>
      </c>
      <c r="W23" s="131">
        <v>0</v>
      </c>
      <c r="X23" s="131" t="s">
        <v>1648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1649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>
      <c r="A24" s="134" t="s">
        <v>320</v>
      </c>
      <c r="B24" s="135" t="s">
        <v>171</v>
      </c>
      <c r="C24" s="152" t="s">
        <v>172</v>
      </c>
      <c r="D24" s="136"/>
      <c r="E24" s="137"/>
      <c r="F24" s="138"/>
      <c r="G24" s="139">
        <f>SUM(G25:G32)</f>
        <v>0</v>
      </c>
      <c r="H24" s="133"/>
      <c r="I24" s="133">
        <v>0</v>
      </c>
      <c r="J24" s="133"/>
      <c r="K24" s="133">
        <v>0</v>
      </c>
      <c r="L24" s="133"/>
      <c r="M24" s="133"/>
      <c r="N24" s="132"/>
      <c r="O24" s="132"/>
      <c r="P24" s="132"/>
      <c r="Q24" s="132"/>
      <c r="R24" s="133"/>
      <c r="S24" s="133"/>
      <c r="T24" s="133"/>
      <c r="U24" s="133"/>
      <c r="V24" s="133"/>
      <c r="W24" s="133"/>
      <c r="X24" s="133"/>
      <c r="AG24" t="s">
        <v>321</v>
      </c>
    </row>
    <row r="25" spans="1:60">
      <c r="A25" s="146" t="s">
        <v>219</v>
      </c>
      <c r="B25" s="147" t="s">
        <v>2673</v>
      </c>
      <c r="C25" s="153" t="s">
        <v>2674</v>
      </c>
      <c r="D25" s="148" t="s">
        <v>2469</v>
      </c>
      <c r="E25" s="149">
        <v>21</v>
      </c>
      <c r="F25" s="150">
        <v>0</v>
      </c>
      <c r="G25" s="145">
        <f t="shared" ref="G25:G32" si="4">F25*E25</f>
        <v>0</v>
      </c>
      <c r="H25" s="131">
        <v>200.73</v>
      </c>
      <c r="I25" s="131">
        <v>4215.33</v>
      </c>
      <c r="J25" s="131">
        <v>0</v>
      </c>
      <c r="K25" s="131">
        <v>0</v>
      </c>
      <c r="L25" s="131">
        <v>21</v>
      </c>
      <c r="M25" s="131">
        <v>5100.5492999999997</v>
      </c>
      <c r="N25" s="130">
        <v>0</v>
      </c>
      <c r="O25" s="130">
        <v>0</v>
      </c>
      <c r="P25" s="130">
        <v>0</v>
      </c>
      <c r="Q25" s="130">
        <v>0</v>
      </c>
      <c r="R25" s="131">
        <v>0</v>
      </c>
      <c r="S25" s="131" t="s">
        <v>326</v>
      </c>
      <c r="T25" s="131"/>
      <c r="U25" s="131">
        <v>0</v>
      </c>
      <c r="V25" s="131">
        <v>0</v>
      </c>
      <c r="W25" s="131">
        <v>0</v>
      </c>
      <c r="X25" s="131" t="s">
        <v>385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386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>
      <c r="A26" s="146" t="s">
        <v>223</v>
      </c>
      <c r="B26" s="147" t="s">
        <v>2675</v>
      </c>
      <c r="C26" s="153" t="s">
        <v>2676</v>
      </c>
      <c r="D26" s="148" t="s">
        <v>2469</v>
      </c>
      <c r="E26" s="149">
        <v>21</v>
      </c>
      <c r="F26" s="150">
        <v>0</v>
      </c>
      <c r="G26" s="145">
        <f t="shared" si="4"/>
        <v>0</v>
      </c>
      <c r="H26" s="131">
        <v>93.94</v>
      </c>
      <c r="I26" s="131">
        <v>1972.74</v>
      </c>
      <c r="J26" s="131">
        <v>0</v>
      </c>
      <c r="K26" s="131">
        <v>0</v>
      </c>
      <c r="L26" s="131">
        <v>21</v>
      </c>
      <c r="M26" s="131">
        <v>2387.0154000000002</v>
      </c>
      <c r="N26" s="130">
        <v>0</v>
      </c>
      <c r="O26" s="130">
        <v>0</v>
      </c>
      <c r="P26" s="130">
        <v>0</v>
      </c>
      <c r="Q26" s="130">
        <v>0</v>
      </c>
      <c r="R26" s="131">
        <v>0</v>
      </c>
      <c r="S26" s="131" t="s">
        <v>326</v>
      </c>
      <c r="T26" s="131"/>
      <c r="U26" s="131">
        <v>0</v>
      </c>
      <c r="V26" s="131">
        <v>0</v>
      </c>
      <c r="W26" s="131">
        <v>0</v>
      </c>
      <c r="X26" s="131" t="s">
        <v>385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386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>
      <c r="A27" s="146" t="s">
        <v>63</v>
      </c>
      <c r="B27" s="147" t="s">
        <v>2673</v>
      </c>
      <c r="C27" s="153" t="s">
        <v>2677</v>
      </c>
      <c r="D27" s="148" t="s">
        <v>2475</v>
      </c>
      <c r="E27" s="149">
        <v>1</v>
      </c>
      <c r="F27" s="150">
        <v>0</v>
      </c>
      <c r="G27" s="145">
        <f t="shared" si="4"/>
        <v>0</v>
      </c>
      <c r="H27" s="131">
        <v>716.19</v>
      </c>
      <c r="I27" s="131">
        <v>716.19</v>
      </c>
      <c r="J27" s="131">
        <v>0</v>
      </c>
      <c r="K27" s="131">
        <v>0</v>
      </c>
      <c r="L27" s="131">
        <v>21</v>
      </c>
      <c r="M27" s="131">
        <v>866.58990000000006</v>
      </c>
      <c r="N27" s="130">
        <v>0</v>
      </c>
      <c r="O27" s="130">
        <v>0</v>
      </c>
      <c r="P27" s="130">
        <v>0</v>
      </c>
      <c r="Q27" s="130">
        <v>0</v>
      </c>
      <c r="R27" s="131">
        <v>0</v>
      </c>
      <c r="S27" s="131" t="s">
        <v>326</v>
      </c>
      <c r="T27" s="131"/>
      <c r="U27" s="131">
        <v>0</v>
      </c>
      <c r="V27" s="131">
        <v>0</v>
      </c>
      <c r="W27" s="131">
        <v>0</v>
      </c>
      <c r="X27" s="131" t="s">
        <v>1648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1649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>
      <c r="A28" s="146" t="s">
        <v>65</v>
      </c>
      <c r="B28" s="147" t="s">
        <v>2673</v>
      </c>
      <c r="C28" s="153" t="s">
        <v>2678</v>
      </c>
      <c r="D28" s="148" t="s">
        <v>2469</v>
      </c>
      <c r="E28" s="149">
        <v>21</v>
      </c>
      <c r="F28" s="150">
        <v>0</v>
      </c>
      <c r="G28" s="145">
        <f t="shared" si="4"/>
        <v>0</v>
      </c>
      <c r="H28" s="131">
        <v>22.93</v>
      </c>
      <c r="I28" s="131">
        <v>481.53</v>
      </c>
      <c r="J28" s="131">
        <v>0</v>
      </c>
      <c r="K28" s="131">
        <v>0</v>
      </c>
      <c r="L28" s="131">
        <v>21</v>
      </c>
      <c r="M28" s="131">
        <v>582.65129999999999</v>
      </c>
      <c r="N28" s="130">
        <v>0</v>
      </c>
      <c r="O28" s="130">
        <v>0</v>
      </c>
      <c r="P28" s="130">
        <v>0</v>
      </c>
      <c r="Q28" s="130">
        <v>0</v>
      </c>
      <c r="R28" s="131">
        <v>0</v>
      </c>
      <c r="S28" s="131" t="s">
        <v>326</v>
      </c>
      <c r="T28" s="131"/>
      <c r="U28" s="131">
        <v>0</v>
      </c>
      <c r="V28" s="131">
        <v>0</v>
      </c>
      <c r="W28" s="131">
        <v>0</v>
      </c>
      <c r="X28" s="131" t="s">
        <v>1648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1649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>
      <c r="A29" s="146" t="s">
        <v>67</v>
      </c>
      <c r="B29" s="147" t="s">
        <v>2673</v>
      </c>
      <c r="C29" s="153" t="s">
        <v>2679</v>
      </c>
      <c r="D29" s="148" t="s">
        <v>2469</v>
      </c>
      <c r="E29" s="149">
        <v>21</v>
      </c>
      <c r="F29" s="150">
        <v>0</v>
      </c>
      <c r="G29" s="145">
        <f t="shared" si="4"/>
        <v>0</v>
      </c>
      <c r="H29" s="131">
        <v>28.66</v>
      </c>
      <c r="I29" s="131">
        <v>601.86</v>
      </c>
      <c r="J29" s="131">
        <v>0</v>
      </c>
      <c r="K29" s="131">
        <v>0</v>
      </c>
      <c r="L29" s="131">
        <v>21</v>
      </c>
      <c r="M29" s="131">
        <v>728.25059999999996</v>
      </c>
      <c r="N29" s="130">
        <v>0</v>
      </c>
      <c r="O29" s="130">
        <v>0</v>
      </c>
      <c r="P29" s="130">
        <v>0</v>
      </c>
      <c r="Q29" s="130">
        <v>0</v>
      </c>
      <c r="R29" s="131">
        <v>0</v>
      </c>
      <c r="S29" s="131" t="s">
        <v>326</v>
      </c>
      <c r="T29" s="131"/>
      <c r="U29" s="131">
        <v>0</v>
      </c>
      <c r="V29" s="131">
        <v>0</v>
      </c>
      <c r="W29" s="131">
        <v>0</v>
      </c>
      <c r="X29" s="131" t="s">
        <v>1648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1649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>
      <c r="A30" s="146" t="s">
        <v>69</v>
      </c>
      <c r="B30" s="147" t="s">
        <v>2673</v>
      </c>
      <c r="C30" s="153" t="s">
        <v>2680</v>
      </c>
      <c r="D30" s="148" t="s">
        <v>2475</v>
      </c>
      <c r="E30" s="149">
        <v>1</v>
      </c>
      <c r="F30" s="150">
        <v>0</v>
      </c>
      <c r="G30" s="145">
        <f t="shared" si="4"/>
        <v>0</v>
      </c>
      <c r="H30" s="131">
        <v>368.84</v>
      </c>
      <c r="I30" s="131">
        <v>368.84</v>
      </c>
      <c r="J30" s="131">
        <v>0</v>
      </c>
      <c r="K30" s="131">
        <v>0</v>
      </c>
      <c r="L30" s="131">
        <v>21</v>
      </c>
      <c r="M30" s="131">
        <v>446.29639999999995</v>
      </c>
      <c r="N30" s="130">
        <v>0</v>
      </c>
      <c r="O30" s="130">
        <v>0</v>
      </c>
      <c r="P30" s="130">
        <v>0</v>
      </c>
      <c r="Q30" s="130">
        <v>0</v>
      </c>
      <c r="R30" s="131">
        <v>0</v>
      </c>
      <c r="S30" s="131" t="s">
        <v>326</v>
      </c>
      <c r="T30" s="131"/>
      <c r="U30" s="131">
        <v>0</v>
      </c>
      <c r="V30" s="131">
        <v>0</v>
      </c>
      <c r="W30" s="131">
        <v>0</v>
      </c>
      <c r="X30" s="131" t="s">
        <v>1648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1649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ht="22.5">
      <c r="A31" s="146" t="s">
        <v>71</v>
      </c>
      <c r="B31" s="147" t="s">
        <v>2673</v>
      </c>
      <c r="C31" s="153" t="s">
        <v>2681</v>
      </c>
      <c r="D31" s="148" t="s">
        <v>2475</v>
      </c>
      <c r="E31" s="149">
        <v>2</v>
      </c>
      <c r="F31" s="150">
        <v>0</v>
      </c>
      <c r="G31" s="145">
        <f t="shared" si="4"/>
        <v>0</v>
      </c>
      <c r="H31" s="131">
        <v>134.12</v>
      </c>
      <c r="I31" s="131">
        <v>268.24</v>
      </c>
      <c r="J31" s="131">
        <v>0</v>
      </c>
      <c r="K31" s="131">
        <v>0</v>
      </c>
      <c r="L31" s="131">
        <v>21</v>
      </c>
      <c r="M31" s="131">
        <v>324.57040000000001</v>
      </c>
      <c r="N31" s="130">
        <v>0</v>
      </c>
      <c r="O31" s="130">
        <v>0</v>
      </c>
      <c r="P31" s="130">
        <v>0</v>
      </c>
      <c r="Q31" s="130">
        <v>0</v>
      </c>
      <c r="R31" s="131">
        <v>0</v>
      </c>
      <c r="S31" s="131" t="s">
        <v>326</v>
      </c>
      <c r="T31" s="131"/>
      <c r="U31" s="131">
        <v>0</v>
      </c>
      <c r="V31" s="131">
        <v>0</v>
      </c>
      <c r="W31" s="131">
        <v>0</v>
      </c>
      <c r="X31" s="131" t="s">
        <v>1648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1649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>
      <c r="A32" s="146" t="s">
        <v>73</v>
      </c>
      <c r="B32" s="147" t="s">
        <v>2472</v>
      </c>
      <c r="C32" s="153" t="s">
        <v>2682</v>
      </c>
      <c r="D32" s="148" t="s">
        <v>2475</v>
      </c>
      <c r="E32" s="149">
        <v>2</v>
      </c>
      <c r="F32" s="150">
        <v>0</v>
      </c>
      <c r="G32" s="145">
        <f t="shared" si="4"/>
        <v>0</v>
      </c>
      <c r="H32" s="131">
        <v>554.4</v>
      </c>
      <c r="I32" s="131">
        <v>1108.8</v>
      </c>
      <c r="J32" s="131">
        <v>0</v>
      </c>
      <c r="K32" s="131">
        <v>0</v>
      </c>
      <c r="L32" s="131">
        <v>21</v>
      </c>
      <c r="M32" s="131">
        <v>1341.6479999999999</v>
      </c>
      <c r="N32" s="130">
        <v>0</v>
      </c>
      <c r="O32" s="130">
        <v>0</v>
      </c>
      <c r="P32" s="130">
        <v>0</v>
      </c>
      <c r="Q32" s="130">
        <v>0</v>
      </c>
      <c r="R32" s="131">
        <v>0</v>
      </c>
      <c r="S32" s="131" t="s">
        <v>326</v>
      </c>
      <c r="T32" s="131"/>
      <c r="U32" s="131">
        <v>0</v>
      </c>
      <c r="V32" s="131">
        <v>0</v>
      </c>
      <c r="W32" s="131">
        <v>0</v>
      </c>
      <c r="X32" s="131" t="s">
        <v>385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386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>
      <c r="A33" s="134" t="s">
        <v>320</v>
      </c>
      <c r="B33" s="135" t="s">
        <v>205</v>
      </c>
      <c r="C33" s="152" t="s">
        <v>207</v>
      </c>
      <c r="D33" s="136"/>
      <c r="E33" s="137"/>
      <c r="F33" s="138"/>
      <c r="G33" s="139">
        <f>SUM(G34:G36)</f>
        <v>0</v>
      </c>
      <c r="H33" s="133"/>
      <c r="I33" s="133">
        <v>0</v>
      </c>
      <c r="J33" s="133"/>
      <c r="K33" s="133">
        <v>0</v>
      </c>
      <c r="L33" s="133"/>
      <c r="M33" s="133"/>
      <c r="N33" s="132"/>
      <c r="O33" s="132"/>
      <c r="P33" s="132"/>
      <c r="Q33" s="132"/>
      <c r="R33" s="133"/>
      <c r="S33" s="133"/>
      <c r="T33" s="133"/>
      <c r="U33" s="133"/>
      <c r="V33" s="133"/>
      <c r="W33" s="133"/>
      <c r="X33" s="133"/>
      <c r="AG33" t="s">
        <v>321</v>
      </c>
    </row>
    <row r="34" spans="1:60">
      <c r="A34" s="146" t="s">
        <v>75</v>
      </c>
      <c r="B34" s="147" t="s">
        <v>2683</v>
      </c>
      <c r="C34" s="153" t="s">
        <v>2684</v>
      </c>
      <c r="D34" s="148" t="s">
        <v>2685</v>
      </c>
      <c r="E34" s="149">
        <v>4</v>
      </c>
      <c r="F34" s="150">
        <v>0</v>
      </c>
      <c r="G34" s="145">
        <f t="shared" ref="G34:G36" si="5">F34*E34</f>
        <v>0</v>
      </c>
      <c r="H34" s="131">
        <v>168.56</v>
      </c>
      <c r="I34" s="131">
        <v>674.24</v>
      </c>
      <c r="J34" s="131">
        <v>0</v>
      </c>
      <c r="K34" s="131">
        <v>0</v>
      </c>
      <c r="L34" s="131">
        <v>21</v>
      </c>
      <c r="M34" s="131">
        <v>815.83040000000005</v>
      </c>
      <c r="N34" s="130">
        <v>0</v>
      </c>
      <c r="O34" s="130">
        <v>0</v>
      </c>
      <c r="P34" s="130">
        <v>0</v>
      </c>
      <c r="Q34" s="130">
        <v>0</v>
      </c>
      <c r="R34" s="131">
        <v>0</v>
      </c>
      <c r="S34" s="131" t="s">
        <v>326</v>
      </c>
      <c r="T34" s="131"/>
      <c r="U34" s="131">
        <v>0</v>
      </c>
      <c r="V34" s="131">
        <v>0</v>
      </c>
      <c r="W34" s="131">
        <v>0</v>
      </c>
      <c r="X34" s="131" t="s">
        <v>385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386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>
      <c r="A35" s="146" t="s">
        <v>147</v>
      </c>
      <c r="B35" s="147" t="s">
        <v>2686</v>
      </c>
      <c r="C35" s="153" t="s">
        <v>2687</v>
      </c>
      <c r="D35" s="148" t="s">
        <v>2475</v>
      </c>
      <c r="E35" s="149">
        <v>10</v>
      </c>
      <c r="F35" s="150">
        <v>0</v>
      </c>
      <c r="G35" s="145">
        <f t="shared" si="5"/>
        <v>0</v>
      </c>
      <c r="H35" s="131">
        <v>17.05</v>
      </c>
      <c r="I35" s="131">
        <v>170.5</v>
      </c>
      <c r="J35" s="131">
        <v>0</v>
      </c>
      <c r="K35" s="131">
        <v>0</v>
      </c>
      <c r="L35" s="131">
        <v>21</v>
      </c>
      <c r="M35" s="131">
        <v>206.30500000000001</v>
      </c>
      <c r="N35" s="130">
        <v>0</v>
      </c>
      <c r="O35" s="130">
        <v>0</v>
      </c>
      <c r="P35" s="130">
        <v>0</v>
      </c>
      <c r="Q35" s="130">
        <v>0</v>
      </c>
      <c r="R35" s="131">
        <v>0</v>
      </c>
      <c r="S35" s="131" t="s">
        <v>326</v>
      </c>
      <c r="T35" s="131"/>
      <c r="U35" s="131">
        <v>0</v>
      </c>
      <c r="V35" s="131">
        <v>0</v>
      </c>
      <c r="W35" s="131">
        <v>0</v>
      </c>
      <c r="X35" s="131" t="s">
        <v>385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386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>
      <c r="A36" s="146" t="s">
        <v>806</v>
      </c>
      <c r="B36" s="147" t="s">
        <v>2686</v>
      </c>
      <c r="C36" s="153" t="s">
        <v>2688</v>
      </c>
      <c r="D36" s="148" t="s">
        <v>2475</v>
      </c>
      <c r="E36" s="149">
        <v>10</v>
      </c>
      <c r="F36" s="150">
        <v>0</v>
      </c>
      <c r="G36" s="145">
        <f t="shared" si="5"/>
        <v>0</v>
      </c>
      <c r="H36" s="131">
        <v>14.3</v>
      </c>
      <c r="I36" s="131">
        <v>143</v>
      </c>
      <c r="J36" s="131">
        <v>0</v>
      </c>
      <c r="K36" s="131">
        <v>0</v>
      </c>
      <c r="L36" s="131">
        <v>21</v>
      </c>
      <c r="M36" s="131">
        <v>173.03</v>
      </c>
      <c r="N36" s="130">
        <v>0</v>
      </c>
      <c r="O36" s="130">
        <v>0</v>
      </c>
      <c r="P36" s="130">
        <v>0</v>
      </c>
      <c r="Q36" s="130">
        <v>0</v>
      </c>
      <c r="R36" s="131">
        <v>0</v>
      </c>
      <c r="S36" s="131" t="s">
        <v>326</v>
      </c>
      <c r="T36" s="131"/>
      <c r="U36" s="131">
        <v>0</v>
      </c>
      <c r="V36" s="131">
        <v>0</v>
      </c>
      <c r="W36" s="131">
        <v>0</v>
      </c>
      <c r="X36" s="131" t="s">
        <v>1648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1649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>
      <c r="A37" s="134" t="s">
        <v>320</v>
      </c>
      <c r="B37" s="135" t="s">
        <v>214</v>
      </c>
      <c r="C37" s="152" t="s">
        <v>216</v>
      </c>
      <c r="D37" s="136"/>
      <c r="E37" s="137"/>
      <c r="F37" s="138"/>
      <c r="G37" s="139">
        <f>G38</f>
        <v>0</v>
      </c>
      <c r="H37" s="133"/>
      <c r="I37" s="133">
        <v>0</v>
      </c>
      <c r="J37" s="133"/>
      <c r="K37" s="133">
        <v>0</v>
      </c>
      <c r="L37" s="133"/>
      <c r="M37" s="133"/>
      <c r="N37" s="132"/>
      <c r="O37" s="132"/>
      <c r="P37" s="132"/>
      <c r="Q37" s="132"/>
      <c r="R37" s="133"/>
      <c r="S37" s="133"/>
      <c r="T37" s="133"/>
      <c r="U37" s="133"/>
      <c r="V37" s="133"/>
      <c r="W37" s="133"/>
      <c r="X37" s="133"/>
      <c r="AG37" t="s">
        <v>321</v>
      </c>
    </row>
    <row r="38" spans="1:60">
      <c r="A38" s="140" t="s">
        <v>809</v>
      </c>
      <c r="B38" s="141" t="s">
        <v>2689</v>
      </c>
      <c r="C38" s="154" t="s">
        <v>2690</v>
      </c>
      <c r="D38" s="142" t="s">
        <v>2469</v>
      </c>
      <c r="E38" s="143">
        <v>21</v>
      </c>
      <c r="F38" s="144">
        <v>0</v>
      </c>
      <c r="G38" s="145">
        <f>F38*E38</f>
        <v>0</v>
      </c>
      <c r="H38" s="131">
        <v>119.3</v>
      </c>
      <c r="I38" s="131">
        <v>2505.2999999999997</v>
      </c>
      <c r="J38" s="131">
        <v>0</v>
      </c>
      <c r="K38" s="131">
        <v>0</v>
      </c>
      <c r="L38" s="131">
        <v>21</v>
      </c>
      <c r="M38" s="131">
        <v>3031.413</v>
      </c>
      <c r="N38" s="130">
        <v>0</v>
      </c>
      <c r="O38" s="130">
        <v>0</v>
      </c>
      <c r="P38" s="130">
        <v>0</v>
      </c>
      <c r="Q38" s="130">
        <v>0</v>
      </c>
      <c r="R38" s="131">
        <v>0</v>
      </c>
      <c r="S38" s="131" t="s">
        <v>326</v>
      </c>
      <c r="T38" s="131"/>
      <c r="U38" s="131">
        <v>0</v>
      </c>
      <c r="V38" s="131">
        <v>0</v>
      </c>
      <c r="W38" s="131">
        <v>0</v>
      </c>
      <c r="X38" s="131" t="s">
        <v>385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386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>
      <c r="A39" s="3"/>
      <c r="B39" s="4"/>
      <c r="C39" s="155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AE39">
        <v>15</v>
      </c>
      <c r="AF39">
        <v>21</v>
      </c>
      <c r="AG39" t="s">
        <v>307</v>
      </c>
    </row>
    <row r="40" spans="1:60">
      <c r="C40" s="156"/>
      <c r="D40" s="10"/>
      <c r="AG40" t="s">
        <v>1158</v>
      </c>
    </row>
    <row r="41" spans="1:60">
      <c r="D41" s="10"/>
    </row>
    <row r="42" spans="1:60">
      <c r="D42" s="10"/>
    </row>
    <row r="43" spans="1:60">
      <c r="D43" s="10"/>
    </row>
    <row r="44" spans="1:60">
      <c r="D44" s="10"/>
    </row>
    <row r="45" spans="1:60">
      <c r="D45" s="10"/>
    </row>
    <row r="46" spans="1:60">
      <c r="D46" s="10"/>
    </row>
    <row r="47" spans="1:60">
      <c r="D47" s="10"/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4985"/>
  <sheetViews>
    <sheetView workbookViewId="0">
      <pane ySplit="7" topLeftCell="A143" activePane="bottomLeft" state="frozen"/>
      <selection pane="bottomLeft" activeCell="Y157" sqref="Y157"/>
    </sheetView>
  </sheetViews>
  <sheetFormatPr defaultRowHeight="12.75"/>
  <cols>
    <col min="1" max="1" width="3.42578125" customWidth="1"/>
    <col min="2" max="2" width="12.5703125" style="116" customWidth="1"/>
    <col min="3" max="3" width="38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>
      <c r="A1" s="248" t="s">
        <v>7</v>
      </c>
      <c r="B1" s="248"/>
      <c r="C1" s="248"/>
      <c r="D1" s="248"/>
      <c r="E1" s="248"/>
      <c r="F1" s="248"/>
      <c r="G1" s="248"/>
      <c r="AG1" t="s">
        <v>293</v>
      </c>
    </row>
    <row r="2" spans="1:60" ht="24.95" customHeight="1">
      <c r="A2" s="118" t="s">
        <v>8</v>
      </c>
      <c r="B2" s="49" t="s">
        <v>294</v>
      </c>
      <c r="C2" s="249" t="s">
        <v>295</v>
      </c>
      <c r="D2" s="250"/>
      <c r="E2" s="250"/>
      <c r="F2" s="250"/>
      <c r="G2" s="251"/>
      <c r="AG2" t="s">
        <v>296</v>
      </c>
    </row>
    <row r="3" spans="1:60" ht="24.95" customHeight="1">
      <c r="A3" s="118" t="s">
        <v>9</v>
      </c>
      <c r="B3" s="49" t="s">
        <v>44</v>
      </c>
      <c r="C3" s="249" t="s">
        <v>45</v>
      </c>
      <c r="D3" s="250"/>
      <c r="E3" s="250"/>
      <c r="F3" s="250"/>
      <c r="G3" s="251"/>
      <c r="AC3" s="116" t="s">
        <v>296</v>
      </c>
      <c r="AG3" t="s">
        <v>297</v>
      </c>
    </row>
    <row r="4" spans="1:60" ht="24.95" customHeight="1">
      <c r="A4" s="119" t="s">
        <v>10</v>
      </c>
      <c r="B4" s="120" t="s">
        <v>61</v>
      </c>
      <c r="C4" s="252" t="s">
        <v>62</v>
      </c>
      <c r="D4" s="253"/>
      <c r="E4" s="253"/>
      <c r="F4" s="253"/>
      <c r="G4" s="254"/>
      <c r="AG4" t="s">
        <v>298</v>
      </c>
    </row>
    <row r="5" spans="1:60">
      <c r="D5" s="10"/>
    </row>
    <row r="6" spans="1:60" ht="38.25">
      <c r="A6" s="122" t="s">
        <v>299</v>
      </c>
      <c r="B6" s="124" t="s">
        <v>300</v>
      </c>
      <c r="C6" s="124" t="s">
        <v>301</v>
      </c>
      <c r="D6" s="123" t="s">
        <v>302</v>
      </c>
      <c r="E6" s="122" t="s">
        <v>303</v>
      </c>
      <c r="F6" s="121" t="s">
        <v>304</v>
      </c>
      <c r="G6" s="122" t="s">
        <v>31</v>
      </c>
      <c r="H6" s="125" t="s">
        <v>32</v>
      </c>
      <c r="I6" s="125" t="s">
        <v>305</v>
      </c>
      <c r="J6" s="125" t="s">
        <v>33</v>
      </c>
      <c r="K6" s="125" t="s">
        <v>306</v>
      </c>
      <c r="L6" s="125" t="s">
        <v>307</v>
      </c>
      <c r="M6" s="125" t="s">
        <v>308</v>
      </c>
      <c r="N6" s="125" t="s">
        <v>309</v>
      </c>
      <c r="O6" s="125" t="s">
        <v>310</v>
      </c>
      <c r="P6" s="125" t="s">
        <v>311</v>
      </c>
      <c r="Q6" s="125" t="s">
        <v>312</v>
      </c>
      <c r="R6" s="125" t="s">
        <v>313</v>
      </c>
      <c r="S6" s="125" t="s">
        <v>314</v>
      </c>
      <c r="T6" s="125" t="s">
        <v>315</v>
      </c>
      <c r="U6" s="125" t="s">
        <v>316</v>
      </c>
      <c r="V6" s="125" t="s">
        <v>317</v>
      </c>
      <c r="W6" s="125" t="s">
        <v>318</v>
      </c>
      <c r="X6" s="125" t="s">
        <v>319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34" t="s">
        <v>320</v>
      </c>
      <c r="B8" s="135" t="s">
        <v>163</v>
      </c>
      <c r="C8" s="152" t="s">
        <v>164</v>
      </c>
      <c r="D8" s="136"/>
      <c r="E8" s="137"/>
      <c r="F8" s="138"/>
      <c r="G8" s="139">
        <f>SUM(G9:G21)</f>
        <v>0</v>
      </c>
      <c r="H8" s="133"/>
      <c r="I8" s="133">
        <v>0</v>
      </c>
      <c r="J8" s="133"/>
      <c r="K8" s="133">
        <v>0</v>
      </c>
      <c r="L8" s="133"/>
      <c r="M8" s="133"/>
      <c r="N8" s="132"/>
      <c r="O8" s="132"/>
      <c r="P8" s="132"/>
      <c r="Q8" s="132"/>
      <c r="R8" s="133"/>
      <c r="S8" s="133"/>
      <c r="T8" s="133"/>
      <c r="U8" s="133"/>
      <c r="V8" s="133"/>
      <c r="W8" s="133"/>
      <c r="X8" s="133"/>
      <c r="AG8" t="s">
        <v>321</v>
      </c>
    </row>
    <row r="9" spans="1:60" ht="22.5">
      <c r="A9" s="146" t="s">
        <v>130</v>
      </c>
      <c r="B9" s="147" t="s">
        <v>2691</v>
      </c>
      <c r="C9" s="153" t="s">
        <v>2692</v>
      </c>
      <c r="D9" s="148" t="s">
        <v>408</v>
      </c>
      <c r="E9" s="149">
        <v>154.69999999999999</v>
      </c>
      <c r="F9" s="150">
        <v>0</v>
      </c>
      <c r="G9" s="170">
        <f t="shared" ref="G9:G21" si="0">F9*E9</f>
        <v>0</v>
      </c>
      <c r="H9" s="131">
        <v>0</v>
      </c>
      <c r="I9" s="131">
        <v>0</v>
      </c>
      <c r="J9" s="131">
        <v>52.9</v>
      </c>
      <c r="K9" s="131">
        <v>8183.6299999999992</v>
      </c>
      <c r="L9" s="131">
        <v>21</v>
      </c>
      <c r="M9" s="131">
        <v>9902.1923000000006</v>
      </c>
      <c r="N9" s="130">
        <v>0</v>
      </c>
      <c r="O9" s="130">
        <v>0</v>
      </c>
      <c r="P9" s="130">
        <v>0</v>
      </c>
      <c r="Q9" s="130">
        <v>0</v>
      </c>
      <c r="R9" s="131">
        <v>0</v>
      </c>
      <c r="S9" s="131" t="s">
        <v>326</v>
      </c>
      <c r="T9" s="131"/>
      <c r="U9" s="131">
        <v>0</v>
      </c>
      <c r="V9" s="131">
        <v>0</v>
      </c>
      <c r="W9" s="131">
        <v>0</v>
      </c>
      <c r="X9" s="131" t="s">
        <v>327</v>
      </c>
      <c r="Y9" s="126"/>
      <c r="Z9" s="126"/>
      <c r="AA9" s="126"/>
      <c r="AB9" s="126"/>
      <c r="AC9" s="126"/>
      <c r="AD9" s="126"/>
      <c r="AE9" s="126"/>
      <c r="AF9" s="126"/>
      <c r="AG9" s="126" t="s">
        <v>1349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ht="22.5">
      <c r="A10" s="146" t="s">
        <v>149</v>
      </c>
      <c r="B10" s="147" t="s">
        <v>2693</v>
      </c>
      <c r="C10" s="153" t="s">
        <v>2694</v>
      </c>
      <c r="D10" s="148" t="s">
        <v>408</v>
      </c>
      <c r="E10" s="149">
        <v>66.3</v>
      </c>
      <c r="F10" s="150">
        <v>0</v>
      </c>
      <c r="G10" s="170">
        <f t="shared" si="0"/>
        <v>0</v>
      </c>
      <c r="H10" s="131">
        <v>0</v>
      </c>
      <c r="I10" s="131">
        <v>0</v>
      </c>
      <c r="J10" s="131">
        <v>87.2</v>
      </c>
      <c r="K10" s="131">
        <v>5781.36</v>
      </c>
      <c r="L10" s="131">
        <v>21</v>
      </c>
      <c r="M10" s="131">
        <v>6995.4456</v>
      </c>
      <c r="N10" s="130">
        <v>0</v>
      </c>
      <c r="O10" s="130">
        <v>0</v>
      </c>
      <c r="P10" s="130">
        <v>0</v>
      </c>
      <c r="Q10" s="130">
        <v>0</v>
      </c>
      <c r="R10" s="131">
        <v>0</v>
      </c>
      <c r="S10" s="131" t="s">
        <v>326</v>
      </c>
      <c r="T10" s="131"/>
      <c r="U10" s="131">
        <v>0</v>
      </c>
      <c r="V10" s="131">
        <v>0</v>
      </c>
      <c r="W10" s="131">
        <v>0</v>
      </c>
      <c r="X10" s="131" t="s">
        <v>327</v>
      </c>
      <c r="Y10" s="126"/>
      <c r="Z10" s="126"/>
      <c r="AA10" s="126"/>
      <c r="AB10" s="126"/>
      <c r="AC10" s="126"/>
      <c r="AD10" s="126"/>
      <c r="AE10" s="126"/>
      <c r="AF10" s="126"/>
      <c r="AG10" s="126" t="s">
        <v>1349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ht="33.75">
      <c r="A11" s="146" t="s">
        <v>153</v>
      </c>
      <c r="B11" s="147" t="s">
        <v>2695</v>
      </c>
      <c r="C11" s="153" t="s">
        <v>2696</v>
      </c>
      <c r="D11" s="148" t="s">
        <v>408</v>
      </c>
      <c r="E11" s="149">
        <v>55</v>
      </c>
      <c r="F11" s="150">
        <v>0</v>
      </c>
      <c r="G11" s="170">
        <f t="shared" si="0"/>
        <v>0</v>
      </c>
      <c r="H11" s="131">
        <v>27.1</v>
      </c>
      <c r="I11" s="131">
        <v>1490.5</v>
      </c>
      <c r="J11" s="131">
        <v>0</v>
      </c>
      <c r="K11" s="131">
        <v>0</v>
      </c>
      <c r="L11" s="131">
        <v>21</v>
      </c>
      <c r="M11" s="131">
        <v>1803.5050000000001</v>
      </c>
      <c r="N11" s="130">
        <v>0</v>
      </c>
      <c r="O11" s="130">
        <v>0</v>
      </c>
      <c r="P11" s="130">
        <v>0</v>
      </c>
      <c r="Q11" s="130">
        <v>0</v>
      </c>
      <c r="R11" s="131">
        <v>0</v>
      </c>
      <c r="S11" s="131" t="s">
        <v>326</v>
      </c>
      <c r="T11" s="131"/>
      <c r="U11" s="131">
        <v>0</v>
      </c>
      <c r="V11" s="131">
        <v>0</v>
      </c>
      <c r="W11" s="131">
        <v>0</v>
      </c>
      <c r="X11" s="131" t="s">
        <v>385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386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ht="33.75">
      <c r="A12" s="146" t="s">
        <v>155</v>
      </c>
      <c r="B12" s="147" t="s">
        <v>2695</v>
      </c>
      <c r="C12" s="153" t="s">
        <v>2697</v>
      </c>
      <c r="D12" s="148" t="s">
        <v>408</v>
      </c>
      <c r="E12" s="149">
        <v>7</v>
      </c>
      <c r="F12" s="150">
        <v>0</v>
      </c>
      <c r="G12" s="170">
        <f t="shared" si="0"/>
        <v>0</v>
      </c>
      <c r="H12" s="131">
        <v>54.8</v>
      </c>
      <c r="I12" s="131">
        <v>383.59999999999997</v>
      </c>
      <c r="J12" s="131">
        <v>0</v>
      </c>
      <c r="K12" s="131">
        <v>0</v>
      </c>
      <c r="L12" s="131">
        <v>21</v>
      </c>
      <c r="M12" s="131">
        <v>464.15600000000001</v>
      </c>
      <c r="N12" s="130">
        <v>0</v>
      </c>
      <c r="O12" s="130">
        <v>0</v>
      </c>
      <c r="P12" s="130">
        <v>0</v>
      </c>
      <c r="Q12" s="130">
        <v>0</v>
      </c>
      <c r="R12" s="131">
        <v>0</v>
      </c>
      <c r="S12" s="131" t="s">
        <v>326</v>
      </c>
      <c r="T12" s="131"/>
      <c r="U12" s="131">
        <v>0</v>
      </c>
      <c r="V12" s="131">
        <v>0</v>
      </c>
      <c r="W12" s="131">
        <v>0</v>
      </c>
      <c r="X12" s="131" t="s">
        <v>1648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1649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33.75">
      <c r="A13" s="146" t="s">
        <v>159</v>
      </c>
      <c r="B13" s="147" t="s">
        <v>2695</v>
      </c>
      <c r="C13" s="153" t="s">
        <v>2698</v>
      </c>
      <c r="D13" s="148" t="s">
        <v>408</v>
      </c>
      <c r="E13" s="149">
        <v>40</v>
      </c>
      <c r="F13" s="150">
        <v>0</v>
      </c>
      <c r="G13" s="170">
        <f t="shared" si="0"/>
        <v>0</v>
      </c>
      <c r="H13" s="131">
        <v>68.7</v>
      </c>
      <c r="I13" s="131">
        <v>2748</v>
      </c>
      <c r="J13" s="131">
        <v>0</v>
      </c>
      <c r="K13" s="131">
        <v>0</v>
      </c>
      <c r="L13" s="131">
        <v>21</v>
      </c>
      <c r="M13" s="131">
        <v>3325.08</v>
      </c>
      <c r="N13" s="130">
        <v>0</v>
      </c>
      <c r="O13" s="130">
        <v>0</v>
      </c>
      <c r="P13" s="130">
        <v>0</v>
      </c>
      <c r="Q13" s="130">
        <v>0</v>
      </c>
      <c r="R13" s="131">
        <v>0</v>
      </c>
      <c r="S13" s="131" t="s">
        <v>326</v>
      </c>
      <c r="T13" s="131"/>
      <c r="U13" s="131">
        <v>0</v>
      </c>
      <c r="V13" s="131">
        <v>0</v>
      </c>
      <c r="W13" s="131">
        <v>0</v>
      </c>
      <c r="X13" s="131" t="s">
        <v>1648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1649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ht="33.75">
      <c r="A14" s="146" t="s">
        <v>757</v>
      </c>
      <c r="B14" s="147" t="s">
        <v>2695</v>
      </c>
      <c r="C14" s="153" t="s">
        <v>2699</v>
      </c>
      <c r="D14" s="148" t="s">
        <v>408</v>
      </c>
      <c r="E14" s="149">
        <v>11</v>
      </c>
      <c r="F14" s="150">
        <v>0</v>
      </c>
      <c r="G14" s="170">
        <f t="shared" si="0"/>
        <v>0</v>
      </c>
      <c r="H14" s="131">
        <v>114.1</v>
      </c>
      <c r="I14" s="131">
        <v>1255.0999999999999</v>
      </c>
      <c r="J14" s="131">
        <v>0</v>
      </c>
      <c r="K14" s="131">
        <v>0</v>
      </c>
      <c r="L14" s="131">
        <v>21</v>
      </c>
      <c r="M14" s="131">
        <v>1518.6709999999998</v>
      </c>
      <c r="N14" s="130">
        <v>0</v>
      </c>
      <c r="O14" s="130">
        <v>0</v>
      </c>
      <c r="P14" s="130">
        <v>0</v>
      </c>
      <c r="Q14" s="130">
        <v>0</v>
      </c>
      <c r="R14" s="131">
        <v>0</v>
      </c>
      <c r="S14" s="131" t="s">
        <v>326</v>
      </c>
      <c r="T14" s="131"/>
      <c r="U14" s="131">
        <v>0</v>
      </c>
      <c r="V14" s="131">
        <v>0</v>
      </c>
      <c r="W14" s="131">
        <v>0</v>
      </c>
      <c r="X14" s="131" t="s">
        <v>1648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1649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ht="33.75">
      <c r="A15" s="146" t="s">
        <v>761</v>
      </c>
      <c r="B15" s="147" t="s">
        <v>2695</v>
      </c>
      <c r="C15" s="153" t="s">
        <v>2700</v>
      </c>
      <c r="D15" s="148" t="s">
        <v>0</v>
      </c>
      <c r="E15" s="149">
        <v>30</v>
      </c>
      <c r="F15" s="150">
        <v>0</v>
      </c>
      <c r="G15" s="170">
        <f t="shared" si="0"/>
        <v>0</v>
      </c>
      <c r="H15" s="131">
        <v>58.77</v>
      </c>
      <c r="I15" s="131">
        <v>1763.1000000000001</v>
      </c>
      <c r="J15" s="131">
        <v>0</v>
      </c>
      <c r="K15" s="131">
        <v>0</v>
      </c>
      <c r="L15" s="131">
        <v>21</v>
      </c>
      <c r="M15" s="131">
        <v>2133.3510000000001</v>
      </c>
      <c r="N15" s="130">
        <v>0</v>
      </c>
      <c r="O15" s="130">
        <v>0</v>
      </c>
      <c r="P15" s="130">
        <v>0</v>
      </c>
      <c r="Q15" s="130">
        <v>0</v>
      </c>
      <c r="R15" s="131">
        <v>0</v>
      </c>
      <c r="S15" s="131" t="s">
        <v>326</v>
      </c>
      <c r="T15" s="131"/>
      <c r="U15" s="131">
        <v>0</v>
      </c>
      <c r="V15" s="131">
        <v>0</v>
      </c>
      <c r="W15" s="131">
        <v>0</v>
      </c>
      <c r="X15" s="131" t="s">
        <v>1648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1649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ht="33.75">
      <c r="A16" s="146" t="s">
        <v>219</v>
      </c>
      <c r="B16" s="147" t="s">
        <v>2695</v>
      </c>
      <c r="C16" s="153" t="s">
        <v>2701</v>
      </c>
      <c r="D16" s="148" t="s">
        <v>408</v>
      </c>
      <c r="E16" s="149">
        <v>60</v>
      </c>
      <c r="F16" s="150">
        <v>0</v>
      </c>
      <c r="G16" s="170">
        <f t="shared" si="0"/>
        <v>0</v>
      </c>
      <c r="H16" s="131">
        <v>163.69999999999999</v>
      </c>
      <c r="I16" s="131">
        <v>9822</v>
      </c>
      <c r="J16" s="131">
        <v>0</v>
      </c>
      <c r="K16" s="131">
        <v>0</v>
      </c>
      <c r="L16" s="131">
        <v>21</v>
      </c>
      <c r="M16" s="131">
        <v>11884.62</v>
      </c>
      <c r="N16" s="130">
        <v>0</v>
      </c>
      <c r="O16" s="130">
        <v>0</v>
      </c>
      <c r="P16" s="130">
        <v>0</v>
      </c>
      <c r="Q16" s="130">
        <v>0</v>
      </c>
      <c r="R16" s="131">
        <v>0</v>
      </c>
      <c r="S16" s="131" t="s">
        <v>326</v>
      </c>
      <c r="T16" s="131"/>
      <c r="U16" s="131">
        <v>0</v>
      </c>
      <c r="V16" s="131">
        <v>0</v>
      </c>
      <c r="W16" s="131">
        <v>0</v>
      </c>
      <c r="X16" s="131" t="s">
        <v>1648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1649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ht="33.75">
      <c r="A17" s="146" t="s">
        <v>223</v>
      </c>
      <c r="B17" s="147" t="s">
        <v>2695</v>
      </c>
      <c r="C17" s="153" t="s">
        <v>2702</v>
      </c>
      <c r="D17" s="148" t="s">
        <v>408</v>
      </c>
      <c r="E17" s="149">
        <v>36</v>
      </c>
      <c r="F17" s="150">
        <v>0</v>
      </c>
      <c r="G17" s="170">
        <f t="shared" si="0"/>
        <v>0</v>
      </c>
      <c r="H17" s="131">
        <v>167.6</v>
      </c>
      <c r="I17" s="131">
        <v>6033.5999999999995</v>
      </c>
      <c r="J17" s="131">
        <v>0</v>
      </c>
      <c r="K17" s="131">
        <v>0</v>
      </c>
      <c r="L17" s="131">
        <v>21</v>
      </c>
      <c r="M17" s="131">
        <v>7300.6560000000009</v>
      </c>
      <c r="N17" s="130">
        <v>0</v>
      </c>
      <c r="O17" s="130">
        <v>0</v>
      </c>
      <c r="P17" s="130">
        <v>0</v>
      </c>
      <c r="Q17" s="130">
        <v>0</v>
      </c>
      <c r="R17" s="131">
        <v>0</v>
      </c>
      <c r="S17" s="131" t="s">
        <v>326</v>
      </c>
      <c r="T17" s="131"/>
      <c r="U17" s="131">
        <v>0</v>
      </c>
      <c r="V17" s="131">
        <v>0</v>
      </c>
      <c r="W17" s="131">
        <v>0</v>
      </c>
      <c r="X17" s="131" t="s">
        <v>1648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1649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ht="33.75">
      <c r="A18" s="146" t="s">
        <v>63</v>
      </c>
      <c r="B18" s="147" t="s">
        <v>2695</v>
      </c>
      <c r="C18" s="153" t="s">
        <v>2703</v>
      </c>
      <c r="D18" s="148" t="s">
        <v>408</v>
      </c>
      <c r="E18" s="149">
        <v>12</v>
      </c>
      <c r="F18" s="150">
        <v>0</v>
      </c>
      <c r="G18" s="170">
        <f t="shared" si="0"/>
        <v>0</v>
      </c>
      <c r="H18" s="131">
        <v>174.2</v>
      </c>
      <c r="I18" s="131">
        <v>2090.3999999999996</v>
      </c>
      <c r="J18" s="131">
        <v>0</v>
      </c>
      <c r="K18" s="131">
        <v>0</v>
      </c>
      <c r="L18" s="131">
        <v>21</v>
      </c>
      <c r="M18" s="131">
        <v>2529.384</v>
      </c>
      <c r="N18" s="130">
        <v>0</v>
      </c>
      <c r="O18" s="130">
        <v>0</v>
      </c>
      <c r="P18" s="130">
        <v>0</v>
      </c>
      <c r="Q18" s="130">
        <v>0</v>
      </c>
      <c r="R18" s="131">
        <v>0</v>
      </c>
      <c r="S18" s="131" t="s">
        <v>326</v>
      </c>
      <c r="T18" s="131"/>
      <c r="U18" s="131">
        <v>0</v>
      </c>
      <c r="V18" s="131">
        <v>0</v>
      </c>
      <c r="W18" s="131">
        <v>0</v>
      </c>
      <c r="X18" s="131" t="s">
        <v>1648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1649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ht="22.5">
      <c r="A19" s="146" t="s">
        <v>65</v>
      </c>
      <c r="B19" s="147" t="s">
        <v>2695</v>
      </c>
      <c r="C19" s="153" t="s">
        <v>2704</v>
      </c>
      <c r="D19" s="148" t="s">
        <v>0</v>
      </c>
      <c r="E19" s="149">
        <v>30</v>
      </c>
      <c r="F19" s="150">
        <v>0</v>
      </c>
      <c r="G19" s="170">
        <f t="shared" si="0"/>
        <v>0</v>
      </c>
      <c r="H19" s="131">
        <v>179.46</v>
      </c>
      <c r="I19" s="131">
        <v>5383.8</v>
      </c>
      <c r="J19" s="131">
        <v>0</v>
      </c>
      <c r="K19" s="131">
        <v>0</v>
      </c>
      <c r="L19" s="131">
        <v>21</v>
      </c>
      <c r="M19" s="131">
        <v>6514.3980000000001</v>
      </c>
      <c r="N19" s="130">
        <v>0</v>
      </c>
      <c r="O19" s="130">
        <v>0</v>
      </c>
      <c r="P19" s="130">
        <v>0</v>
      </c>
      <c r="Q19" s="130">
        <v>0</v>
      </c>
      <c r="R19" s="131">
        <v>0</v>
      </c>
      <c r="S19" s="131" t="s">
        <v>326</v>
      </c>
      <c r="T19" s="131"/>
      <c r="U19" s="131">
        <v>0</v>
      </c>
      <c r="V19" s="131">
        <v>0</v>
      </c>
      <c r="W19" s="131">
        <v>0</v>
      </c>
      <c r="X19" s="131" t="s">
        <v>1648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1649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>
      <c r="A20" s="146" t="s">
        <v>67</v>
      </c>
      <c r="B20" s="147" t="s">
        <v>2695</v>
      </c>
      <c r="C20" s="153" t="s">
        <v>2705</v>
      </c>
      <c r="D20" s="148" t="s">
        <v>509</v>
      </c>
      <c r="E20" s="149">
        <v>36</v>
      </c>
      <c r="F20" s="150">
        <v>0</v>
      </c>
      <c r="G20" s="170">
        <f t="shared" si="0"/>
        <v>0</v>
      </c>
      <c r="H20" s="131">
        <v>765</v>
      </c>
      <c r="I20" s="131">
        <v>27540</v>
      </c>
      <c r="J20" s="131">
        <v>0</v>
      </c>
      <c r="K20" s="131">
        <v>0</v>
      </c>
      <c r="L20" s="131">
        <v>21</v>
      </c>
      <c r="M20" s="131">
        <v>33323.4</v>
      </c>
      <c r="N20" s="130">
        <v>0</v>
      </c>
      <c r="O20" s="130">
        <v>0</v>
      </c>
      <c r="P20" s="130">
        <v>0</v>
      </c>
      <c r="Q20" s="130">
        <v>0</v>
      </c>
      <c r="R20" s="131">
        <v>0</v>
      </c>
      <c r="S20" s="131" t="s">
        <v>326</v>
      </c>
      <c r="T20" s="131"/>
      <c r="U20" s="131">
        <v>0</v>
      </c>
      <c r="V20" s="131">
        <v>0</v>
      </c>
      <c r="W20" s="131">
        <v>0</v>
      </c>
      <c r="X20" s="131" t="s">
        <v>1648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1649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>
      <c r="A21" s="146" t="s">
        <v>69</v>
      </c>
      <c r="B21" s="147" t="s">
        <v>2706</v>
      </c>
      <c r="C21" s="153" t="s">
        <v>1362</v>
      </c>
      <c r="D21" s="148" t="s">
        <v>735</v>
      </c>
      <c r="E21" s="149">
        <v>0.15</v>
      </c>
      <c r="F21" s="150">
        <v>0</v>
      </c>
      <c r="G21" s="170">
        <f t="shared" si="0"/>
        <v>0</v>
      </c>
      <c r="H21" s="131">
        <v>0</v>
      </c>
      <c r="I21" s="131">
        <v>0</v>
      </c>
      <c r="J21" s="131">
        <v>1050</v>
      </c>
      <c r="K21" s="131">
        <v>157.5</v>
      </c>
      <c r="L21" s="131">
        <v>21</v>
      </c>
      <c r="M21" s="131">
        <v>190.57499999999999</v>
      </c>
      <c r="N21" s="130">
        <v>0</v>
      </c>
      <c r="O21" s="130">
        <v>0</v>
      </c>
      <c r="P21" s="130">
        <v>0</v>
      </c>
      <c r="Q21" s="130">
        <v>0</v>
      </c>
      <c r="R21" s="131">
        <v>0</v>
      </c>
      <c r="S21" s="131" t="s">
        <v>326</v>
      </c>
      <c r="T21" s="131"/>
      <c r="U21" s="131">
        <v>0</v>
      </c>
      <c r="V21" s="131">
        <v>0</v>
      </c>
      <c r="W21" s="131">
        <v>0</v>
      </c>
      <c r="X21" s="131" t="s">
        <v>327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1349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>
      <c r="A22" s="134" t="s">
        <v>320</v>
      </c>
      <c r="B22" s="135" t="s">
        <v>178</v>
      </c>
      <c r="C22" s="152" t="s">
        <v>179</v>
      </c>
      <c r="D22" s="136"/>
      <c r="E22" s="137"/>
      <c r="F22" s="138"/>
      <c r="G22" s="139">
        <f>SUM(G23:G34)</f>
        <v>0</v>
      </c>
      <c r="H22" s="133"/>
      <c r="I22" s="133">
        <v>0</v>
      </c>
      <c r="J22" s="133"/>
      <c r="K22" s="133">
        <v>0</v>
      </c>
      <c r="L22" s="133"/>
      <c r="M22" s="133"/>
      <c r="N22" s="132"/>
      <c r="O22" s="132"/>
      <c r="P22" s="132"/>
      <c r="Q22" s="132"/>
      <c r="R22" s="133"/>
      <c r="S22" s="133"/>
      <c r="T22" s="133"/>
      <c r="U22" s="133"/>
      <c r="V22" s="133"/>
      <c r="W22" s="133"/>
      <c r="X22" s="133"/>
      <c r="AG22" t="s">
        <v>321</v>
      </c>
    </row>
    <row r="23" spans="1:60" ht="22.5">
      <c r="A23" s="146" t="s">
        <v>71</v>
      </c>
      <c r="B23" s="147" t="s">
        <v>2707</v>
      </c>
      <c r="C23" s="153" t="s">
        <v>2708</v>
      </c>
      <c r="D23" s="148" t="s">
        <v>509</v>
      </c>
      <c r="E23" s="149">
        <v>1</v>
      </c>
      <c r="F23" s="150">
        <v>0</v>
      </c>
      <c r="G23" s="170">
        <f t="shared" ref="G23:G34" si="1">F23*E23</f>
        <v>0</v>
      </c>
      <c r="H23" s="131">
        <v>0</v>
      </c>
      <c r="I23" s="131">
        <v>0</v>
      </c>
      <c r="J23" s="131">
        <v>4700</v>
      </c>
      <c r="K23" s="131">
        <v>4700</v>
      </c>
      <c r="L23" s="131">
        <v>21</v>
      </c>
      <c r="M23" s="131">
        <v>5687</v>
      </c>
      <c r="N23" s="130">
        <v>0</v>
      </c>
      <c r="O23" s="130">
        <v>0</v>
      </c>
      <c r="P23" s="130">
        <v>0</v>
      </c>
      <c r="Q23" s="130">
        <v>0</v>
      </c>
      <c r="R23" s="131">
        <v>0</v>
      </c>
      <c r="S23" s="131" t="s">
        <v>326</v>
      </c>
      <c r="T23" s="131"/>
      <c r="U23" s="131">
        <v>0</v>
      </c>
      <c r="V23" s="131">
        <v>0</v>
      </c>
      <c r="W23" s="131">
        <v>0</v>
      </c>
      <c r="X23" s="131" t="s">
        <v>327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1349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ht="33.75">
      <c r="A24" s="146" t="s">
        <v>73</v>
      </c>
      <c r="B24" s="147" t="s">
        <v>2695</v>
      </c>
      <c r="C24" s="153" t="s">
        <v>2709</v>
      </c>
      <c r="D24" s="148" t="s">
        <v>325</v>
      </c>
      <c r="E24" s="149">
        <v>1</v>
      </c>
      <c r="F24" s="150">
        <v>0</v>
      </c>
      <c r="G24" s="170">
        <f t="shared" si="1"/>
        <v>0</v>
      </c>
      <c r="H24" s="131">
        <v>74790</v>
      </c>
      <c r="I24" s="131">
        <v>74790</v>
      </c>
      <c r="J24" s="131">
        <v>0</v>
      </c>
      <c r="K24" s="131">
        <v>0</v>
      </c>
      <c r="L24" s="131">
        <v>21</v>
      </c>
      <c r="M24" s="131">
        <v>90495.9</v>
      </c>
      <c r="N24" s="130">
        <v>0</v>
      </c>
      <c r="O24" s="130">
        <v>0</v>
      </c>
      <c r="P24" s="130">
        <v>0</v>
      </c>
      <c r="Q24" s="130">
        <v>0</v>
      </c>
      <c r="R24" s="131">
        <v>0</v>
      </c>
      <c r="S24" s="131" t="s">
        <v>326</v>
      </c>
      <c r="T24" s="131"/>
      <c r="U24" s="131">
        <v>0</v>
      </c>
      <c r="V24" s="131">
        <v>0</v>
      </c>
      <c r="W24" s="131">
        <v>0</v>
      </c>
      <c r="X24" s="131" t="s">
        <v>1648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1649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ht="22.5">
      <c r="A25" s="146" t="s">
        <v>75</v>
      </c>
      <c r="B25" s="147" t="s">
        <v>2695</v>
      </c>
      <c r="C25" s="153" t="s">
        <v>2710</v>
      </c>
      <c r="D25" s="148" t="s">
        <v>325</v>
      </c>
      <c r="E25" s="149">
        <v>4</v>
      </c>
      <c r="F25" s="150">
        <v>0</v>
      </c>
      <c r="G25" s="170">
        <f t="shared" si="1"/>
        <v>0</v>
      </c>
      <c r="H25" s="131">
        <v>1190</v>
      </c>
      <c r="I25" s="131">
        <v>4760</v>
      </c>
      <c r="J25" s="131">
        <v>0</v>
      </c>
      <c r="K25" s="131">
        <v>0</v>
      </c>
      <c r="L25" s="131">
        <v>21</v>
      </c>
      <c r="M25" s="131">
        <v>5759.6</v>
      </c>
      <c r="N25" s="130">
        <v>0</v>
      </c>
      <c r="O25" s="130">
        <v>0</v>
      </c>
      <c r="P25" s="130">
        <v>0</v>
      </c>
      <c r="Q25" s="130">
        <v>0</v>
      </c>
      <c r="R25" s="131">
        <v>0</v>
      </c>
      <c r="S25" s="131" t="s">
        <v>326</v>
      </c>
      <c r="T25" s="131"/>
      <c r="U25" s="131">
        <v>0</v>
      </c>
      <c r="V25" s="131">
        <v>0</v>
      </c>
      <c r="W25" s="131">
        <v>0</v>
      </c>
      <c r="X25" s="131" t="s">
        <v>1648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1649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ht="22.5">
      <c r="A26" s="146" t="s">
        <v>147</v>
      </c>
      <c r="B26" s="147" t="s">
        <v>2695</v>
      </c>
      <c r="C26" s="153" t="s">
        <v>2711</v>
      </c>
      <c r="D26" s="148" t="s">
        <v>325</v>
      </c>
      <c r="E26" s="149">
        <v>1</v>
      </c>
      <c r="F26" s="150">
        <v>0</v>
      </c>
      <c r="G26" s="170">
        <f t="shared" si="1"/>
        <v>0</v>
      </c>
      <c r="H26" s="131">
        <v>0</v>
      </c>
      <c r="I26" s="131">
        <v>0</v>
      </c>
      <c r="J26" s="131">
        <v>1490</v>
      </c>
      <c r="K26" s="131">
        <v>1490</v>
      </c>
      <c r="L26" s="131">
        <v>21</v>
      </c>
      <c r="M26" s="131">
        <v>1802.9</v>
      </c>
      <c r="N26" s="130">
        <v>0</v>
      </c>
      <c r="O26" s="130">
        <v>0</v>
      </c>
      <c r="P26" s="130">
        <v>0</v>
      </c>
      <c r="Q26" s="130">
        <v>0</v>
      </c>
      <c r="R26" s="131">
        <v>0</v>
      </c>
      <c r="S26" s="131" t="s">
        <v>326</v>
      </c>
      <c r="T26" s="131"/>
      <c r="U26" s="131">
        <v>0</v>
      </c>
      <c r="V26" s="131">
        <v>0</v>
      </c>
      <c r="W26" s="131">
        <v>0</v>
      </c>
      <c r="X26" s="131" t="s">
        <v>327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1349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22.5">
      <c r="A27" s="146" t="s">
        <v>806</v>
      </c>
      <c r="B27" s="147" t="s">
        <v>2695</v>
      </c>
      <c r="C27" s="153" t="s">
        <v>2712</v>
      </c>
      <c r="D27" s="148" t="s">
        <v>325</v>
      </c>
      <c r="E27" s="149">
        <v>2</v>
      </c>
      <c r="F27" s="150">
        <v>0</v>
      </c>
      <c r="G27" s="170">
        <f t="shared" si="1"/>
        <v>0</v>
      </c>
      <c r="H27" s="131">
        <v>890</v>
      </c>
      <c r="I27" s="131">
        <v>1780</v>
      </c>
      <c r="J27" s="131">
        <v>0</v>
      </c>
      <c r="K27" s="131">
        <v>0</v>
      </c>
      <c r="L27" s="131">
        <v>21</v>
      </c>
      <c r="M27" s="131">
        <v>2153.8000000000002</v>
      </c>
      <c r="N27" s="130">
        <v>0</v>
      </c>
      <c r="O27" s="130">
        <v>0</v>
      </c>
      <c r="P27" s="130">
        <v>0</v>
      </c>
      <c r="Q27" s="130">
        <v>0</v>
      </c>
      <c r="R27" s="131">
        <v>0</v>
      </c>
      <c r="S27" s="131" t="s">
        <v>326</v>
      </c>
      <c r="T27" s="131"/>
      <c r="U27" s="131">
        <v>0</v>
      </c>
      <c r="V27" s="131">
        <v>0</v>
      </c>
      <c r="W27" s="131">
        <v>0</v>
      </c>
      <c r="X27" s="131" t="s">
        <v>1648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1649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ht="22.5">
      <c r="A28" s="146" t="s">
        <v>809</v>
      </c>
      <c r="B28" s="147" t="s">
        <v>2695</v>
      </c>
      <c r="C28" s="153" t="s">
        <v>2713</v>
      </c>
      <c r="D28" s="148" t="s">
        <v>325</v>
      </c>
      <c r="E28" s="149">
        <v>1</v>
      </c>
      <c r="F28" s="150">
        <v>0</v>
      </c>
      <c r="G28" s="170">
        <f t="shared" si="1"/>
        <v>0</v>
      </c>
      <c r="H28" s="131">
        <v>2490</v>
      </c>
      <c r="I28" s="131">
        <v>2490</v>
      </c>
      <c r="J28" s="131">
        <v>0</v>
      </c>
      <c r="K28" s="131">
        <v>0</v>
      </c>
      <c r="L28" s="131">
        <v>21</v>
      </c>
      <c r="M28" s="131">
        <v>3012.9</v>
      </c>
      <c r="N28" s="130">
        <v>0</v>
      </c>
      <c r="O28" s="130">
        <v>0</v>
      </c>
      <c r="P28" s="130">
        <v>0</v>
      </c>
      <c r="Q28" s="130">
        <v>0</v>
      </c>
      <c r="R28" s="131">
        <v>0</v>
      </c>
      <c r="S28" s="131" t="s">
        <v>326</v>
      </c>
      <c r="T28" s="131"/>
      <c r="U28" s="131">
        <v>0</v>
      </c>
      <c r="V28" s="131">
        <v>0</v>
      </c>
      <c r="W28" s="131">
        <v>0</v>
      </c>
      <c r="X28" s="131" t="s">
        <v>1648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1649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>
      <c r="A29" s="146" t="s">
        <v>815</v>
      </c>
      <c r="B29" s="147" t="s">
        <v>2695</v>
      </c>
      <c r="C29" s="153" t="s">
        <v>2714</v>
      </c>
      <c r="D29" s="148" t="s">
        <v>325</v>
      </c>
      <c r="E29" s="149">
        <v>1</v>
      </c>
      <c r="F29" s="150">
        <v>0</v>
      </c>
      <c r="G29" s="170">
        <f t="shared" si="1"/>
        <v>0</v>
      </c>
      <c r="H29" s="131">
        <v>990</v>
      </c>
      <c r="I29" s="131">
        <v>990</v>
      </c>
      <c r="J29" s="131">
        <v>0</v>
      </c>
      <c r="K29" s="131">
        <v>0</v>
      </c>
      <c r="L29" s="131">
        <v>21</v>
      </c>
      <c r="M29" s="131">
        <v>1197.9000000000001</v>
      </c>
      <c r="N29" s="130">
        <v>0</v>
      </c>
      <c r="O29" s="130">
        <v>0</v>
      </c>
      <c r="P29" s="130">
        <v>0</v>
      </c>
      <c r="Q29" s="130">
        <v>0</v>
      </c>
      <c r="R29" s="131">
        <v>0</v>
      </c>
      <c r="S29" s="131" t="s">
        <v>326</v>
      </c>
      <c r="T29" s="131"/>
      <c r="U29" s="131">
        <v>0</v>
      </c>
      <c r="V29" s="131">
        <v>0</v>
      </c>
      <c r="W29" s="131">
        <v>0</v>
      </c>
      <c r="X29" s="131" t="s">
        <v>1648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1649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>
      <c r="A30" s="146" t="s">
        <v>818</v>
      </c>
      <c r="B30" s="147" t="s">
        <v>2695</v>
      </c>
      <c r="C30" s="153" t="s">
        <v>2715</v>
      </c>
      <c r="D30" s="148" t="s">
        <v>325</v>
      </c>
      <c r="E30" s="149">
        <v>1</v>
      </c>
      <c r="F30" s="150">
        <v>0</v>
      </c>
      <c r="G30" s="170">
        <f t="shared" si="1"/>
        <v>0</v>
      </c>
      <c r="H30" s="131">
        <v>1490</v>
      </c>
      <c r="I30" s="131">
        <v>1490</v>
      </c>
      <c r="J30" s="131">
        <v>0</v>
      </c>
      <c r="K30" s="131">
        <v>0</v>
      </c>
      <c r="L30" s="131">
        <v>21</v>
      </c>
      <c r="M30" s="131">
        <v>1802.9</v>
      </c>
      <c r="N30" s="130">
        <v>0</v>
      </c>
      <c r="O30" s="130">
        <v>0</v>
      </c>
      <c r="P30" s="130">
        <v>0</v>
      </c>
      <c r="Q30" s="130">
        <v>0</v>
      </c>
      <c r="R30" s="131">
        <v>0</v>
      </c>
      <c r="S30" s="131" t="s">
        <v>326</v>
      </c>
      <c r="T30" s="131"/>
      <c r="U30" s="131">
        <v>0</v>
      </c>
      <c r="V30" s="131">
        <v>0</v>
      </c>
      <c r="W30" s="131">
        <v>0</v>
      </c>
      <c r="X30" s="131" t="s">
        <v>1648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1649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>
      <c r="A31" s="146" t="s">
        <v>821</v>
      </c>
      <c r="B31" s="147" t="s">
        <v>2695</v>
      </c>
      <c r="C31" s="153" t="s">
        <v>2716</v>
      </c>
      <c r="D31" s="148" t="s">
        <v>325</v>
      </c>
      <c r="E31" s="149">
        <v>1</v>
      </c>
      <c r="F31" s="150">
        <v>0</v>
      </c>
      <c r="G31" s="170">
        <f t="shared" si="1"/>
        <v>0</v>
      </c>
      <c r="H31" s="131">
        <v>4990</v>
      </c>
      <c r="I31" s="131">
        <v>4990</v>
      </c>
      <c r="J31" s="131">
        <v>0</v>
      </c>
      <c r="K31" s="131">
        <v>0</v>
      </c>
      <c r="L31" s="131">
        <v>21</v>
      </c>
      <c r="M31" s="131">
        <v>6037.9</v>
      </c>
      <c r="N31" s="130">
        <v>0</v>
      </c>
      <c r="O31" s="130">
        <v>0</v>
      </c>
      <c r="P31" s="130">
        <v>0</v>
      </c>
      <c r="Q31" s="130">
        <v>0</v>
      </c>
      <c r="R31" s="131">
        <v>0</v>
      </c>
      <c r="S31" s="131" t="s">
        <v>326</v>
      </c>
      <c r="T31" s="131"/>
      <c r="U31" s="131">
        <v>0</v>
      </c>
      <c r="V31" s="131">
        <v>0</v>
      </c>
      <c r="W31" s="131">
        <v>0</v>
      </c>
      <c r="X31" s="131" t="s">
        <v>1648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1649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>
      <c r="A32" s="146" t="s">
        <v>826</v>
      </c>
      <c r="B32" s="147" t="s">
        <v>2695</v>
      </c>
      <c r="C32" s="153" t="s">
        <v>2717</v>
      </c>
      <c r="D32" s="148" t="s">
        <v>509</v>
      </c>
      <c r="E32" s="149">
        <v>1</v>
      </c>
      <c r="F32" s="150">
        <v>0</v>
      </c>
      <c r="G32" s="170">
        <f t="shared" si="1"/>
        <v>0</v>
      </c>
      <c r="H32" s="131">
        <v>0</v>
      </c>
      <c r="I32" s="131">
        <v>0</v>
      </c>
      <c r="J32" s="131">
        <v>6000</v>
      </c>
      <c r="K32" s="131">
        <v>6000</v>
      </c>
      <c r="L32" s="131">
        <v>21</v>
      </c>
      <c r="M32" s="131">
        <v>7260</v>
      </c>
      <c r="N32" s="130">
        <v>0</v>
      </c>
      <c r="O32" s="130">
        <v>0</v>
      </c>
      <c r="P32" s="130">
        <v>0</v>
      </c>
      <c r="Q32" s="130">
        <v>0</v>
      </c>
      <c r="R32" s="131">
        <v>0</v>
      </c>
      <c r="S32" s="131" t="s">
        <v>326</v>
      </c>
      <c r="T32" s="131"/>
      <c r="U32" s="131">
        <v>0</v>
      </c>
      <c r="V32" s="131">
        <v>0</v>
      </c>
      <c r="W32" s="131">
        <v>0</v>
      </c>
      <c r="X32" s="131" t="s">
        <v>1648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2445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>
      <c r="A33" s="146" t="s">
        <v>829</v>
      </c>
      <c r="B33" s="147" t="s">
        <v>2695</v>
      </c>
      <c r="C33" s="153" t="s">
        <v>2718</v>
      </c>
      <c r="D33" s="148" t="s">
        <v>509</v>
      </c>
      <c r="E33" s="149">
        <v>1</v>
      </c>
      <c r="F33" s="150">
        <v>0</v>
      </c>
      <c r="G33" s="170">
        <f t="shared" si="1"/>
        <v>0</v>
      </c>
      <c r="H33" s="131">
        <v>0</v>
      </c>
      <c r="I33" s="131">
        <v>0</v>
      </c>
      <c r="J33" s="131">
        <v>2500</v>
      </c>
      <c r="K33" s="131">
        <v>2500</v>
      </c>
      <c r="L33" s="131">
        <v>21</v>
      </c>
      <c r="M33" s="131">
        <v>3025</v>
      </c>
      <c r="N33" s="130">
        <v>0</v>
      </c>
      <c r="O33" s="130">
        <v>0</v>
      </c>
      <c r="P33" s="130">
        <v>0</v>
      </c>
      <c r="Q33" s="130">
        <v>0</v>
      </c>
      <c r="R33" s="131">
        <v>0</v>
      </c>
      <c r="S33" s="131" t="s">
        <v>326</v>
      </c>
      <c r="T33" s="131"/>
      <c r="U33" s="131">
        <v>0</v>
      </c>
      <c r="V33" s="131">
        <v>0</v>
      </c>
      <c r="W33" s="131">
        <v>0</v>
      </c>
      <c r="X33" s="131" t="s">
        <v>1648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2445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>
      <c r="A34" s="146" t="s">
        <v>832</v>
      </c>
      <c r="B34" s="147" t="s">
        <v>2719</v>
      </c>
      <c r="C34" s="153" t="s">
        <v>2720</v>
      </c>
      <c r="D34" s="148" t="s">
        <v>735</v>
      </c>
      <c r="E34" s="149">
        <v>0.05</v>
      </c>
      <c r="F34" s="150">
        <v>0</v>
      </c>
      <c r="G34" s="170">
        <f t="shared" si="1"/>
        <v>0</v>
      </c>
      <c r="H34" s="131">
        <v>0</v>
      </c>
      <c r="I34" s="131">
        <v>0</v>
      </c>
      <c r="J34" s="131">
        <v>4440</v>
      </c>
      <c r="K34" s="131">
        <v>222</v>
      </c>
      <c r="L34" s="131">
        <v>21</v>
      </c>
      <c r="M34" s="131">
        <v>268.62</v>
      </c>
      <c r="N34" s="130">
        <v>0</v>
      </c>
      <c r="O34" s="130">
        <v>0</v>
      </c>
      <c r="P34" s="130">
        <v>0</v>
      </c>
      <c r="Q34" s="130">
        <v>0</v>
      </c>
      <c r="R34" s="131">
        <v>0</v>
      </c>
      <c r="S34" s="131" t="s">
        <v>326</v>
      </c>
      <c r="T34" s="131"/>
      <c r="U34" s="131">
        <v>0</v>
      </c>
      <c r="V34" s="131">
        <v>0</v>
      </c>
      <c r="W34" s="131">
        <v>0</v>
      </c>
      <c r="X34" s="131" t="s">
        <v>327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1349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>
      <c r="A35" s="134" t="s">
        <v>320</v>
      </c>
      <c r="B35" s="135" t="s">
        <v>180</v>
      </c>
      <c r="C35" s="152" t="s">
        <v>181</v>
      </c>
      <c r="D35" s="136"/>
      <c r="E35" s="137"/>
      <c r="F35" s="138"/>
      <c r="G35" s="139">
        <f>SUM(G36:G52)</f>
        <v>0</v>
      </c>
      <c r="H35" s="133"/>
      <c r="I35" s="133">
        <v>0</v>
      </c>
      <c r="J35" s="133"/>
      <c r="K35" s="133">
        <v>0</v>
      </c>
      <c r="L35" s="133"/>
      <c r="M35" s="133"/>
      <c r="N35" s="132"/>
      <c r="O35" s="132"/>
      <c r="P35" s="132"/>
      <c r="Q35" s="132"/>
      <c r="R35" s="133"/>
      <c r="S35" s="133"/>
      <c r="T35" s="133"/>
      <c r="U35" s="133"/>
      <c r="V35" s="133"/>
      <c r="W35" s="133"/>
      <c r="X35" s="133"/>
      <c r="AG35" t="s">
        <v>321</v>
      </c>
    </row>
    <row r="36" spans="1:60">
      <c r="A36" s="146" t="s">
        <v>835</v>
      </c>
      <c r="B36" s="147" t="s">
        <v>2721</v>
      </c>
      <c r="C36" s="153" t="s">
        <v>2722</v>
      </c>
      <c r="D36" s="148" t="s">
        <v>509</v>
      </c>
      <c r="E36" s="149">
        <v>10</v>
      </c>
      <c r="F36" s="150">
        <v>0</v>
      </c>
      <c r="G36" s="170">
        <f t="shared" ref="G36:G52" si="2">F36*E36</f>
        <v>0</v>
      </c>
      <c r="H36" s="131">
        <v>78.44</v>
      </c>
      <c r="I36" s="131">
        <v>784.4</v>
      </c>
      <c r="J36" s="131">
        <v>36.56</v>
      </c>
      <c r="K36" s="131">
        <v>365.6</v>
      </c>
      <c r="L36" s="131">
        <v>21</v>
      </c>
      <c r="M36" s="131">
        <v>1391.5</v>
      </c>
      <c r="N36" s="130">
        <v>1.1299999999999999E-3</v>
      </c>
      <c r="O36" s="130">
        <v>1.1299999999999999E-2</v>
      </c>
      <c r="P36" s="130">
        <v>0</v>
      </c>
      <c r="Q36" s="130">
        <v>0</v>
      </c>
      <c r="R36" s="131">
        <v>0</v>
      </c>
      <c r="S36" s="131" t="s">
        <v>326</v>
      </c>
      <c r="T36" s="131"/>
      <c r="U36" s="131">
        <v>0</v>
      </c>
      <c r="V36" s="131">
        <v>0</v>
      </c>
      <c r="W36" s="131">
        <v>0</v>
      </c>
      <c r="X36" s="131" t="s">
        <v>327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1349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ht="22.5">
      <c r="A37" s="146" t="s">
        <v>838</v>
      </c>
      <c r="B37" s="147" t="s">
        <v>2723</v>
      </c>
      <c r="C37" s="153" t="s">
        <v>2724</v>
      </c>
      <c r="D37" s="148" t="s">
        <v>325</v>
      </c>
      <c r="E37" s="149">
        <v>10</v>
      </c>
      <c r="F37" s="150">
        <v>0</v>
      </c>
      <c r="G37" s="170">
        <f t="shared" si="2"/>
        <v>0</v>
      </c>
      <c r="H37" s="131">
        <v>17</v>
      </c>
      <c r="I37" s="131">
        <v>170</v>
      </c>
      <c r="J37" s="131">
        <v>0</v>
      </c>
      <c r="K37" s="131">
        <v>0</v>
      </c>
      <c r="L37" s="131">
        <v>21</v>
      </c>
      <c r="M37" s="131">
        <v>205.7</v>
      </c>
      <c r="N37" s="130">
        <v>0</v>
      </c>
      <c r="O37" s="130">
        <v>0</v>
      </c>
      <c r="P37" s="130">
        <v>0</v>
      </c>
      <c r="Q37" s="130">
        <v>0</v>
      </c>
      <c r="R37" s="131">
        <v>0</v>
      </c>
      <c r="S37" s="131" t="s">
        <v>326</v>
      </c>
      <c r="T37" s="131"/>
      <c r="U37" s="131">
        <v>0</v>
      </c>
      <c r="V37" s="131">
        <v>0</v>
      </c>
      <c r="W37" s="131">
        <v>0</v>
      </c>
      <c r="X37" s="131" t="s">
        <v>385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386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>
      <c r="A38" s="146" t="s">
        <v>886</v>
      </c>
      <c r="B38" s="147" t="s">
        <v>2725</v>
      </c>
      <c r="C38" s="153" t="s">
        <v>2726</v>
      </c>
      <c r="D38" s="148" t="s">
        <v>509</v>
      </c>
      <c r="E38" s="149">
        <v>1</v>
      </c>
      <c r="F38" s="150">
        <v>0</v>
      </c>
      <c r="G38" s="170">
        <f t="shared" si="2"/>
        <v>0</v>
      </c>
      <c r="H38" s="131">
        <v>257.76</v>
      </c>
      <c r="I38" s="131">
        <v>257.76</v>
      </c>
      <c r="J38" s="131">
        <v>1472.24</v>
      </c>
      <c r="K38" s="131">
        <v>1472.24</v>
      </c>
      <c r="L38" s="131">
        <v>21</v>
      </c>
      <c r="M38" s="131">
        <v>2093.3000000000002</v>
      </c>
      <c r="N38" s="130">
        <v>5.1900000000000002E-3</v>
      </c>
      <c r="O38" s="130">
        <v>5.1900000000000002E-3</v>
      </c>
      <c r="P38" s="130">
        <v>0</v>
      </c>
      <c r="Q38" s="130">
        <v>0</v>
      </c>
      <c r="R38" s="131">
        <v>0</v>
      </c>
      <c r="S38" s="131" t="s">
        <v>326</v>
      </c>
      <c r="T38" s="131"/>
      <c r="U38" s="131">
        <v>0</v>
      </c>
      <c r="V38" s="131">
        <v>0</v>
      </c>
      <c r="W38" s="131">
        <v>0</v>
      </c>
      <c r="X38" s="131" t="s">
        <v>327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1349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22.5">
      <c r="A39" s="146" t="s">
        <v>889</v>
      </c>
      <c r="B39" s="147" t="s">
        <v>2695</v>
      </c>
      <c r="C39" s="153" t="s">
        <v>2727</v>
      </c>
      <c r="D39" s="148" t="s">
        <v>325</v>
      </c>
      <c r="E39" s="149">
        <v>1</v>
      </c>
      <c r="F39" s="150">
        <v>0</v>
      </c>
      <c r="G39" s="170">
        <f t="shared" si="2"/>
        <v>0</v>
      </c>
      <c r="H39" s="131">
        <v>0</v>
      </c>
      <c r="I39" s="131">
        <v>0</v>
      </c>
      <c r="J39" s="131">
        <v>2500</v>
      </c>
      <c r="K39" s="131">
        <v>2500</v>
      </c>
      <c r="L39" s="131">
        <v>21</v>
      </c>
      <c r="M39" s="131">
        <v>3025</v>
      </c>
      <c r="N39" s="130">
        <v>0</v>
      </c>
      <c r="O39" s="130">
        <v>0</v>
      </c>
      <c r="P39" s="130">
        <v>0</v>
      </c>
      <c r="Q39" s="130">
        <v>0</v>
      </c>
      <c r="R39" s="131">
        <v>0</v>
      </c>
      <c r="S39" s="131" t="s">
        <v>326</v>
      </c>
      <c r="T39" s="131"/>
      <c r="U39" s="131">
        <v>0</v>
      </c>
      <c r="V39" s="131">
        <v>0</v>
      </c>
      <c r="W39" s="131">
        <v>0</v>
      </c>
      <c r="X39" s="131" t="s">
        <v>1648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2445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ht="33.75">
      <c r="A40" s="146" t="s">
        <v>892</v>
      </c>
      <c r="B40" s="147" t="s">
        <v>2695</v>
      </c>
      <c r="C40" s="153" t="s">
        <v>2728</v>
      </c>
      <c r="D40" s="148" t="s">
        <v>325</v>
      </c>
      <c r="E40" s="149">
        <v>1</v>
      </c>
      <c r="F40" s="150">
        <v>0</v>
      </c>
      <c r="G40" s="170">
        <f t="shared" si="2"/>
        <v>0</v>
      </c>
      <c r="H40" s="131">
        <v>8337</v>
      </c>
      <c r="I40" s="131">
        <v>8337</v>
      </c>
      <c r="J40" s="131">
        <v>0</v>
      </c>
      <c r="K40" s="131">
        <v>0</v>
      </c>
      <c r="L40" s="131">
        <v>21</v>
      </c>
      <c r="M40" s="131">
        <v>10087.77</v>
      </c>
      <c r="N40" s="130">
        <v>0</v>
      </c>
      <c r="O40" s="130">
        <v>0</v>
      </c>
      <c r="P40" s="130">
        <v>0</v>
      </c>
      <c r="Q40" s="130">
        <v>0</v>
      </c>
      <c r="R40" s="131">
        <v>0</v>
      </c>
      <c r="S40" s="131" t="s">
        <v>326</v>
      </c>
      <c r="T40" s="131"/>
      <c r="U40" s="131">
        <v>0</v>
      </c>
      <c r="V40" s="131">
        <v>0</v>
      </c>
      <c r="W40" s="131">
        <v>0</v>
      </c>
      <c r="X40" s="131" t="s">
        <v>1648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1649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2.5">
      <c r="A41" s="146" t="s">
        <v>895</v>
      </c>
      <c r="B41" s="147" t="s">
        <v>2695</v>
      </c>
      <c r="C41" s="153" t="s">
        <v>2729</v>
      </c>
      <c r="D41" s="148" t="s">
        <v>325</v>
      </c>
      <c r="E41" s="149">
        <v>1</v>
      </c>
      <c r="F41" s="150">
        <v>0</v>
      </c>
      <c r="G41" s="170">
        <f t="shared" si="2"/>
        <v>0</v>
      </c>
      <c r="H41" s="131">
        <v>4256</v>
      </c>
      <c r="I41" s="131">
        <v>4256</v>
      </c>
      <c r="J41" s="131">
        <v>0</v>
      </c>
      <c r="K41" s="131">
        <v>0</v>
      </c>
      <c r="L41" s="131">
        <v>21</v>
      </c>
      <c r="M41" s="131">
        <v>5149.76</v>
      </c>
      <c r="N41" s="130">
        <v>0</v>
      </c>
      <c r="O41" s="130">
        <v>0</v>
      </c>
      <c r="P41" s="130">
        <v>0</v>
      </c>
      <c r="Q41" s="130">
        <v>0</v>
      </c>
      <c r="R41" s="131">
        <v>0</v>
      </c>
      <c r="S41" s="131" t="s">
        <v>326</v>
      </c>
      <c r="T41" s="131"/>
      <c r="U41" s="131">
        <v>0</v>
      </c>
      <c r="V41" s="131">
        <v>0</v>
      </c>
      <c r="W41" s="131">
        <v>0</v>
      </c>
      <c r="X41" s="131" t="s">
        <v>1648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1649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>
      <c r="A42" s="146" t="s">
        <v>899</v>
      </c>
      <c r="B42" s="147" t="s">
        <v>2695</v>
      </c>
      <c r="C42" s="153" t="s">
        <v>2730</v>
      </c>
      <c r="D42" s="148" t="s">
        <v>325</v>
      </c>
      <c r="E42" s="149">
        <v>1</v>
      </c>
      <c r="F42" s="150">
        <v>0</v>
      </c>
      <c r="G42" s="170">
        <f t="shared" si="2"/>
        <v>0</v>
      </c>
      <c r="H42" s="131">
        <v>0</v>
      </c>
      <c r="I42" s="131">
        <v>0</v>
      </c>
      <c r="J42" s="131">
        <v>7500</v>
      </c>
      <c r="K42" s="131">
        <v>7500</v>
      </c>
      <c r="L42" s="131">
        <v>21</v>
      </c>
      <c r="M42" s="131">
        <v>9075</v>
      </c>
      <c r="N42" s="130">
        <v>0</v>
      </c>
      <c r="O42" s="130">
        <v>0</v>
      </c>
      <c r="P42" s="130">
        <v>0</v>
      </c>
      <c r="Q42" s="130">
        <v>0</v>
      </c>
      <c r="R42" s="131">
        <v>0</v>
      </c>
      <c r="S42" s="131" t="s">
        <v>326</v>
      </c>
      <c r="T42" s="131"/>
      <c r="U42" s="131">
        <v>0</v>
      </c>
      <c r="V42" s="131">
        <v>0</v>
      </c>
      <c r="W42" s="131">
        <v>0</v>
      </c>
      <c r="X42" s="131" t="s">
        <v>1648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2445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ht="22.5">
      <c r="A43" s="146" t="s">
        <v>903</v>
      </c>
      <c r="B43" s="147" t="s">
        <v>2695</v>
      </c>
      <c r="C43" s="153" t="s">
        <v>2731</v>
      </c>
      <c r="D43" s="148" t="s">
        <v>325</v>
      </c>
      <c r="E43" s="149">
        <v>1</v>
      </c>
      <c r="F43" s="150">
        <v>0</v>
      </c>
      <c r="G43" s="170">
        <f t="shared" si="2"/>
        <v>0</v>
      </c>
      <c r="H43" s="131">
        <v>25021</v>
      </c>
      <c r="I43" s="131">
        <v>25021</v>
      </c>
      <c r="J43" s="131">
        <v>0</v>
      </c>
      <c r="K43" s="131">
        <v>0</v>
      </c>
      <c r="L43" s="131">
        <v>21</v>
      </c>
      <c r="M43" s="131">
        <v>30275.41</v>
      </c>
      <c r="N43" s="130">
        <v>0</v>
      </c>
      <c r="O43" s="130">
        <v>0</v>
      </c>
      <c r="P43" s="130">
        <v>0</v>
      </c>
      <c r="Q43" s="130">
        <v>0</v>
      </c>
      <c r="R43" s="131">
        <v>0</v>
      </c>
      <c r="S43" s="131" t="s">
        <v>326</v>
      </c>
      <c r="T43" s="131"/>
      <c r="U43" s="131">
        <v>0</v>
      </c>
      <c r="V43" s="131">
        <v>0</v>
      </c>
      <c r="W43" s="131">
        <v>0</v>
      </c>
      <c r="X43" s="131" t="s">
        <v>1648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1649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ht="22.5">
      <c r="A44" s="146" t="s">
        <v>907</v>
      </c>
      <c r="B44" s="147" t="s">
        <v>2695</v>
      </c>
      <c r="C44" s="153" t="s">
        <v>2732</v>
      </c>
      <c r="D44" s="148" t="s">
        <v>325</v>
      </c>
      <c r="E44" s="149">
        <v>2</v>
      </c>
      <c r="F44" s="150">
        <v>0</v>
      </c>
      <c r="G44" s="170">
        <f t="shared" si="2"/>
        <v>0</v>
      </c>
      <c r="H44" s="131">
        <v>2350</v>
      </c>
      <c r="I44" s="131">
        <v>4700</v>
      </c>
      <c r="J44" s="131">
        <v>0</v>
      </c>
      <c r="K44" s="131">
        <v>0</v>
      </c>
      <c r="L44" s="131">
        <v>21</v>
      </c>
      <c r="M44" s="131">
        <v>5687</v>
      </c>
      <c r="N44" s="130">
        <v>0</v>
      </c>
      <c r="O44" s="130">
        <v>0</v>
      </c>
      <c r="P44" s="130">
        <v>0</v>
      </c>
      <c r="Q44" s="130">
        <v>0</v>
      </c>
      <c r="R44" s="131">
        <v>0</v>
      </c>
      <c r="S44" s="131" t="s">
        <v>326</v>
      </c>
      <c r="T44" s="131"/>
      <c r="U44" s="131">
        <v>0</v>
      </c>
      <c r="V44" s="131">
        <v>0</v>
      </c>
      <c r="W44" s="131">
        <v>0</v>
      </c>
      <c r="X44" s="131" t="s">
        <v>1648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1649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>
      <c r="A45" s="146" t="s">
        <v>914</v>
      </c>
      <c r="B45" s="147" t="s">
        <v>2695</v>
      </c>
      <c r="C45" s="153" t="s">
        <v>2733</v>
      </c>
      <c r="D45" s="148" t="s">
        <v>325</v>
      </c>
      <c r="E45" s="149">
        <v>1</v>
      </c>
      <c r="F45" s="150">
        <v>0</v>
      </c>
      <c r="G45" s="170">
        <f t="shared" si="2"/>
        <v>0</v>
      </c>
      <c r="H45" s="131">
        <v>12535</v>
      </c>
      <c r="I45" s="131">
        <v>12535</v>
      </c>
      <c r="J45" s="131">
        <v>0</v>
      </c>
      <c r="K45" s="131">
        <v>0</v>
      </c>
      <c r="L45" s="131">
        <v>21</v>
      </c>
      <c r="M45" s="131">
        <v>15167.35</v>
      </c>
      <c r="N45" s="130">
        <v>0</v>
      </c>
      <c r="O45" s="130">
        <v>0</v>
      </c>
      <c r="P45" s="130">
        <v>0</v>
      </c>
      <c r="Q45" s="130">
        <v>0</v>
      </c>
      <c r="R45" s="131">
        <v>0</v>
      </c>
      <c r="S45" s="131" t="s">
        <v>326</v>
      </c>
      <c r="T45" s="131"/>
      <c r="U45" s="131">
        <v>0</v>
      </c>
      <c r="V45" s="131">
        <v>0</v>
      </c>
      <c r="W45" s="131">
        <v>0</v>
      </c>
      <c r="X45" s="131" t="s">
        <v>1648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1649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ht="22.5">
      <c r="A46" s="146" t="s">
        <v>921</v>
      </c>
      <c r="B46" s="147" t="s">
        <v>2734</v>
      </c>
      <c r="C46" s="153" t="s">
        <v>2735</v>
      </c>
      <c r="D46" s="148" t="s">
        <v>325</v>
      </c>
      <c r="E46" s="149">
        <v>1</v>
      </c>
      <c r="F46" s="150">
        <v>0</v>
      </c>
      <c r="G46" s="170">
        <f t="shared" si="2"/>
        <v>0</v>
      </c>
      <c r="H46" s="131">
        <v>0</v>
      </c>
      <c r="I46" s="131">
        <v>0</v>
      </c>
      <c r="J46" s="131">
        <v>1730</v>
      </c>
      <c r="K46" s="131">
        <v>1730</v>
      </c>
      <c r="L46" s="131">
        <v>21</v>
      </c>
      <c r="M46" s="131">
        <v>2093.3000000000002</v>
      </c>
      <c r="N46" s="130">
        <v>0</v>
      </c>
      <c r="O46" s="130">
        <v>0</v>
      </c>
      <c r="P46" s="130">
        <v>0</v>
      </c>
      <c r="Q46" s="130">
        <v>0</v>
      </c>
      <c r="R46" s="131">
        <v>0</v>
      </c>
      <c r="S46" s="131" t="s">
        <v>326</v>
      </c>
      <c r="T46" s="131"/>
      <c r="U46" s="131">
        <v>0</v>
      </c>
      <c r="V46" s="131">
        <v>0</v>
      </c>
      <c r="W46" s="131">
        <v>0</v>
      </c>
      <c r="X46" s="131" t="s">
        <v>327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1349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ht="45">
      <c r="A47" s="146" t="s">
        <v>975</v>
      </c>
      <c r="B47" s="147" t="s">
        <v>2695</v>
      </c>
      <c r="C47" s="153" t="s">
        <v>2736</v>
      </c>
      <c r="D47" s="148" t="s">
        <v>325</v>
      </c>
      <c r="E47" s="149">
        <v>1</v>
      </c>
      <c r="F47" s="150">
        <v>0</v>
      </c>
      <c r="G47" s="170">
        <f t="shared" si="2"/>
        <v>0</v>
      </c>
      <c r="H47" s="131">
        <v>1064</v>
      </c>
      <c r="I47" s="131">
        <v>1064</v>
      </c>
      <c r="J47" s="131">
        <v>0</v>
      </c>
      <c r="K47" s="131">
        <v>0</v>
      </c>
      <c r="L47" s="131">
        <v>21</v>
      </c>
      <c r="M47" s="131">
        <v>1287.44</v>
      </c>
      <c r="N47" s="130">
        <v>0</v>
      </c>
      <c r="O47" s="130">
        <v>0</v>
      </c>
      <c r="P47" s="130">
        <v>0</v>
      </c>
      <c r="Q47" s="130">
        <v>0</v>
      </c>
      <c r="R47" s="131">
        <v>0</v>
      </c>
      <c r="S47" s="131" t="s">
        <v>326</v>
      </c>
      <c r="T47" s="131"/>
      <c r="U47" s="131">
        <v>0</v>
      </c>
      <c r="V47" s="131">
        <v>0</v>
      </c>
      <c r="W47" s="131">
        <v>0</v>
      </c>
      <c r="X47" s="131" t="s">
        <v>1648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1649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ht="22.5">
      <c r="A48" s="146" t="s">
        <v>985</v>
      </c>
      <c r="B48" s="147" t="s">
        <v>2737</v>
      </c>
      <c r="C48" s="153" t="s">
        <v>2738</v>
      </c>
      <c r="D48" s="148" t="s">
        <v>325</v>
      </c>
      <c r="E48" s="149">
        <v>2</v>
      </c>
      <c r="F48" s="150">
        <v>0</v>
      </c>
      <c r="G48" s="170">
        <f t="shared" si="2"/>
        <v>0</v>
      </c>
      <c r="H48" s="131">
        <v>0</v>
      </c>
      <c r="I48" s="131">
        <v>0</v>
      </c>
      <c r="J48" s="131">
        <v>967</v>
      </c>
      <c r="K48" s="131">
        <v>1934</v>
      </c>
      <c r="L48" s="131">
        <v>21</v>
      </c>
      <c r="M48" s="131">
        <v>2340.14</v>
      </c>
      <c r="N48" s="130">
        <v>0</v>
      </c>
      <c r="O48" s="130">
        <v>0</v>
      </c>
      <c r="P48" s="130">
        <v>0</v>
      </c>
      <c r="Q48" s="130">
        <v>0</v>
      </c>
      <c r="R48" s="131">
        <v>0</v>
      </c>
      <c r="S48" s="131" t="s">
        <v>326</v>
      </c>
      <c r="T48" s="131"/>
      <c r="U48" s="131">
        <v>0</v>
      </c>
      <c r="V48" s="131">
        <v>0</v>
      </c>
      <c r="W48" s="131">
        <v>0</v>
      </c>
      <c r="X48" s="131" t="s">
        <v>327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1349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ht="22.5">
      <c r="A49" s="146" t="s">
        <v>991</v>
      </c>
      <c r="B49" s="147" t="s">
        <v>2739</v>
      </c>
      <c r="C49" s="153" t="s">
        <v>2740</v>
      </c>
      <c r="D49" s="148" t="s">
        <v>325</v>
      </c>
      <c r="E49" s="149">
        <v>1</v>
      </c>
      <c r="F49" s="150">
        <v>0</v>
      </c>
      <c r="G49" s="170">
        <f t="shared" si="2"/>
        <v>0</v>
      </c>
      <c r="H49" s="131">
        <v>0</v>
      </c>
      <c r="I49" s="131">
        <v>0</v>
      </c>
      <c r="J49" s="131">
        <v>1370</v>
      </c>
      <c r="K49" s="131">
        <v>1370</v>
      </c>
      <c r="L49" s="131">
        <v>21</v>
      </c>
      <c r="M49" s="131">
        <v>1657.7</v>
      </c>
      <c r="N49" s="130">
        <v>0</v>
      </c>
      <c r="O49" s="130">
        <v>0</v>
      </c>
      <c r="P49" s="130">
        <v>0</v>
      </c>
      <c r="Q49" s="130">
        <v>0</v>
      </c>
      <c r="R49" s="131">
        <v>0</v>
      </c>
      <c r="S49" s="131" t="s">
        <v>326</v>
      </c>
      <c r="T49" s="131"/>
      <c r="U49" s="131">
        <v>0</v>
      </c>
      <c r="V49" s="131">
        <v>0</v>
      </c>
      <c r="W49" s="131">
        <v>0</v>
      </c>
      <c r="X49" s="131" t="s">
        <v>327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1349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ht="45">
      <c r="A50" s="146" t="s">
        <v>996</v>
      </c>
      <c r="B50" s="147" t="s">
        <v>2695</v>
      </c>
      <c r="C50" s="153" t="s">
        <v>2741</v>
      </c>
      <c r="D50" s="148" t="s">
        <v>325</v>
      </c>
      <c r="E50" s="149">
        <v>2</v>
      </c>
      <c r="F50" s="150">
        <v>0</v>
      </c>
      <c r="G50" s="170">
        <f t="shared" si="2"/>
        <v>0</v>
      </c>
      <c r="H50" s="131">
        <v>7228</v>
      </c>
      <c r="I50" s="131">
        <v>14456</v>
      </c>
      <c r="J50" s="131">
        <v>0</v>
      </c>
      <c r="K50" s="131">
        <v>0</v>
      </c>
      <c r="L50" s="131">
        <v>21</v>
      </c>
      <c r="M50" s="131">
        <v>17491.759999999998</v>
      </c>
      <c r="N50" s="130">
        <v>0</v>
      </c>
      <c r="O50" s="130">
        <v>0</v>
      </c>
      <c r="P50" s="130">
        <v>0</v>
      </c>
      <c r="Q50" s="130">
        <v>0</v>
      </c>
      <c r="R50" s="131">
        <v>0</v>
      </c>
      <c r="S50" s="131" t="s">
        <v>326</v>
      </c>
      <c r="T50" s="131"/>
      <c r="U50" s="131">
        <v>0</v>
      </c>
      <c r="V50" s="131">
        <v>0</v>
      </c>
      <c r="W50" s="131">
        <v>0</v>
      </c>
      <c r="X50" s="131" t="s">
        <v>1648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1649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45">
      <c r="A51" s="146" t="s">
        <v>1000</v>
      </c>
      <c r="B51" s="147" t="s">
        <v>2695</v>
      </c>
      <c r="C51" s="153" t="s">
        <v>2742</v>
      </c>
      <c r="D51" s="148" t="s">
        <v>325</v>
      </c>
      <c r="E51" s="149">
        <v>1</v>
      </c>
      <c r="F51" s="150">
        <v>0</v>
      </c>
      <c r="G51" s="170">
        <f t="shared" si="2"/>
        <v>0</v>
      </c>
      <c r="H51" s="131">
        <v>7930</v>
      </c>
      <c r="I51" s="131">
        <v>7930</v>
      </c>
      <c r="J51" s="131">
        <v>0</v>
      </c>
      <c r="K51" s="131">
        <v>0</v>
      </c>
      <c r="L51" s="131">
        <v>21</v>
      </c>
      <c r="M51" s="131">
        <v>9595.2999999999993</v>
      </c>
      <c r="N51" s="130">
        <v>0</v>
      </c>
      <c r="O51" s="130">
        <v>0</v>
      </c>
      <c r="P51" s="130">
        <v>0</v>
      </c>
      <c r="Q51" s="130">
        <v>0</v>
      </c>
      <c r="R51" s="131">
        <v>0</v>
      </c>
      <c r="S51" s="131" t="s">
        <v>326</v>
      </c>
      <c r="T51" s="131"/>
      <c r="U51" s="131">
        <v>0</v>
      </c>
      <c r="V51" s="131">
        <v>0</v>
      </c>
      <c r="W51" s="131">
        <v>0</v>
      </c>
      <c r="X51" s="131" t="s">
        <v>1648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1649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>
      <c r="A52" s="146" t="s">
        <v>1003</v>
      </c>
      <c r="B52" s="147" t="s">
        <v>2743</v>
      </c>
      <c r="C52" s="153" t="s">
        <v>2744</v>
      </c>
      <c r="D52" s="148" t="s">
        <v>735</v>
      </c>
      <c r="E52" s="149">
        <v>0.1</v>
      </c>
      <c r="F52" s="150">
        <v>0</v>
      </c>
      <c r="G52" s="170">
        <f t="shared" si="2"/>
        <v>0</v>
      </c>
      <c r="H52" s="131">
        <v>0</v>
      </c>
      <c r="I52" s="131">
        <v>0</v>
      </c>
      <c r="J52" s="131">
        <v>1900</v>
      </c>
      <c r="K52" s="131">
        <v>190</v>
      </c>
      <c r="L52" s="131">
        <v>21</v>
      </c>
      <c r="M52" s="131">
        <v>229.9</v>
      </c>
      <c r="N52" s="130">
        <v>0</v>
      </c>
      <c r="O52" s="130">
        <v>0</v>
      </c>
      <c r="P52" s="130">
        <v>0</v>
      </c>
      <c r="Q52" s="130">
        <v>0</v>
      </c>
      <c r="R52" s="131">
        <v>0</v>
      </c>
      <c r="S52" s="131" t="s">
        <v>326</v>
      </c>
      <c r="T52" s="131"/>
      <c r="U52" s="131">
        <v>0</v>
      </c>
      <c r="V52" s="131">
        <v>0</v>
      </c>
      <c r="W52" s="131">
        <v>0</v>
      </c>
      <c r="X52" s="131" t="s">
        <v>327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1349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>
      <c r="A53" s="134" t="s">
        <v>320</v>
      </c>
      <c r="B53" s="135" t="s">
        <v>182</v>
      </c>
      <c r="C53" s="152" t="s">
        <v>183</v>
      </c>
      <c r="D53" s="136"/>
      <c r="E53" s="137"/>
      <c r="F53" s="138"/>
      <c r="G53" s="139">
        <f>SUM(G54:G66)</f>
        <v>0</v>
      </c>
      <c r="H53" s="133"/>
      <c r="I53" s="133">
        <v>0</v>
      </c>
      <c r="J53" s="133"/>
      <c r="K53" s="133">
        <v>0</v>
      </c>
      <c r="L53" s="133"/>
      <c r="M53" s="133"/>
      <c r="N53" s="132"/>
      <c r="O53" s="132"/>
      <c r="P53" s="132"/>
      <c r="Q53" s="132"/>
      <c r="R53" s="133"/>
      <c r="S53" s="133"/>
      <c r="T53" s="133"/>
      <c r="U53" s="133"/>
      <c r="V53" s="133"/>
      <c r="W53" s="133"/>
      <c r="X53" s="133"/>
      <c r="AG53" t="s">
        <v>321</v>
      </c>
    </row>
    <row r="54" spans="1:60">
      <c r="A54" s="146" t="s">
        <v>1010</v>
      </c>
      <c r="B54" s="147" t="s">
        <v>2745</v>
      </c>
      <c r="C54" s="153" t="s">
        <v>2746</v>
      </c>
      <c r="D54" s="148" t="s">
        <v>408</v>
      </c>
      <c r="E54" s="149">
        <v>89</v>
      </c>
      <c r="F54" s="150">
        <v>0</v>
      </c>
      <c r="G54" s="170">
        <f t="shared" ref="G54:G66" si="3">F54*E54</f>
        <v>0</v>
      </c>
      <c r="H54" s="131">
        <v>131.68</v>
      </c>
      <c r="I54" s="131">
        <v>11719.52</v>
      </c>
      <c r="J54" s="131">
        <v>124.32</v>
      </c>
      <c r="K54" s="131">
        <v>11064.48</v>
      </c>
      <c r="L54" s="131">
        <v>21</v>
      </c>
      <c r="M54" s="131">
        <v>27568.639999999999</v>
      </c>
      <c r="N54" s="130">
        <v>6.8599999999999998E-3</v>
      </c>
      <c r="O54" s="130">
        <v>0.61053999999999997</v>
      </c>
      <c r="P54" s="130">
        <v>0</v>
      </c>
      <c r="Q54" s="130">
        <v>0</v>
      </c>
      <c r="R54" s="131">
        <v>0</v>
      </c>
      <c r="S54" s="131" t="s">
        <v>326</v>
      </c>
      <c r="T54" s="131"/>
      <c r="U54" s="131">
        <v>0</v>
      </c>
      <c r="V54" s="131">
        <v>0</v>
      </c>
      <c r="W54" s="131">
        <v>0</v>
      </c>
      <c r="X54" s="131" t="s">
        <v>327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1349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>
      <c r="A55" s="146" t="s">
        <v>1017</v>
      </c>
      <c r="B55" s="147" t="s">
        <v>2747</v>
      </c>
      <c r="C55" s="153" t="s">
        <v>2748</v>
      </c>
      <c r="D55" s="148" t="s">
        <v>408</v>
      </c>
      <c r="E55" s="149">
        <v>36</v>
      </c>
      <c r="F55" s="150">
        <v>0</v>
      </c>
      <c r="G55" s="170">
        <f t="shared" si="3"/>
        <v>0</v>
      </c>
      <c r="H55" s="131">
        <v>190.14</v>
      </c>
      <c r="I55" s="131">
        <v>6845.0399999999991</v>
      </c>
      <c r="J55" s="131">
        <v>145.86000000000001</v>
      </c>
      <c r="K55" s="131">
        <v>5250.9600000000009</v>
      </c>
      <c r="L55" s="131">
        <v>21</v>
      </c>
      <c r="M55" s="131">
        <v>14636.16</v>
      </c>
      <c r="N55" s="130">
        <v>6.5399999999999998E-3</v>
      </c>
      <c r="O55" s="130">
        <v>0.23543999999999998</v>
      </c>
      <c r="P55" s="130">
        <v>0</v>
      </c>
      <c r="Q55" s="130">
        <v>0</v>
      </c>
      <c r="R55" s="131">
        <v>0</v>
      </c>
      <c r="S55" s="131" t="s">
        <v>326</v>
      </c>
      <c r="T55" s="131"/>
      <c r="U55" s="131">
        <v>0</v>
      </c>
      <c r="V55" s="131">
        <v>0</v>
      </c>
      <c r="W55" s="131">
        <v>0</v>
      </c>
      <c r="X55" s="131" t="s">
        <v>327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1349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>
      <c r="A56" s="146" t="s">
        <v>157</v>
      </c>
      <c r="B56" s="147" t="s">
        <v>2749</v>
      </c>
      <c r="C56" s="153" t="s">
        <v>2750</v>
      </c>
      <c r="D56" s="148" t="s">
        <v>408</v>
      </c>
      <c r="E56" s="149">
        <v>12</v>
      </c>
      <c r="F56" s="150">
        <v>0</v>
      </c>
      <c r="G56" s="170">
        <f t="shared" si="3"/>
        <v>0</v>
      </c>
      <c r="H56" s="131">
        <v>246.77</v>
      </c>
      <c r="I56" s="131">
        <v>2961.2400000000002</v>
      </c>
      <c r="J56" s="131">
        <v>162.22999999999999</v>
      </c>
      <c r="K56" s="131">
        <v>1946.7599999999998</v>
      </c>
      <c r="L56" s="131">
        <v>21</v>
      </c>
      <c r="M56" s="131">
        <v>5938.68</v>
      </c>
      <c r="N56" s="130">
        <v>7.4000000000000003E-3</v>
      </c>
      <c r="O56" s="130">
        <v>8.8800000000000004E-2</v>
      </c>
      <c r="P56" s="130">
        <v>0</v>
      </c>
      <c r="Q56" s="130">
        <v>0</v>
      </c>
      <c r="R56" s="131">
        <v>0</v>
      </c>
      <c r="S56" s="131" t="s">
        <v>326</v>
      </c>
      <c r="T56" s="131"/>
      <c r="U56" s="131">
        <v>0</v>
      </c>
      <c r="V56" s="131">
        <v>0</v>
      </c>
      <c r="W56" s="131">
        <v>0</v>
      </c>
      <c r="X56" s="131" t="s">
        <v>327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1349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>
      <c r="A57" s="146" t="s">
        <v>1032</v>
      </c>
      <c r="B57" s="147" t="s">
        <v>2751</v>
      </c>
      <c r="C57" s="153" t="s">
        <v>2752</v>
      </c>
      <c r="D57" s="148" t="s">
        <v>408</v>
      </c>
      <c r="E57" s="149">
        <v>137</v>
      </c>
      <c r="F57" s="150">
        <v>0</v>
      </c>
      <c r="G57" s="170">
        <f t="shared" si="3"/>
        <v>0</v>
      </c>
      <c r="H57" s="131">
        <v>0.41</v>
      </c>
      <c r="I57" s="131">
        <v>56.169999999999995</v>
      </c>
      <c r="J57" s="131">
        <v>17.09</v>
      </c>
      <c r="K57" s="131">
        <v>2341.33</v>
      </c>
      <c r="L57" s="131">
        <v>21</v>
      </c>
      <c r="M57" s="131">
        <v>2900.9749999999999</v>
      </c>
      <c r="N57" s="130">
        <v>0</v>
      </c>
      <c r="O57" s="130">
        <v>0</v>
      </c>
      <c r="P57" s="130">
        <v>0</v>
      </c>
      <c r="Q57" s="130">
        <v>0</v>
      </c>
      <c r="R57" s="131">
        <v>0</v>
      </c>
      <c r="S57" s="131" t="s">
        <v>326</v>
      </c>
      <c r="T57" s="131"/>
      <c r="U57" s="131">
        <v>0</v>
      </c>
      <c r="V57" s="131">
        <v>0</v>
      </c>
      <c r="W57" s="131">
        <v>0</v>
      </c>
      <c r="X57" s="131" t="s">
        <v>327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1349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22.5">
      <c r="A58" s="146" t="s">
        <v>1036</v>
      </c>
      <c r="B58" s="147" t="s">
        <v>2753</v>
      </c>
      <c r="C58" s="153" t="s">
        <v>2754</v>
      </c>
      <c r="D58" s="148" t="s">
        <v>408</v>
      </c>
      <c r="E58" s="149">
        <v>55</v>
      </c>
      <c r="F58" s="150">
        <v>0</v>
      </c>
      <c r="G58" s="170">
        <f t="shared" si="3"/>
        <v>0</v>
      </c>
      <c r="H58" s="131">
        <v>0</v>
      </c>
      <c r="I58" s="131">
        <v>0</v>
      </c>
      <c r="J58" s="131">
        <v>455</v>
      </c>
      <c r="K58" s="131">
        <v>25025</v>
      </c>
      <c r="L58" s="131">
        <v>21</v>
      </c>
      <c r="M58" s="131">
        <v>30280.25</v>
      </c>
      <c r="N58" s="130">
        <v>0</v>
      </c>
      <c r="O58" s="130">
        <v>0</v>
      </c>
      <c r="P58" s="130">
        <v>0</v>
      </c>
      <c r="Q58" s="130">
        <v>0</v>
      </c>
      <c r="R58" s="131">
        <v>0</v>
      </c>
      <c r="S58" s="131" t="s">
        <v>326</v>
      </c>
      <c r="T58" s="131"/>
      <c r="U58" s="131">
        <v>0</v>
      </c>
      <c r="V58" s="131">
        <v>0</v>
      </c>
      <c r="W58" s="131">
        <v>0</v>
      </c>
      <c r="X58" s="131" t="s">
        <v>327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1349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ht="22.5">
      <c r="A59" s="146" t="s">
        <v>1046</v>
      </c>
      <c r="B59" s="147" t="s">
        <v>2755</v>
      </c>
      <c r="C59" s="153" t="s">
        <v>2756</v>
      </c>
      <c r="D59" s="148" t="s">
        <v>408</v>
      </c>
      <c r="E59" s="149">
        <v>7</v>
      </c>
      <c r="F59" s="150">
        <v>0</v>
      </c>
      <c r="G59" s="170">
        <f t="shared" si="3"/>
        <v>0</v>
      </c>
      <c r="H59" s="131">
        <v>0</v>
      </c>
      <c r="I59" s="131">
        <v>0</v>
      </c>
      <c r="J59" s="131">
        <v>510</v>
      </c>
      <c r="K59" s="131">
        <v>3570</v>
      </c>
      <c r="L59" s="131">
        <v>21</v>
      </c>
      <c r="M59" s="131">
        <v>4319.7</v>
      </c>
      <c r="N59" s="130">
        <v>0</v>
      </c>
      <c r="O59" s="130">
        <v>0</v>
      </c>
      <c r="P59" s="130">
        <v>0</v>
      </c>
      <c r="Q59" s="130">
        <v>0</v>
      </c>
      <c r="R59" s="131">
        <v>0</v>
      </c>
      <c r="S59" s="131" t="s">
        <v>326</v>
      </c>
      <c r="T59" s="131"/>
      <c r="U59" s="131">
        <v>0</v>
      </c>
      <c r="V59" s="131">
        <v>0</v>
      </c>
      <c r="W59" s="131">
        <v>0</v>
      </c>
      <c r="X59" s="131" t="s">
        <v>327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1349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ht="22.5">
      <c r="A60" s="146" t="s">
        <v>1050</v>
      </c>
      <c r="B60" s="147" t="s">
        <v>2757</v>
      </c>
      <c r="C60" s="153" t="s">
        <v>2758</v>
      </c>
      <c r="D60" s="148" t="s">
        <v>408</v>
      </c>
      <c r="E60" s="149">
        <v>40</v>
      </c>
      <c r="F60" s="150">
        <v>0</v>
      </c>
      <c r="G60" s="170">
        <f t="shared" si="3"/>
        <v>0</v>
      </c>
      <c r="H60" s="131">
        <v>0</v>
      </c>
      <c r="I60" s="131">
        <v>0</v>
      </c>
      <c r="J60" s="131">
        <v>587</v>
      </c>
      <c r="K60" s="131">
        <v>23480</v>
      </c>
      <c r="L60" s="131">
        <v>21</v>
      </c>
      <c r="M60" s="131">
        <v>28410.799999999999</v>
      </c>
      <c r="N60" s="130">
        <v>0</v>
      </c>
      <c r="O60" s="130">
        <v>0</v>
      </c>
      <c r="P60" s="130">
        <v>0</v>
      </c>
      <c r="Q60" s="130">
        <v>0</v>
      </c>
      <c r="R60" s="131">
        <v>0</v>
      </c>
      <c r="S60" s="131" t="s">
        <v>326</v>
      </c>
      <c r="T60" s="131"/>
      <c r="U60" s="131">
        <v>0</v>
      </c>
      <c r="V60" s="131">
        <v>0</v>
      </c>
      <c r="W60" s="131">
        <v>0</v>
      </c>
      <c r="X60" s="131" t="s">
        <v>327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1349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22.5">
      <c r="A61" s="146" t="s">
        <v>1054</v>
      </c>
      <c r="B61" s="147" t="s">
        <v>2759</v>
      </c>
      <c r="C61" s="153" t="s">
        <v>2760</v>
      </c>
      <c r="D61" s="148" t="s">
        <v>408</v>
      </c>
      <c r="E61" s="149">
        <v>11</v>
      </c>
      <c r="F61" s="150">
        <v>0</v>
      </c>
      <c r="G61" s="170">
        <f t="shared" si="3"/>
        <v>0</v>
      </c>
      <c r="H61" s="131">
        <v>0</v>
      </c>
      <c r="I61" s="131">
        <v>0</v>
      </c>
      <c r="J61" s="131">
        <v>819</v>
      </c>
      <c r="K61" s="131">
        <v>9009</v>
      </c>
      <c r="L61" s="131">
        <v>21</v>
      </c>
      <c r="M61" s="131">
        <v>10900.89</v>
      </c>
      <c r="N61" s="130">
        <v>0</v>
      </c>
      <c r="O61" s="130">
        <v>0</v>
      </c>
      <c r="P61" s="130">
        <v>0</v>
      </c>
      <c r="Q61" s="130">
        <v>0</v>
      </c>
      <c r="R61" s="131">
        <v>0</v>
      </c>
      <c r="S61" s="131" t="s">
        <v>326</v>
      </c>
      <c r="T61" s="131"/>
      <c r="U61" s="131">
        <v>0</v>
      </c>
      <c r="V61" s="131">
        <v>0</v>
      </c>
      <c r="W61" s="131">
        <v>0</v>
      </c>
      <c r="X61" s="131" t="s">
        <v>327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1349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ht="22.5">
      <c r="A62" s="146" t="s">
        <v>1061</v>
      </c>
      <c r="B62" s="147" t="s">
        <v>2761</v>
      </c>
      <c r="C62" s="153" t="s">
        <v>2762</v>
      </c>
      <c r="D62" s="148" t="s">
        <v>408</v>
      </c>
      <c r="E62" s="149">
        <v>20</v>
      </c>
      <c r="F62" s="150">
        <v>0</v>
      </c>
      <c r="G62" s="170">
        <f t="shared" si="3"/>
        <v>0</v>
      </c>
      <c r="H62" s="131">
        <v>0</v>
      </c>
      <c r="I62" s="131">
        <v>0</v>
      </c>
      <c r="J62" s="131">
        <v>1100</v>
      </c>
      <c r="K62" s="131">
        <v>22000</v>
      </c>
      <c r="L62" s="131">
        <v>21</v>
      </c>
      <c r="M62" s="131">
        <v>26620</v>
      </c>
      <c r="N62" s="130">
        <v>0</v>
      </c>
      <c r="O62" s="130">
        <v>0</v>
      </c>
      <c r="P62" s="130">
        <v>0</v>
      </c>
      <c r="Q62" s="130">
        <v>0</v>
      </c>
      <c r="R62" s="131">
        <v>0</v>
      </c>
      <c r="S62" s="131" t="s">
        <v>326</v>
      </c>
      <c r="T62" s="131"/>
      <c r="U62" s="131">
        <v>0</v>
      </c>
      <c r="V62" s="131">
        <v>0</v>
      </c>
      <c r="W62" s="131">
        <v>0</v>
      </c>
      <c r="X62" s="131" t="s">
        <v>327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1349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ht="22.5">
      <c r="A63" s="146" t="s">
        <v>1066</v>
      </c>
      <c r="B63" s="147" t="s">
        <v>2763</v>
      </c>
      <c r="C63" s="153" t="s">
        <v>2764</v>
      </c>
      <c r="D63" s="148" t="s">
        <v>408</v>
      </c>
      <c r="E63" s="149">
        <v>9</v>
      </c>
      <c r="F63" s="150">
        <v>0</v>
      </c>
      <c r="G63" s="170">
        <f t="shared" si="3"/>
        <v>0</v>
      </c>
      <c r="H63" s="131">
        <v>0</v>
      </c>
      <c r="I63" s="131">
        <v>0</v>
      </c>
      <c r="J63" s="131">
        <v>1480</v>
      </c>
      <c r="K63" s="131">
        <v>13320</v>
      </c>
      <c r="L63" s="131">
        <v>21</v>
      </c>
      <c r="M63" s="131">
        <v>16117.2</v>
      </c>
      <c r="N63" s="130">
        <v>0</v>
      </c>
      <c r="O63" s="130">
        <v>0</v>
      </c>
      <c r="P63" s="130">
        <v>0</v>
      </c>
      <c r="Q63" s="130">
        <v>0</v>
      </c>
      <c r="R63" s="131">
        <v>0</v>
      </c>
      <c r="S63" s="131" t="s">
        <v>326</v>
      </c>
      <c r="T63" s="131"/>
      <c r="U63" s="131">
        <v>0</v>
      </c>
      <c r="V63" s="131">
        <v>0</v>
      </c>
      <c r="W63" s="131">
        <v>0</v>
      </c>
      <c r="X63" s="131" t="s">
        <v>327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1349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>
      <c r="A64" s="146" t="s">
        <v>1069</v>
      </c>
      <c r="B64" s="147" t="s">
        <v>2765</v>
      </c>
      <c r="C64" s="153" t="s">
        <v>2766</v>
      </c>
      <c r="D64" s="148" t="s">
        <v>408</v>
      </c>
      <c r="E64" s="149">
        <v>133</v>
      </c>
      <c r="F64" s="150">
        <v>0</v>
      </c>
      <c r="G64" s="170">
        <f t="shared" si="3"/>
        <v>0</v>
      </c>
      <c r="H64" s="131">
        <v>0</v>
      </c>
      <c r="I64" s="131">
        <v>0</v>
      </c>
      <c r="J64" s="131">
        <v>22.4</v>
      </c>
      <c r="K64" s="131">
        <v>2979.2</v>
      </c>
      <c r="L64" s="131">
        <v>21</v>
      </c>
      <c r="M64" s="131">
        <v>3604.8319999999999</v>
      </c>
      <c r="N64" s="130">
        <v>0</v>
      </c>
      <c r="O64" s="130">
        <v>0</v>
      </c>
      <c r="P64" s="130">
        <v>0</v>
      </c>
      <c r="Q64" s="130">
        <v>0</v>
      </c>
      <c r="R64" s="131">
        <v>0</v>
      </c>
      <c r="S64" s="131" t="s">
        <v>326</v>
      </c>
      <c r="T64" s="131"/>
      <c r="U64" s="131">
        <v>0</v>
      </c>
      <c r="V64" s="131">
        <v>0</v>
      </c>
      <c r="W64" s="131">
        <v>0</v>
      </c>
      <c r="X64" s="131" t="s">
        <v>327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1349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ht="22.5">
      <c r="A65" s="146" t="s">
        <v>1074</v>
      </c>
      <c r="B65" s="147" t="s">
        <v>2767</v>
      </c>
      <c r="C65" s="153" t="s">
        <v>2768</v>
      </c>
      <c r="D65" s="148" t="s">
        <v>408</v>
      </c>
      <c r="E65" s="149">
        <v>9</v>
      </c>
      <c r="F65" s="150">
        <v>0</v>
      </c>
      <c r="G65" s="170">
        <f t="shared" si="3"/>
        <v>0</v>
      </c>
      <c r="H65" s="131">
        <v>0</v>
      </c>
      <c r="I65" s="131">
        <v>0</v>
      </c>
      <c r="J65" s="131">
        <v>27.5</v>
      </c>
      <c r="K65" s="131">
        <v>247.5</v>
      </c>
      <c r="L65" s="131">
        <v>21</v>
      </c>
      <c r="M65" s="131">
        <v>299.47500000000002</v>
      </c>
      <c r="N65" s="130">
        <v>0</v>
      </c>
      <c r="O65" s="130">
        <v>0</v>
      </c>
      <c r="P65" s="130">
        <v>0</v>
      </c>
      <c r="Q65" s="130">
        <v>0</v>
      </c>
      <c r="R65" s="131">
        <v>0</v>
      </c>
      <c r="S65" s="131" t="s">
        <v>326</v>
      </c>
      <c r="T65" s="131"/>
      <c r="U65" s="131">
        <v>0</v>
      </c>
      <c r="V65" s="131">
        <v>0</v>
      </c>
      <c r="W65" s="131">
        <v>0</v>
      </c>
      <c r="X65" s="131" t="s">
        <v>327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1349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>
      <c r="A66" s="146" t="s">
        <v>1077</v>
      </c>
      <c r="B66" s="147" t="s">
        <v>2769</v>
      </c>
      <c r="C66" s="153" t="s">
        <v>1387</v>
      </c>
      <c r="D66" s="148" t="s">
        <v>735</v>
      </c>
      <c r="E66" s="149">
        <v>0.25</v>
      </c>
      <c r="F66" s="150">
        <v>0</v>
      </c>
      <c r="G66" s="170">
        <f t="shared" si="3"/>
        <v>0</v>
      </c>
      <c r="H66" s="131">
        <v>0</v>
      </c>
      <c r="I66" s="131">
        <v>0</v>
      </c>
      <c r="J66" s="131">
        <v>1450</v>
      </c>
      <c r="K66" s="131">
        <v>362.5</v>
      </c>
      <c r="L66" s="131">
        <v>21</v>
      </c>
      <c r="M66" s="131">
        <v>438.625</v>
      </c>
      <c r="N66" s="130">
        <v>0</v>
      </c>
      <c r="O66" s="130">
        <v>0</v>
      </c>
      <c r="P66" s="130">
        <v>0</v>
      </c>
      <c r="Q66" s="130">
        <v>0</v>
      </c>
      <c r="R66" s="131">
        <v>0</v>
      </c>
      <c r="S66" s="131" t="s">
        <v>326</v>
      </c>
      <c r="T66" s="131"/>
      <c r="U66" s="131">
        <v>0</v>
      </c>
      <c r="V66" s="131">
        <v>0</v>
      </c>
      <c r="W66" s="131">
        <v>0</v>
      </c>
      <c r="X66" s="131" t="s">
        <v>327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1349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>
      <c r="A67" s="134" t="s">
        <v>320</v>
      </c>
      <c r="B67" s="135" t="s">
        <v>185</v>
      </c>
      <c r="C67" s="152" t="s">
        <v>186</v>
      </c>
      <c r="D67" s="136"/>
      <c r="E67" s="137"/>
      <c r="F67" s="138"/>
      <c r="G67" s="139">
        <f>SUM(G68:G100)</f>
        <v>0</v>
      </c>
      <c r="H67" s="133"/>
      <c r="I67" s="133">
        <v>0</v>
      </c>
      <c r="J67" s="133"/>
      <c r="K67" s="133">
        <v>0</v>
      </c>
      <c r="L67" s="133"/>
      <c r="M67" s="133"/>
      <c r="N67" s="132"/>
      <c r="O67" s="132"/>
      <c r="P67" s="132"/>
      <c r="Q67" s="132"/>
      <c r="R67" s="133"/>
      <c r="S67" s="133"/>
      <c r="T67" s="133"/>
      <c r="U67" s="133"/>
      <c r="V67" s="133"/>
      <c r="W67" s="133"/>
      <c r="X67" s="133"/>
      <c r="AG67" t="s">
        <v>321</v>
      </c>
    </row>
    <row r="68" spans="1:60" ht="22.5">
      <c r="A68" s="146" t="s">
        <v>1083</v>
      </c>
      <c r="B68" s="147" t="s">
        <v>2770</v>
      </c>
      <c r="C68" s="153" t="s">
        <v>2771</v>
      </c>
      <c r="D68" s="148" t="s">
        <v>325</v>
      </c>
      <c r="E68" s="149">
        <v>13</v>
      </c>
      <c r="F68" s="150">
        <v>0</v>
      </c>
      <c r="G68" s="170">
        <f t="shared" ref="G68:G100" si="4">F68*E68</f>
        <v>0</v>
      </c>
      <c r="H68" s="131">
        <v>0</v>
      </c>
      <c r="I68" s="131">
        <v>0</v>
      </c>
      <c r="J68" s="131">
        <v>254</v>
      </c>
      <c r="K68" s="131">
        <v>3302</v>
      </c>
      <c r="L68" s="131">
        <v>21</v>
      </c>
      <c r="M68" s="131">
        <v>3995.42</v>
      </c>
      <c r="N68" s="130">
        <v>0</v>
      </c>
      <c r="O68" s="130">
        <v>0</v>
      </c>
      <c r="P68" s="130">
        <v>0</v>
      </c>
      <c r="Q68" s="130">
        <v>0</v>
      </c>
      <c r="R68" s="131">
        <v>0</v>
      </c>
      <c r="S68" s="131" t="s">
        <v>326</v>
      </c>
      <c r="T68" s="131"/>
      <c r="U68" s="131">
        <v>0</v>
      </c>
      <c r="V68" s="131">
        <v>0</v>
      </c>
      <c r="W68" s="131">
        <v>0</v>
      </c>
      <c r="X68" s="131" t="s">
        <v>327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1349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ht="22.5">
      <c r="A69" s="146" t="s">
        <v>1089</v>
      </c>
      <c r="B69" s="147" t="s">
        <v>2772</v>
      </c>
      <c r="C69" s="153" t="s">
        <v>2773</v>
      </c>
      <c r="D69" s="148" t="s">
        <v>325</v>
      </c>
      <c r="E69" s="149">
        <v>7</v>
      </c>
      <c r="F69" s="150">
        <v>0</v>
      </c>
      <c r="G69" s="170">
        <f t="shared" si="4"/>
        <v>0</v>
      </c>
      <c r="H69" s="131">
        <v>0</v>
      </c>
      <c r="I69" s="131">
        <v>0</v>
      </c>
      <c r="J69" s="131">
        <v>272</v>
      </c>
      <c r="K69" s="131">
        <v>1904</v>
      </c>
      <c r="L69" s="131">
        <v>21</v>
      </c>
      <c r="M69" s="131">
        <v>2303.84</v>
      </c>
      <c r="N69" s="130">
        <v>0</v>
      </c>
      <c r="O69" s="130">
        <v>0</v>
      </c>
      <c r="P69" s="130">
        <v>0</v>
      </c>
      <c r="Q69" s="130">
        <v>0</v>
      </c>
      <c r="R69" s="131">
        <v>0</v>
      </c>
      <c r="S69" s="131" t="s">
        <v>326</v>
      </c>
      <c r="T69" s="131"/>
      <c r="U69" s="131">
        <v>0</v>
      </c>
      <c r="V69" s="131">
        <v>0</v>
      </c>
      <c r="W69" s="131">
        <v>0</v>
      </c>
      <c r="X69" s="131" t="s">
        <v>327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1349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>
      <c r="A70" s="146" t="s">
        <v>1096</v>
      </c>
      <c r="B70" s="147" t="s">
        <v>2774</v>
      </c>
      <c r="C70" s="153" t="s">
        <v>2775</v>
      </c>
      <c r="D70" s="148" t="s">
        <v>325</v>
      </c>
      <c r="E70" s="149">
        <v>22</v>
      </c>
      <c r="F70" s="150">
        <v>0</v>
      </c>
      <c r="G70" s="170">
        <f t="shared" si="4"/>
        <v>0</v>
      </c>
      <c r="H70" s="131">
        <v>3.63</v>
      </c>
      <c r="I70" s="131">
        <v>79.86</v>
      </c>
      <c r="J70" s="131">
        <v>88.37</v>
      </c>
      <c r="K70" s="131">
        <v>1944.14</v>
      </c>
      <c r="L70" s="131">
        <v>21</v>
      </c>
      <c r="M70" s="131">
        <v>2449.04</v>
      </c>
      <c r="N70" s="130">
        <v>0</v>
      </c>
      <c r="O70" s="130">
        <v>0</v>
      </c>
      <c r="P70" s="130">
        <v>0</v>
      </c>
      <c r="Q70" s="130">
        <v>0</v>
      </c>
      <c r="R70" s="131">
        <v>0</v>
      </c>
      <c r="S70" s="131" t="s">
        <v>326</v>
      </c>
      <c r="T70" s="131"/>
      <c r="U70" s="131">
        <v>0</v>
      </c>
      <c r="V70" s="131">
        <v>0</v>
      </c>
      <c r="W70" s="131">
        <v>0</v>
      </c>
      <c r="X70" s="131" t="s">
        <v>327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1349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>
      <c r="A71" s="146" t="s">
        <v>1099</v>
      </c>
      <c r="B71" s="147" t="s">
        <v>2776</v>
      </c>
      <c r="C71" s="153" t="s">
        <v>2777</v>
      </c>
      <c r="D71" s="148" t="s">
        <v>325</v>
      </c>
      <c r="E71" s="149">
        <v>6</v>
      </c>
      <c r="F71" s="150">
        <v>0</v>
      </c>
      <c r="G71" s="170">
        <f t="shared" si="4"/>
        <v>0</v>
      </c>
      <c r="H71" s="131">
        <v>4.84</v>
      </c>
      <c r="I71" s="131">
        <v>29.04</v>
      </c>
      <c r="J71" s="131">
        <v>110.16</v>
      </c>
      <c r="K71" s="131">
        <v>660.96</v>
      </c>
      <c r="L71" s="131">
        <v>21</v>
      </c>
      <c r="M71" s="131">
        <v>834.9</v>
      </c>
      <c r="N71" s="130">
        <v>0</v>
      </c>
      <c r="O71" s="130">
        <v>0</v>
      </c>
      <c r="P71" s="130">
        <v>0</v>
      </c>
      <c r="Q71" s="130">
        <v>0</v>
      </c>
      <c r="R71" s="131">
        <v>0</v>
      </c>
      <c r="S71" s="131" t="s">
        <v>326</v>
      </c>
      <c r="T71" s="131"/>
      <c r="U71" s="131">
        <v>0</v>
      </c>
      <c r="V71" s="131">
        <v>0</v>
      </c>
      <c r="W71" s="131">
        <v>0</v>
      </c>
      <c r="X71" s="131" t="s">
        <v>327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1349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>
      <c r="A72" s="146" t="s">
        <v>1102</v>
      </c>
      <c r="B72" s="147" t="s">
        <v>2778</v>
      </c>
      <c r="C72" s="153" t="s">
        <v>2779</v>
      </c>
      <c r="D72" s="148" t="s">
        <v>325</v>
      </c>
      <c r="E72" s="149">
        <v>1</v>
      </c>
      <c r="F72" s="150">
        <v>0</v>
      </c>
      <c r="G72" s="170">
        <f t="shared" si="4"/>
        <v>0</v>
      </c>
      <c r="H72" s="131">
        <v>7.22</v>
      </c>
      <c r="I72" s="131">
        <v>7.22</v>
      </c>
      <c r="J72" s="131">
        <v>120.78</v>
      </c>
      <c r="K72" s="131">
        <v>120.78</v>
      </c>
      <c r="L72" s="131">
        <v>21</v>
      </c>
      <c r="M72" s="131">
        <v>154.88</v>
      </c>
      <c r="N72" s="130">
        <v>0</v>
      </c>
      <c r="O72" s="130">
        <v>0</v>
      </c>
      <c r="P72" s="130">
        <v>0</v>
      </c>
      <c r="Q72" s="130">
        <v>0</v>
      </c>
      <c r="R72" s="131">
        <v>0</v>
      </c>
      <c r="S72" s="131" t="s">
        <v>326</v>
      </c>
      <c r="T72" s="131"/>
      <c r="U72" s="131">
        <v>0</v>
      </c>
      <c r="V72" s="131">
        <v>0</v>
      </c>
      <c r="W72" s="131">
        <v>0</v>
      </c>
      <c r="X72" s="131" t="s">
        <v>327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1349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>
      <c r="A73" s="146" t="s">
        <v>1107</v>
      </c>
      <c r="B73" s="147" t="s">
        <v>2780</v>
      </c>
      <c r="C73" s="153" t="s">
        <v>2781</v>
      </c>
      <c r="D73" s="148" t="s">
        <v>325</v>
      </c>
      <c r="E73" s="149">
        <v>2</v>
      </c>
      <c r="F73" s="150">
        <v>0</v>
      </c>
      <c r="G73" s="170">
        <f t="shared" si="4"/>
        <v>0</v>
      </c>
      <c r="H73" s="131">
        <v>9.68</v>
      </c>
      <c r="I73" s="131">
        <v>19.36</v>
      </c>
      <c r="J73" s="131">
        <v>143.32</v>
      </c>
      <c r="K73" s="131">
        <v>286.64</v>
      </c>
      <c r="L73" s="131">
        <v>21</v>
      </c>
      <c r="M73" s="131">
        <v>370.26</v>
      </c>
      <c r="N73" s="130">
        <v>0</v>
      </c>
      <c r="O73" s="130">
        <v>0</v>
      </c>
      <c r="P73" s="130">
        <v>0</v>
      </c>
      <c r="Q73" s="130">
        <v>0</v>
      </c>
      <c r="R73" s="131">
        <v>0</v>
      </c>
      <c r="S73" s="131" t="s">
        <v>326</v>
      </c>
      <c r="T73" s="131"/>
      <c r="U73" s="131">
        <v>0</v>
      </c>
      <c r="V73" s="131">
        <v>0</v>
      </c>
      <c r="W73" s="131">
        <v>0</v>
      </c>
      <c r="X73" s="131" t="s">
        <v>327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1349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>
      <c r="A74" s="146" t="s">
        <v>1110</v>
      </c>
      <c r="B74" s="147" t="s">
        <v>2782</v>
      </c>
      <c r="C74" s="153" t="s">
        <v>2783</v>
      </c>
      <c r="D74" s="148" t="s">
        <v>325</v>
      </c>
      <c r="E74" s="149">
        <v>1</v>
      </c>
      <c r="F74" s="150">
        <v>0</v>
      </c>
      <c r="G74" s="170">
        <f t="shared" si="4"/>
        <v>0</v>
      </c>
      <c r="H74" s="131">
        <v>13.21</v>
      </c>
      <c r="I74" s="131">
        <v>13.21</v>
      </c>
      <c r="J74" s="131">
        <v>185.79</v>
      </c>
      <c r="K74" s="131">
        <v>185.79</v>
      </c>
      <c r="L74" s="131">
        <v>21</v>
      </c>
      <c r="M74" s="131">
        <v>240.79</v>
      </c>
      <c r="N74" s="130">
        <v>0</v>
      </c>
      <c r="O74" s="130">
        <v>0</v>
      </c>
      <c r="P74" s="130">
        <v>0</v>
      </c>
      <c r="Q74" s="130">
        <v>0</v>
      </c>
      <c r="R74" s="131">
        <v>0</v>
      </c>
      <c r="S74" s="131" t="s">
        <v>326</v>
      </c>
      <c r="T74" s="131"/>
      <c r="U74" s="131">
        <v>0</v>
      </c>
      <c r="V74" s="131">
        <v>0</v>
      </c>
      <c r="W74" s="131">
        <v>0</v>
      </c>
      <c r="X74" s="131" t="s">
        <v>327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1349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>
      <c r="A75" s="146" t="s">
        <v>1114</v>
      </c>
      <c r="B75" s="147" t="s">
        <v>2784</v>
      </c>
      <c r="C75" s="153" t="s">
        <v>2785</v>
      </c>
      <c r="D75" s="148" t="s">
        <v>325</v>
      </c>
      <c r="E75" s="149">
        <v>1</v>
      </c>
      <c r="F75" s="150">
        <v>0</v>
      </c>
      <c r="G75" s="170">
        <f t="shared" si="4"/>
        <v>0</v>
      </c>
      <c r="H75" s="131">
        <v>5.45</v>
      </c>
      <c r="I75" s="131">
        <v>5.45</v>
      </c>
      <c r="J75" s="131">
        <v>115.55</v>
      </c>
      <c r="K75" s="131">
        <v>115.55</v>
      </c>
      <c r="L75" s="131">
        <v>21</v>
      </c>
      <c r="M75" s="131">
        <v>146.41</v>
      </c>
      <c r="N75" s="130">
        <v>0</v>
      </c>
      <c r="O75" s="130">
        <v>0</v>
      </c>
      <c r="P75" s="130">
        <v>0</v>
      </c>
      <c r="Q75" s="130">
        <v>0</v>
      </c>
      <c r="R75" s="131">
        <v>0</v>
      </c>
      <c r="S75" s="131" t="s">
        <v>326</v>
      </c>
      <c r="T75" s="131"/>
      <c r="U75" s="131">
        <v>0</v>
      </c>
      <c r="V75" s="131">
        <v>0</v>
      </c>
      <c r="W75" s="131">
        <v>0</v>
      </c>
      <c r="X75" s="131" t="s">
        <v>327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1349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>
      <c r="A76" s="146" t="s">
        <v>1119</v>
      </c>
      <c r="B76" s="147" t="s">
        <v>2786</v>
      </c>
      <c r="C76" s="153" t="s">
        <v>2787</v>
      </c>
      <c r="D76" s="148" t="s">
        <v>325</v>
      </c>
      <c r="E76" s="149">
        <v>1</v>
      </c>
      <c r="F76" s="150">
        <v>0</v>
      </c>
      <c r="G76" s="170">
        <f t="shared" si="4"/>
        <v>0</v>
      </c>
      <c r="H76" s="131">
        <v>10.9</v>
      </c>
      <c r="I76" s="131">
        <v>10.9</v>
      </c>
      <c r="J76" s="131">
        <v>154.1</v>
      </c>
      <c r="K76" s="131">
        <v>154.1</v>
      </c>
      <c r="L76" s="131">
        <v>21</v>
      </c>
      <c r="M76" s="131">
        <v>199.65</v>
      </c>
      <c r="N76" s="130">
        <v>0</v>
      </c>
      <c r="O76" s="130">
        <v>0</v>
      </c>
      <c r="P76" s="130">
        <v>0</v>
      </c>
      <c r="Q76" s="130">
        <v>0</v>
      </c>
      <c r="R76" s="131">
        <v>0</v>
      </c>
      <c r="S76" s="131" t="s">
        <v>326</v>
      </c>
      <c r="T76" s="131"/>
      <c r="U76" s="131">
        <v>0</v>
      </c>
      <c r="V76" s="131">
        <v>0</v>
      </c>
      <c r="W76" s="131">
        <v>0</v>
      </c>
      <c r="X76" s="131" t="s">
        <v>327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1349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ht="22.5">
      <c r="A77" s="146" t="s">
        <v>1123</v>
      </c>
      <c r="B77" s="147" t="s">
        <v>2788</v>
      </c>
      <c r="C77" s="153" t="s">
        <v>2789</v>
      </c>
      <c r="D77" s="148" t="s">
        <v>325</v>
      </c>
      <c r="E77" s="149">
        <v>13</v>
      </c>
      <c r="F77" s="150">
        <v>0</v>
      </c>
      <c r="G77" s="170">
        <f t="shared" si="4"/>
        <v>0</v>
      </c>
      <c r="H77" s="131">
        <v>0</v>
      </c>
      <c r="I77" s="131">
        <v>0</v>
      </c>
      <c r="J77" s="131">
        <v>379</v>
      </c>
      <c r="K77" s="131">
        <v>4927</v>
      </c>
      <c r="L77" s="131">
        <v>21</v>
      </c>
      <c r="M77" s="131">
        <v>5961.67</v>
      </c>
      <c r="N77" s="130">
        <v>0</v>
      </c>
      <c r="O77" s="130">
        <v>0</v>
      </c>
      <c r="P77" s="130">
        <v>0</v>
      </c>
      <c r="Q77" s="130">
        <v>0</v>
      </c>
      <c r="R77" s="131">
        <v>0</v>
      </c>
      <c r="S77" s="131" t="s">
        <v>326</v>
      </c>
      <c r="T77" s="131"/>
      <c r="U77" s="131">
        <v>0</v>
      </c>
      <c r="V77" s="131">
        <v>0</v>
      </c>
      <c r="W77" s="131">
        <v>0</v>
      </c>
      <c r="X77" s="131" t="s">
        <v>327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1349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ht="22.5">
      <c r="A78" s="146" t="s">
        <v>1126</v>
      </c>
      <c r="B78" s="147" t="s">
        <v>2790</v>
      </c>
      <c r="C78" s="153" t="s">
        <v>2791</v>
      </c>
      <c r="D78" s="148" t="s">
        <v>325</v>
      </c>
      <c r="E78" s="149">
        <v>1</v>
      </c>
      <c r="F78" s="150">
        <v>0</v>
      </c>
      <c r="G78" s="170">
        <f t="shared" si="4"/>
        <v>0</v>
      </c>
      <c r="H78" s="131">
        <v>0</v>
      </c>
      <c r="I78" s="131">
        <v>0</v>
      </c>
      <c r="J78" s="131">
        <v>541</v>
      </c>
      <c r="K78" s="131">
        <v>541</v>
      </c>
      <c r="L78" s="131">
        <v>21</v>
      </c>
      <c r="M78" s="131">
        <v>654.61</v>
      </c>
      <c r="N78" s="130">
        <v>0</v>
      </c>
      <c r="O78" s="130">
        <v>0</v>
      </c>
      <c r="P78" s="130">
        <v>0</v>
      </c>
      <c r="Q78" s="130">
        <v>0</v>
      </c>
      <c r="R78" s="131">
        <v>0</v>
      </c>
      <c r="S78" s="131" t="s">
        <v>326</v>
      </c>
      <c r="T78" s="131"/>
      <c r="U78" s="131">
        <v>0</v>
      </c>
      <c r="V78" s="131">
        <v>0</v>
      </c>
      <c r="W78" s="131">
        <v>0</v>
      </c>
      <c r="X78" s="131" t="s">
        <v>327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1349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ht="22.5">
      <c r="A79" s="146" t="s">
        <v>1130</v>
      </c>
      <c r="B79" s="147" t="s">
        <v>2792</v>
      </c>
      <c r="C79" s="153" t="s">
        <v>2793</v>
      </c>
      <c r="D79" s="148" t="s">
        <v>325</v>
      </c>
      <c r="E79" s="149">
        <v>4</v>
      </c>
      <c r="F79" s="150">
        <v>0</v>
      </c>
      <c r="G79" s="170">
        <f t="shared" si="4"/>
        <v>0</v>
      </c>
      <c r="H79" s="131">
        <v>0</v>
      </c>
      <c r="I79" s="131">
        <v>0</v>
      </c>
      <c r="J79" s="131">
        <v>741</v>
      </c>
      <c r="K79" s="131">
        <v>2964</v>
      </c>
      <c r="L79" s="131">
        <v>21</v>
      </c>
      <c r="M79" s="131">
        <v>3586.44</v>
      </c>
      <c r="N79" s="130">
        <v>0</v>
      </c>
      <c r="O79" s="130">
        <v>0</v>
      </c>
      <c r="P79" s="130">
        <v>0</v>
      </c>
      <c r="Q79" s="130">
        <v>0</v>
      </c>
      <c r="R79" s="131">
        <v>0</v>
      </c>
      <c r="S79" s="131" t="s">
        <v>326</v>
      </c>
      <c r="T79" s="131"/>
      <c r="U79" s="131">
        <v>0</v>
      </c>
      <c r="V79" s="131">
        <v>0</v>
      </c>
      <c r="W79" s="131">
        <v>0</v>
      </c>
      <c r="X79" s="131" t="s">
        <v>327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1349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ht="22.5">
      <c r="A80" s="146" t="s">
        <v>1133</v>
      </c>
      <c r="B80" s="147" t="s">
        <v>2794</v>
      </c>
      <c r="C80" s="153" t="s">
        <v>2795</v>
      </c>
      <c r="D80" s="148" t="s">
        <v>325</v>
      </c>
      <c r="E80" s="149">
        <v>5</v>
      </c>
      <c r="F80" s="150">
        <v>0</v>
      </c>
      <c r="G80" s="170">
        <f t="shared" si="4"/>
        <v>0</v>
      </c>
      <c r="H80" s="131">
        <v>0</v>
      </c>
      <c r="I80" s="131">
        <v>0</v>
      </c>
      <c r="J80" s="131">
        <v>1070</v>
      </c>
      <c r="K80" s="131">
        <v>5350</v>
      </c>
      <c r="L80" s="131">
        <v>21</v>
      </c>
      <c r="M80" s="131">
        <v>6473.5</v>
      </c>
      <c r="N80" s="130">
        <v>0</v>
      </c>
      <c r="O80" s="130">
        <v>0</v>
      </c>
      <c r="P80" s="130">
        <v>0</v>
      </c>
      <c r="Q80" s="130">
        <v>0</v>
      </c>
      <c r="R80" s="131">
        <v>0</v>
      </c>
      <c r="S80" s="131" t="s">
        <v>326</v>
      </c>
      <c r="T80" s="131"/>
      <c r="U80" s="131">
        <v>0</v>
      </c>
      <c r="V80" s="131">
        <v>0</v>
      </c>
      <c r="W80" s="131">
        <v>0</v>
      </c>
      <c r="X80" s="131" t="s">
        <v>327</v>
      </c>
      <c r="Y80" s="126"/>
      <c r="Z80" s="126"/>
      <c r="AA80" s="126"/>
      <c r="AB80" s="126"/>
      <c r="AC80" s="126"/>
      <c r="AD80" s="126"/>
      <c r="AE80" s="126"/>
      <c r="AF80" s="126"/>
      <c r="AG80" s="126" t="s">
        <v>1349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ht="22.5">
      <c r="A81" s="146" t="s">
        <v>1137</v>
      </c>
      <c r="B81" s="147" t="s">
        <v>2796</v>
      </c>
      <c r="C81" s="153" t="s">
        <v>2797</v>
      </c>
      <c r="D81" s="148" t="s">
        <v>325</v>
      </c>
      <c r="E81" s="149">
        <v>2</v>
      </c>
      <c r="F81" s="150">
        <v>0</v>
      </c>
      <c r="G81" s="170">
        <f t="shared" si="4"/>
        <v>0</v>
      </c>
      <c r="H81" s="131">
        <v>0</v>
      </c>
      <c r="I81" s="131">
        <v>0</v>
      </c>
      <c r="J81" s="131">
        <v>456</v>
      </c>
      <c r="K81" s="131">
        <v>912</v>
      </c>
      <c r="L81" s="131">
        <v>21</v>
      </c>
      <c r="M81" s="131">
        <v>1103.52</v>
      </c>
      <c r="N81" s="130">
        <v>0</v>
      </c>
      <c r="O81" s="130">
        <v>0</v>
      </c>
      <c r="P81" s="130">
        <v>0</v>
      </c>
      <c r="Q81" s="130">
        <v>0</v>
      </c>
      <c r="R81" s="131">
        <v>0</v>
      </c>
      <c r="S81" s="131" t="s">
        <v>326</v>
      </c>
      <c r="T81" s="131"/>
      <c r="U81" s="131">
        <v>0</v>
      </c>
      <c r="V81" s="131">
        <v>0</v>
      </c>
      <c r="W81" s="131">
        <v>0</v>
      </c>
      <c r="X81" s="131" t="s">
        <v>327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1349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ht="22.5">
      <c r="A82" s="146" t="s">
        <v>1140</v>
      </c>
      <c r="B82" s="147" t="s">
        <v>2798</v>
      </c>
      <c r="C82" s="153" t="s">
        <v>2799</v>
      </c>
      <c r="D82" s="148" t="s">
        <v>325</v>
      </c>
      <c r="E82" s="149">
        <v>1</v>
      </c>
      <c r="F82" s="150">
        <v>0</v>
      </c>
      <c r="G82" s="170">
        <f t="shared" si="4"/>
        <v>0</v>
      </c>
      <c r="H82" s="131">
        <v>0</v>
      </c>
      <c r="I82" s="131">
        <v>0</v>
      </c>
      <c r="J82" s="131">
        <v>867</v>
      </c>
      <c r="K82" s="131">
        <v>867</v>
      </c>
      <c r="L82" s="131">
        <v>21</v>
      </c>
      <c r="M82" s="131">
        <v>1049.07</v>
      </c>
      <c r="N82" s="130">
        <v>0</v>
      </c>
      <c r="O82" s="130">
        <v>0</v>
      </c>
      <c r="P82" s="130">
        <v>0</v>
      </c>
      <c r="Q82" s="130">
        <v>0</v>
      </c>
      <c r="R82" s="131">
        <v>0</v>
      </c>
      <c r="S82" s="131" t="s">
        <v>326</v>
      </c>
      <c r="T82" s="131"/>
      <c r="U82" s="131">
        <v>0</v>
      </c>
      <c r="V82" s="131">
        <v>0</v>
      </c>
      <c r="W82" s="131">
        <v>0</v>
      </c>
      <c r="X82" s="131" t="s">
        <v>327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1349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ht="33.75">
      <c r="A83" s="146" t="s">
        <v>1145</v>
      </c>
      <c r="B83" s="147" t="s">
        <v>2800</v>
      </c>
      <c r="C83" s="153" t="s">
        <v>2801</v>
      </c>
      <c r="D83" s="148" t="s">
        <v>325</v>
      </c>
      <c r="E83" s="149">
        <v>1</v>
      </c>
      <c r="F83" s="150">
        <v>0</v>
      </c>
      <c r="G83" s="170">
        <f t="shared" si="4"/>
        <v>0</v>
      </c>
      <c r="H83" s="131">
        <v>0</v>
      </c>
      <c r="I83" s="131">
        <v>0</v>
      </c>
      <c r="J83" s="131">
        <v>1630</v>
      </c>
      <c r="K83" s="131">
        <v>1630</v>
      </c>
      <c r="L83" s="131">
        <v>21</v>
      </c>
      <c r="M83" s="131">
        <v>1972.3</v>
      </c>
      <c r="N83" s="130">
        <v>0</v>
      </c>
      <c r="O83" s="130">
        <v>0</v>
      </c>
      <c r="P83" s="130">
        <v>0</v>
      </c>
      <c r="Q83" s="130">
        <v>0</v>
      </c>
      <c r="R83" s="131">
        <v>0</v>
      </c>
      <c r="S83" s="131" t="s">
        <v>326</v>
      </c>
      <c r="T83" s="131"/>
      <c r="U83" s="131">
        <v>0</v>
      </c>
      <c r="V83" s="131">
        <v>0</v>
      </c>
      <c r="W83" s="131">
        <v>0</v>
      </c>
      <c r="X83" s="131" t="s">
        <v>327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1349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ht="22.5">
      <c r="A84" s="146" t="s">
        <v>1155</v>
      </c>
      <c r="B84" s="147" t="s">
        <v>2802</v>
      </c>
      <c r="C84" s="153" t="s">
        <v>2803</v>
      </c>
      <c r="D84" s="148" t="s">
        <v>325</v>
      </c>
      <c r="E84" s="149">
        <v>2</v>
      </c>
      <c r="F84" s="150">
        <v>0</v>
      </c>
      <c r="G84" s="170">
        <f t="shared" si="4"/>
        <v>0</v>
      </c>
      <c r="H84" s="131">
        <v>0</v>
      </c>
      <c r="I84" s="131">
        <v>0</v>
      </c>
      <c r="J84" s="131">
        <v>368</v>
      </c>
      <c r="K84" s="131">
        <v>736</v>
      </c>
      <c r="L84" s="131">
        <v>21</v>
      </c>
      <c r="M84" s="131">
        <v>890.56</v>
      </c>
      <c r="N84" s="130">
        <v>0</v>
      </c>
      <c r="O84" s="130">
        <v>0</v>
      </c>
      <c r="P84" s="130">
        <v>0</v>
      </c>
      <c r="Q84" s="130">
        <v>0</v>
      </c>
      <c r="R84" s="131">
        <v>0</v>
      </c>
      <c r="S84" s="131" t="s">
        <v>326</v>
      </c>
      <c r="T84" s="131"/>
      <c r="U84" s="131">
        <v>0</v>
      </c>
      <c r="V84" s="131">
        <v>0</v>
      </c>
      <c r="W84" s="131">
        <v>0</v>
      </c>
      <c r="X84" s="131" t="s">
        <v>327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1349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ht="22.5">
      <c r="A85" s="146" t="s">
        <v>322</v>
      </c>
      <c r="B85" s="147" t="s">
        <v>2804</v>
      </c>
      <c r="C85" s="153" t="s">
        <v>2805</v>
      </c>
      <c r="D85" s="148" t="s">
        <v>325</v>
      </c>
      <c r="E85" s="149">
        <v>1</v>
      </c>
      <c r="F85" s="150">
        <v>0</v>
      </c>
      <c r="G85" s="170">
        <f t="shared" si="4"/>
        <v>0</v>
      </c>
      <c r="H85" s="131">
        <v>0</v>
      </c>
      <c r="I85" s="131">
        <v>0</v>
      </c>
      <c r="J85" s="131">
        <v>645</v>
      </c>
      <c r="K85" s="131">
        <v>645</v>
      </c>
      <c r="L85" s="131">
        <v>21</v>
      </c>
      <c r="M85" s="131">
        <v>780.45</v>
      </c>
      <c r="N85" s="130">
        <v>0</v>
      </c>
      <c r="O85" s="130">
        <v>0</v>
      </c>
      <c r="P85" s="130">
        <v>0</v>
      </c>
      <c r="Q85" s="130">
        <v>0</v>
      </c>
      <c r="R85" s="131">
        <v>0</v>
      </c>
      <c r="S85" s="131" t="s">
        <v>326</v>
      </c>
      <c r="T85" s="131"/>
      <c r="U85" s="131">
        <v>0</v>
      </c>
      <c r="V85" s="131">
        <v>0</v>
      </c>
      <c r="W85" s="131">
        <v>0</v>
      </c>
      <c r="X85" s="131" t="s">
        <v>327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1349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ht="33.75">
      <c r="A86" s="146" t="s">
        <v>329</v>
      </c>
      <c r="B86" s="147" t="s">
        <v>2695</v>
      </c>
      <c r="C86" s="153" t="s">
        <v>2806</v>
      </c>
      <c r="D86" s="148" t="s">
        <v>325</v>
      </c>
      <c r="E86" s="149">
        <v>4</v>
      </c>
      <c r="F86" s="150">
        <v>0</v>
      </c>
      <c r="G86" s="170">
        <f t="shared" si="4"/>
        <v>0</v>
      </c>
      <c r="H86" s="131">
        <v>2663</v>
      </c>
      <c r="I86" s="131">
        <v>10652</v>
      </c>
      <c r="J86" s="131">
        <v>0</v>
      </c>
      <c r="K86" s="131">
        <v>0</v>
      </c>
      <c r="L86" s="131">
        <v>21</v>
      </c>
      <c r="M86" s="131">
        <v>12888.92</v>
      </c>
      <c r="N86" s="130">
        <v>0</v>
      </c>
      <c r="O86" s="130">
        <v>0</v>
      </c>
      <c r="P86" s="130">
        <v>0</v>
      </c>
      <c r="Q86" s="130">
        <v>0</v>
      </c>
      <c r="R86" s="131">
        <v>0</v>
      </c>
      <c r="S86" s="131" t="s">
        <v>326</v>
      </c>
      <c r="T86" s="131"/>
      <c r="U86" s="131">
        <v>0</v>
      </c>
      <c r="V86" s="131">
        <v>0</v>
      </c>
      <c r="W86" s="131">
        <v>0</v>
      </c>
      <c r="X86" s="131" t="s">
        <v>1648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1649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ht="33.75">
      <c r="A87" s="146" t="s">
        <v>332</v>
      </c>
      <c r="B87" s="147" t="s">
        <v>2695</v>
      </c>
      <c r="C87" s="153" t="s">
        <v>2807</v>
      </c>
      <c r="D87" s="148" t="s">
        <v>325</v>
      </c>
      <c r="E87" s="149">
        <v>1</v>
      </c>
      <c r="F87" s="150">
        <v>0</v>
      </c>
      <c r="G87" s="170">
        <f t="shared" si="4"/>
        <v>0</v>
      </c>
      <c r="H87" s="131">
        <v>2844</v>
      </c>
      <c r="I87" s="131">
        <v>2844</v>
      </c>
      <c r="J87" s="131">
        <v>0</v>
      </c>
      <c r="K87" s="131">
        <v>0</v>
      </c>
      <c r="L87" s="131">
        <v>21</v>
      </c>
      <c r="M87" s="131">
        <v>3441.24</v>
      </c>
      <c r="N87" s="130">
        <v>0</v>
      </c>
      <c r="O87" s="130">
        <v>0</v>
      </c>
      <c r="P87" s="130">
        <v>0</v>
      </c>
      <c r="Q87" s="130">
        <v>0</v>
      </c>
      <c r="R87" s="131">
        <v>0</v>
      </c>
      <c r="S87" s="131" t="s">
        <v>326</v>
      </c>
      <c r="T87" s="131"/>
      <c r="U87" s="131">
        <v>0</v>
      </c>
      <c r="V87" s="131">
        <v>0</v>
      </c>
      <c r="W87" s="131">
        <v>0</v>
      </c>
      <c r="X87" s="131" t="s">
        <v>1648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1649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ht="33.75">
      <c r="A88" s="146" t="s">
        <v>335</v>
      </c>
      <c r="B88" s="147" t="s">
        <v>2695</v>
      </c>
      <c r="C88" s="153" t="s">
        <v>2808</v>
      </c>
      <c r="D88" s="148" t="s">
        <v>325</v>
      </c>
      <c r="E88" s="149">
        <v>1</v>
      </c>
      <c r="F88" s="150">
        <v>0</v>
      </c>
      <c r="G88" s="170">
        <f t="shared" si="4"/>
        <v>0</v>
      </c>
      <c r="H88" s="131">
        <v>3613</v>
      </c>
      <c r="I88" s="131">
        <v>3613</v>
      </c>
      <c r="J88" s="131">
        <v>0</v>
      </c>
      <c r="K88" s="131">
        <v>0</v>
      </c>
      <c r="L88" s="131">
        <v>21</v>
      </c>
      <c r="M88" s="131">
        <v>4371.7299999999996</v>
      </c>
      <c r="N88" s="130">
        <v>0</v>
      </c>
      <c r="O88" s="130">
        <v>0</v>
      </c>
      <c r="P88" s="130">
        <v>0</v>
      </c>
      <c r="Q88" s="130">
        <v>0</v>
      </c>
      <c r="R88" s="131">
        <v>0</v>
      </c>
      <c r="S88" s="131" t="s">
        <v>326</v>
      </c>
      <c r="T88" s="131"/>
      <c r="U88" s="131">
        <v>0</v>
      </c>
      <c r="V88" s="131">
        <v>0</v>
      </c>
      <c r="W88" s="131">
        <v>0</v>
      </c>
      <c r="X88" s="131" t="s">
        <v>1648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1649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ht="45">
      <c r="A89" s="146" t="s">
        <v>353</v>
      </c>
      <c r="B89" s="147" t="s">
        <v>2695</v>
      </c>
      <c r="C89" s="153" t="s">
        <v>2809</v>
      </c>
      <c r="D89" s="148" t="s">
        <v>325</v>
      </c>
      <c r="E89" s="149">
        <v>11</v>
      </c>
      <c r="F89" s="150">
        <v>0</v>
      </c>
      <c r="G89" s="170">
        <f t="shared" si="4"/>
        <v>0</v>
      </c>
      <c r="H89" s="131">
        <v>388</v>
      </c>
      <c r="I89" s="131">
        <v>4268</v>
      </c>
      <c r="J89" s="131">
        <v>0</v>
      </c>
      <c r="K89" s="131">
        <v>0</v>
      </c>
      <c r="L89" s="131">
        <v>21</v>
      </c>
      <c r="M89" s="131">
        <v>5164.28</v>
      </c>
      <c r="N89" s="130">
        <v>0</v>
      </c>
      <c r="O89" s="130">
        <v>0</v>
      </c>
      <c r="P89" s="130">
        <v>0</v>
      </c>
      <c r="Q89" s="130">
        <v>0</v>
      </c>
      <c r="R89" s="131">
        <v>0</v>
      </c>
      <c r="S89" s="131" t="s">
        <v>326</v>
      </c>
      <c r="T89" s="131"/>
      <c r="U89" s="131">
        <v>0</v>
      </c>
      <c r="V89" s="131">
        <v>0</v>
      </c>
      <c r="W89" s="131">
        <v>0</v>
      </c>
      <c r="X89" s="131" t="s">
        <v>1648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1649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>
      <c r="A90" s="146" t="s">
        <v>359</v>
      </c>
      <c r="B90" s="147" t="s">
        <v>2695</v>
      </c>
      <c r="C90" s="153" t="s">
        <v>2810</v>
      </c>
      <c r="D90" s="148" t="s">
        <v>325</v>
      </c>
      <c r="E90" s="149">
        <v>11</v>
      </c>
      <c r="F90" s="150">
        <v>0</v>
      </c>
      <c r="G90" s="170">
        <f t="shared" si="4"/>
        <v>0</v>
      </c>
      <c r="H90" s="131">
        <v>0</v>
      </c>
      <c r="I90" s="131">
        <v>0</v>
      </c>
      <c r="J90" s="131">
        <v>37.700000000000003</v>
      </c>
      <c r="K90" s="131">
        <v>414.70000000000005</v>
      </c>
      <c r="L90" s="131">
        <v>21</v>
      </c>
      <c r="M90" s="131">
        <v>501.78699999999998</v>
      </c>
      <c r="N90" s="130">
        <v>0</v>
      </c>
      <c r="O90" s="130">
        <v>0</v>
      </c>
      <c r="P90" s="130">
        <v>0</v>
      </c>
      <c r="Q90" s="130">
        <v>0</v>
      </c>
      <c r="R90" s="131">
        <v>0</v>
      </c>
      <c r="S90" s="131" t="s">
        <v>326</v>
      </c>
      <c r="T90" s="131"/>
      <c r="U90" s="131">
        <v>0</v>
      </c>
      <c r="V90" s="131">
        <v>0</v>
      </c>
      <c r="W90" s="131">
        <v>0</v>
      </c>
      <c r="X90" s="131" t="s">
        <v>1648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2445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ht="33.75">
      <c r="A91" s="146" t="s">
        <v>367</v>
      </c>
      <c r="B91" s="147" t="s">
        <v>2695</v>
      </c>
      <c r="C91" s="153" t="s">
        <v>2811</v>
      </c>
      <c r="D91" s="148" t="s">
        <v>325</v>
      </c>
      <c r="E91" s="149">
        <v>1</v>
      </c>
      <c r="F91" s="150">
        <v>0</v>
      </c>
      <c r="G91" s="170">
        <f t="shared" si="4"/>
        <v>0</v>
      </c>
      <c r="H91" s="131">
        <v>423</v>
      </c>
      <c r="I91" s="131">
        <v>423</v>
      </c>
      <c r="J91" s="131">
        <v>0</v>
      </c>
      <c r="K91" s="131">
        <v>0</v>
      </c>
      <c r="L91" s="131">
        <v>21</v>
      </c>
      <c r="M91" s="131">
        <v>511.83</v>
      </c>
      <c r="N91" s="130">
        <v>0</v>
      </c>
      <c r="O91" s="130">
        <v>0</v>
      </c>
      <c r="P91" s="130">
        <v>0</v>
      </c>
      <c r="Q91" s="130">
        <v>0</v>
      </c>
      <c r="R91" s="131">
        <v>0</v>
      </c>
      <c r="S91" s="131" t="s">
        <v>326</v>
      </c>
      <c r="T91" s="131"/>
      <c r="U91" s="131">
        <v>0</v>
      </c>
      <c r="V91" s="131">
        <v>0</v>
      </c>
      <c r="W91" s="131">
        <v>0</v>
      </c>
      <c r="X91" s="131" t="s">
        <v>1648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1649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ht="33.75">
      <c r="A92" s="146" t="s">
        <v>379</v>
      </c>
      <c r="B92" s="147" t="s">
        <v>2695</v>
      </c>
      <c r="C92" s="153" t="s">
        <v>2812</v>
      </c>
      <c r="D92" s="148" t="s">
        <v>325</v>
      </c>
      <c r="E92" s="149">
        <v>10</v>
      </c>
      <c r="F92" s="150">
        <v>0</v>
      </c>
      <c r="G92" s="170">
        <f t="shared" si="4"/>
        <v>0</v>
      </c>
      <c r="H92" s="131">
        <v>423</v>
      </c>
      <c r="I92" s="131">
        <v>4230</v>
      </c>
      <c r="J92" s="131">
        <v>0</v>
      </c>
      <c r="K92" s="131">
        <v>0</v>
      </c>
      <c r="L92" s="131">
        <v>21</v>
      </c>
      <c r="M92" s="131">
        <v>5118.3</v>
      </c>
      <c r="N92" s="130">
        <v>0</v>
      </c>
      <c r="O92" s="130">
        <v>0</v>
      </c>
      <c r="P92" s="130">
        <v>0</v>
      </c>
      <c r="Q92" s="130">
        <v>0</v>
      </c>
      <c r="R92" s="131">
        <v>0</v>
      </c>
      <c r="S92" s="131" t="s">
        <v>326</v>
      </c>
      <c r="T92" s="131"/>
      <c r="U92" s="131">
        <v>0</v>
      </c>
      <c r="V92" s="131">
        <v>0</v>
      </c>
      <c r="W92" s="131">
        <v>0</v>
      </c>
      <c r="X92" s="131" t="s">
        <v>1648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1649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ht="33.75">
      <c r="A93" s="146" t="s">
        <v>382</v>
      </c>
      <c r="B93" s="147" t="s">
        <v>2695</v>
      </c>
      <c r="C93" s="153" t="s">
        <v>2813</v>
      </c>
      <c r="D93" s="148" t="s">
        <v>325</v>
      </c>
      <c r="E93" s="149">
        <v>1</v>
      </c>
      <c r="F93" s="150">
        <v>0</v>
      </c>
      <c r="G93" s="170">
        <f t="shared" si="4"/>
        <v>0</v>
      </c>
      <c r="H93" s="131">
        <v>313</v>
      </c>
      <c r="I93" s="131">
        <v>313</v>
      </c>
      <c r="J93" s="131">
        <v>0</v>
      </c>
      <c r="K93" s="131">
        <v>0</v>
      </c>
      <c r="L93" s="131">
        <v>21</v>
      </c>
      <c r="M93" s="131">
        <v>378.73</v>
      </c>
      <c r="N93" s="130">
        <v>0</v>
      </c>
      <c r="O93" s="130">
        <v>0</v>
      </c>
      <c r="P93" s="130">
        <v>0</v>
      </c>
      <c r="Q93" s="130">
        <v>0</v>
      </c>
      <c r="R93" s="131">
        <v>0</v>
      </c>
      <c r="S93" s="131" t="s">
        <v>326</v>
      </c>
      <c r="T93" s="131"/>
      <c r="U93" s="131">
        <v>0</v>
      </c>
      <c r="V93" s="131">
        <v>0</v>
      </c>
      <c r="W93" s="131">
        <v>0</v>
      </c>
      <c r="X93" s="131" t="s">
        <v>1648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1649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ht="33.75">
      <c r="A94" s="146" t="s">
        <v>388</v>
      </c>
      <c r="B94" s="147" t="s">
        <v>2695</v>
      </c>
      <c r="C94" s="153" t="s">
        <v>2814</v>
      </c>
      <c r="D94" s="148" t="s">
        <v>325</v>
      </c>
      <c r="E94" s="149">
        <v>10</v>
      </c>
      <c r="F94" s="150">
        <v>0</v>
      </c>
      <c r="G94" s="170">
        <f t="shared" si="4"/>
        <v>0</v>
      </c>
      <c r="H94" s="131">
        <v>304</v>
      </c>
      <c r="I94" s="131">
        <v>3040</v>
      </c>
      <c r="J94" s="131">
        <v>0</v>
      </c>
      <c r="K94" s="131">
        <v>0</v>
      </c>
      <c r="L94" s="131">
        <v>21</v>
      </c>
      <c r="M94" s="131">
        <v>3678.4</v>
      </c>
      <c r="N94" s="130">
        <v>0</v>
      </c>
      <c r="O94" s="130">
        <v>0</v>
      </c>
      <c r="P94" s="130">
        <v>0</v>
      </c>
      <c r="Q94" s="130">
        <v>0</v>
      </c>
      <c r="R94" s="131">
        <v>0</v>
      </c>
      <c r="S94" s="131" t="s">
        <v>326</v>
      </c>
      <c r="T94" s="131"/>
      <c r="U94" s="131">
        <v>0</v>
      </c>
      <c r="V94" s="131">
        <v>0</v>
      </c>
      <c r="W94" s="131">
        <v>0</v>
      </c>
      <c r="X94" s="131" t="s">
        <v>1648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1649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ht="22.5">
      <c r="A95" s="146" t="s">
        <v>393</v>
      </c>
      <c r="B95" s="147" t="s">
        <v>2695</v>
      </c>
      <c r="C95" s="153" t="s">
        <v>2815</v>
      </c>
      <c r="D95" s="148" t="s">
        <v>325</v>
      </c>
      <c r="E95" s="149">
        <v>22</v>
      </c>
      <c r="F95" s="150">
        <v>0</v>
      </c>
      <c r="G95" s="170">
        <f t="shared" si="4"/>
        <v>0</v>
      </c>
      <c r="H95" s="131">
        <v>115</v>
      </c>
      <c r="I95" s="131">
        <v>2530</v>
      </c>
      <c r="J95" s="131">
        <v>0</v>
      </c>
      <c r="K95" s="131">
        <v>0</v>
      </c>
      <c r="L95" s="131">
        <v>21</v>
      </c>
      <c r="M95" s="131">
        <v>3061.3</v>
      </c>
      <c r="N95" s="130">
        <v>0</v>
      </c>
      <c r="O95" s="130">
        <v>0</v>
      </c>
      <c r="P95" s="130">
        <v>0</v>
      </c>
      <c r="Q95" s="130">
        <v>0</v>
      </c>
      <c r="R95" s="131">
        <v>0</v>
      </c>
      <c r="S95" s="131" t="s">
        <v>326</v>
      </c>
      <c r="T95" s="131"/>
      <c r="U95" s="131">
        <v>0</v>
      </c>
      <c r="V95" s="131">
        <v>0</v>
      </c>
      <c r="W95" s="131">
        <v>0</v>
      </c>
      <c r="X95" s="131" t="s">
        <v>1648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1649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>
      <c r="A96" s="146" t="s">
        <v>397</v>
      </c>
      <c r="B96" s="147" t="s">
        <v>2695</v>
      </c>
      <c r="C96" s="153" t="s">
        <v>2816</v>
      </c>
      <c r="D96" s="148" t="s">
        <v>325</v>
      </c>
      <c r="E96" s="149">
        <v>1</v>
      </c>
      <c r="F96" s="150">
        <v>0</v>
      </c>
      <c r="G96" s="170">
        <f t="shared" si="4"/>
        <v>0</v>
      </c>
      <c r="H96" s="131">
        <v>456</v>
      </c>
      <c r="I96" s="131">
        <v>456</v>
      </c>
      <c r="J96" s="131">
        <v>0</v>
      </c>
      <c r="K96" s="131">
        <v>0</v>
      </c>
      <c r="L96" s="131">
        <v>21</v>
      </c>
      <c r="M96" s="131">
        <v>551.76</v>
      </c>
      <c r="N96" s="130">
        <v>0</v>
      </c>
      <c r="O96" s="130">
        <v>0</v>
      </c>
      <c r="P96" s="130">
        <v>0</v>
      </c>
      <c r="Q96" s="130">
        <v>0</v>
      </c>
      <c r="R96" s="131">
        <v>0</v>
      </c>
      <c r="S96" s="131" t="s">
        <v>326</v>
      </c>
      <c r="T96" s="131"/>
      <c r="U96" s="131">
        <v>0</v>
      </c>
      <c r="V96" s="131">
        <v>0</v>
      </c>
      <c r="W96" s="131">
        <v>0</v>
      </c>
      <c r="X96" s="131" t="s">
        <v>1648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1649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ht="22.5">
      <c r="A97" s="146" t="s">
        <v>402</v>
      </c>
      <c r="B97" s="147" t="s">
        <v>2817</v>
      </c>
      <c r="C97" s="153" t="s">
        <v>2818</v>
      </c>
      <c r="D97" s="148" t="s">
        <v>325</v>
      </c>
      <c r="E97" s="149">
        <v>10</v>
      </c>
      <c r="F97" s="150">
        <v>0</v>
      </c>
      <c r="G97" s="170">
        <f t="shared" si="4"/>
        <v>0</v>
      </c>
      <c r="H97" s="131">
        <v>0</v>
      </c>
      <c r="I97" s="131">
        <v>0</v>
      </c>
      <c r="J97" s="131">
        <v>662</v>
      </c>
      <c r="K97" s="131">
        <v>6620</v>
      </c>
      <c r="L97" s="131">
        <v>21</v>
      </c>
      <c r="M97" s="131">
        <v>8010.2</v>
      </c>
      <c r="N97" s="130">
        <v>0</v>
      </c>
      <c r="O97" s="130">
        <v>0</v>
      </c>
      <c r="P97" s="130">
        <v>0</v>
      </c>
      <c r="Q97" s="130">
        <v>0</v>
      </c>
      <c r="R97" s="131">
        <v>0</v>
      </c>
      <c r="S97" s="131" t="s">
        <v>326</v>
      </c>
      <c r="T97" s="131"/>
      <c r="U97" s="131">
        <v>0</v>
      </c>
      <c r="V97" s="131">
        <v>0</v>
      </c>
      <c r="W97" s="131">
        <v>0</v>
      </c>
      <c r="X97" s="131" t="s">
        <v>327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1349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ht="33.75">
      <c r="A98" s="146" t="s">
        <v>405</v>
      </c>
      <c r="B98" s="147" t="s">
        <v>2819</v>
      </c>
      <c r="C98" s="153" t="s">
        <v>2820</v>
      </c>
      <c r="D98" s="148" t="s">
        <v>325</v>
      </c>
      <c r="E98" s="149">
        <v>8</v>
      </c>
      <c r="F98" s="150">
        <v>0</v>
      </c>
      <c r="G98" s="170">
        <f t="shared" si="4"/>
        <v>0</v>
      </c>
      <c r="H98" s="131">
        <v>0</v>
      </c>
      <c r="I98" s="131">
        <v>0</v>
      </c>
      <c r="J98" s="131">
        <v>1150</v>
      </c>
      <c r="K98" s="131">
        <v>9200</v>
      </c>
      <c r="L98" s="131">
        <v>21</v>
      </c>
      <c r="M98" s="131">
        <v>11132</v>
      </c>
      <c r="N98" s="130">
        <v>0</v>
      </c>
      <c r="O98" s="130">
        <v>0</v>
      </c>
      <c r="P98" s="130">
        <v>0</v>
      </c>
      <c r="Q98" s="130">
        <v>0</v>
      </c>
      <c r="R98" s="131">
        <v>0</v>
      </c>
      <c r="S98" s="131" t="s">
        <v>326</v>
      </c>
      <c r="T98" s="131"/>
      <c r="U98" s="131">
        <v>0</v>
      </c>
      <c r="V98" s="131">
        <v>0</v>
      </c>
      <c r="W98" s="131">
        <v>0</v>
      </c>
      <c r="X98" s="131" t="s">
        <v>327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1349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ht="22.5">
      <c r="A99" s="146" t="s">
        <v>413</v>
      </c>
      <c r="B99" s="147" t="s">
        <v>2821</v>
      </c>
      <c r="C99" s="153" t="s">
        <v>2822</v>
      </c>
      <c r="D99" s="148" t="s">
        <v>325</v>
      </c>
      <c r="E99" s="149">
        <v>8</v>
      </c>
      <c r="F99" s="150">
        <v>0</v>
      </c>
      <c r="G99" s="170">
        <f t="shared" si="4"/>
        <v>0</v>
      </c>
      <c r="H99" s="131">
        <v>386.87</v>
      </c>
      <c r="I99" s="131">
        <v>3094.96</v>
      </c>
      <c r="J99" s="131">
        <v>37.130000000000003</v>
      </c>
      <c r="K99" s="131">
        <v>297.04000000000002</v>
      </c>
      <c r="L99" s="131">
        <v>21</v>
      </c>
      <c r="M99" s="131">
        <v>4104.32</v>
      </c>
      <c r="N99" s="130">
        <v>4.0000000000000002E-4</v>
      </c>
      <c r="O99" s="130">
        <v>3.2000000000000002E-3</v>
      </c>
      <c r="P99" s="130">
        <v>0</v>
      </c>
      <c r="Q99" s="130">
        <v>0</v>
      </c>
      <c r="R99" s="131">
        <v>0</v>
      </c>
      <c r="S99" s="131" t="s">
        <v>326</v>
      </c>
      <c r="T99" s="131"/>
      <c r="U99" s="131">
        <v>0</v>
      </c>
      <c r="V99" s="131">
        <v>0</v>
      </c>
      <c r="W99" s="131">
        <v>0</v>
      </c>
      <c r="X99" s="131" t="s">
        <v>327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1349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>
      <c r="A100" s="146" t="s">
        <v>425</v>
      </c>
      <c r="B100" s="147" t="s">
        <v>2823</v>
      </c>
      <c r="C100" s="153" t="s">
        <v>2824</v>
      </c>
      <c r="D100" s="148" t="s">
        <v>735</v>
      </c>
      <c r="E100" s="149">
        <v>0.03</v>
      </c>
      <c r="F100" s="150">
        <v>0</v>
      </c>
      <c r="G100" s="170">
        <f t="shared" si="4"/>
        <v>0</v>
      </c>
      <c r="H100" s="131">
        <v>0</v>
      </c>
      <c r="I100" s="131">
        <v>0</v>
      </c>
      <c r="J100" s="131">
        <v>1050</v>
      </c>
      <c r="K100" s="131">
        <v>31.5</v>
      </c>
      <c r="L100" s="131">
        <v>21</v>
      </c>
      <c r="M100" s="131">
        <v>38.115000000000002</v>
      </c>
      <c r="N100" s="130">
        <v>0</v>
      </c>
      <c r="O100" s="130">
        <v>0</v>
      </c>
      <c r="P100" s="130">
        <v>0</v>
      </c>
      <c r="Q100" s="130">
        <v>0</v>
      </c>
      <c r="R100" s="131">
        <v>0</v>
      </c>
      <c r="S100" s="131" t="s">
        <v>326</v>
      </c>
      <c r="T100" s="131"/>
      <c r="U100" s="131">
        <v>0</v>
      </c>
      <c r="V100" s="131">
        <v>0</v>
      </c>
      <c r="W100" s="131">
        <v>0</v>
      </c>
      <c r="X100" s="131" t="s">
        <v>327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1349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>
      <c r="A101" s="134" t="s">
        <v>320</v>
      </c>
      <c r="B101" s="135" t="s">
        <v>187</v>
      </c>
      <c r="C101" s="152" t="s">
        <v>188</v>
      </c>
      <c r="D101" s="136"/>
      <c r="E101" s="137"/>
      <c r="F101" s="138"/>
      <c r="G101" s="139">
        <f>SUM(G102:G112)</f>
        <v>0</v>
      </c>
      <c r="H101" s="133"/>
      <c r="I101" s="133">
        <v>0</v>
      </c>
      <c r="J101" s="133"/>
      <c r="K101" s="133">
        <v>0</v>
      </c>
      <c r="L101" s="133"/>
      <c r="M101" s="133"/>
      <c r="N101" s="132"/>
      <c r="O101" s="132"/>
      <c r="P101" s="132"/>
      <c r="Q101" s="132"/>
      <c r="R101" s="133"/>
      <c r="S101" s="133"/>
      <c r="T101" s="133"/>
      <c r="U101" s="133"/>
      <c r="V101" s="133"/>
      <c r="W101" s="133"/>
      <c r="X101" s="133"/>
      <c r="AG101" t="s">
        <v>321</v>
      </c>
    </row>
    <row r="102" spans="1:60" ht="22.5">
      <c r="A102" s="146" t="s">
        <v>221</v>
      </c>
      <c r="B102" s="147" t="s">
        <v>2825</v>
      </c>
      <c r="C102" s="153" t="s">
        <v>2826</v>
      </c>
      <c r="D102" s="148" t="s">
        <v>325</v>
      </c>
      <c r="E102" s="149">
        <v>4</v>
      </c>
      <c r="F102" s="150">
        <v>0</v>
      </c>
      <c r="G102" s="170">
        <f t="shared" ref="G102:G112" si="5">F102*E102</f>
        <v>0</v>
      </c>
      <c r="H102" s="131">
        <v>0</v>
      </c>
      <c r="I102" s="131">
        <v>0</v>
      </c>
      <c r="J102" s="131">
        <v>375</v>
      </c>
      <c r="K102" s="131">
        <v>1500</v>
      </c>
      <c r="L102" s="131">
        <v>21</v>
      </c>
      <c r="M102" s="131">
        <v>1815</v>
      </c>
      <c r="N102" s="130">
        <v>0</v>
      </c>
      <c r="O102" s="130">
        <v>0</v>
      </c>
      <c r="P102" s="130">
        <v>0</v>
      </c>
      <c r="Q102" s="130">
        <v>0</v>
      </c>
      <c r="R102" s="131">
        <v>0</v>
      </c>
      <c r="S102" s="131" t="s">
        <v>326</v>
      </c>
      <c r="T102" s="131"/>
      <c r="U102" s="131">
        <v>0</v>
      </c>
      <c r="V102" s="131">
        <v>0</v>
      </c>
      <c r="W102" s="131">
        <v>0</v>
      </c>
      <c r="X102" s="131" t="s">
        <v>327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1349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ht="22.5">
      <c r="A103" s="146" t="s">
        <v>430</v>
      </c>
      <c r="B103" s="147" t="s">
        <v>2827</v>
      </c>
      <c r="C103" s="153" t="s">
        <v>2828</v>
      </c>
      <c r="D103" s="148" t="s">
        <v>325</v>
      </c>
      <c r="E103" s="149">
        <v>3</v>
      </c>
      <c r="F103" s="150">
        <v>0</v>
      </c>
      <c r="G103" s="170">
        <f t="shared" si="5"/>
        <v>0</v>
      </c>
      <c r="H103" s="131">
        <v>0</v>
      </c>
      <c r="I103" s="131">
        <v>0</v>
      </c>
      <c r="J103" s="131">
        <v>409</v>
      </c>
      <c r="K103" s="131">
        <v>1227</v>
      </c>
      <c r="L103" s="131">
        <v>21</v>
      </c>
      <c r="M103" s="131">
        <v>1484.67</v>
      </c>
      <c r="N103" s="130">
        <v>0</v>
      </c>
      <c r="O103" s="130">
        <v>0</v>
      </c>
      <c r="P103" s="130">
        <v>0</v>
      </c>
      <c r="Q103" s="130">
        <v>0</v>
      </c>
      <c r="R103" s="131">
        <v>0</v>
      </c>
      <c r="S103" s="131" t="s">
        <v>326</v>
      </c>
      <c r="T103" s="131"/>
      <c r="U103" s="131">
        <v>0</v>
      </c>
      <c r="V103" s="131">
        <v>0</v>
      </c>
      <c r="W103" s="131">
        <v>0</v>
      </c>
      <c r="X103" s="131" t="s">
        <v>327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1349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ht="22.5">
      <c r="A104" s="146" t="s">
        <v>433</v>
      </c>
      <c r="B104" s="147" t="s">
        <v>2829</v>
      </c>
      <c r="C104" s="153" t="s">
        <v>2830</v>
      </c>
      <c r="D104" s="148" t="s">
        <v>325</v>
      </c>
      <c r="E104" s="149">
        <v>4</v>
      </c>
      <c r="F104" s="150">
        <v>0</v>
      </c>
      <c r="G104" s="170">
        <f t="shared" si="5"/>
        <v>0</v>
      </c>
      <c r="H104" s="131">
        <v>0</v>
      </c>
      <c r="I104" s="131">
        <v>0</v>
      </c>
      <c r="J104" s="131">
        <v>490</v>
      </c>
      <c r="K104" s="131">
        <v>1960</v>
      </c>
      <c r="L104" s="131">
        <v>21</v>
      </c>
      <c r="M104" s="131">
        <v>2371.6</v>
      </c>
      <c r="N104" s="130">
        <v>0</v>
      </c>
      <c r="O104" s="130">
        <v>0</v>
      </c>
      <c r="P104" s="130">
        <v>0</v>
      </c>
      <c r="Q104" s="130">
        <v>0</v>
      </c>
      <c r="R104" s="131">
        <v>0</v>
      </c>
      <c r="S104" s="131" t="s">
        <v>326</v>
      </c>
      <c r="T104" s="131"/>
      <c r="U104" s="131">
        <v>0</v>
      </c>
      <c r="V104" s="131">
        <v>0</v>
      </c>
      <c r="W104" s="131">
        <v>0</v>
      </c>
      <c r="X104" s="131" t="s">
        <v>327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1349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ht="33.75">
      <c r="A105" s="146" t="s">
        <v>436</v>
      </c>
      <c r="B105" s="147" t="s">
        <v>2695</v>
      </c>
      <c r="C105" s="153" t="s">
        <v>2831</v>
      </c>
      <c r="D105" s="148" t="s">
        <v>325</v>
      </c>
      <c r="E105" s="149">
        <v>1</v>
      </c>
      <c r="F105" s="150">
        <v>0</v>
      </c>
      <c r="G105" s="170">
        <f t="shared" si="5"/>
        <v>0</v>
      </c>
      <c r="H105" s="131">
        <v>3214</v>
      </c>
      <c r="I105" s="131">
        <v>3214</v>
      </c>
      <c r="J105" s="131">
        <v>0</v>
      </c>
      <c r="K105" s="131">
        <v>0</v>
      </c>
      <c r="L105" s="131">
        <v>21</v>
      </c>
      <c r="M105" s="131">
        <v>3888.94</v>
      </c>
      <c r="N105" s="130">
        <v>0</v>
      </c>
      <c r="O105" s="130">
        <v>0</v>
      </c>
      <c r="P105" s="130">
        <v>0</v>
      </c>
      <c r="Q105" s="130">
        <v>0</v>
      </c>
      <c r="R105" s="131">
        <v>0</v>
      </c>
      <c r="S105" s="131" t="s">
        <v>326</v>
      </c>
      <c r="T105" s="131"/>
      <c r="U105" s="131">
        <v>0</v>
      </c>
      <c r="V105" s="131">
        <v>0</v>
      </c>
      <c r="W105" s="131">
        <v>0</v>
      </c>
      <c r="X105" s="131" t="s">
        <v>1648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1649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ht="33.75">
      <c r="A106" s="146" t="s">
        <v>439</v>
      </c>
      <c r="B106" s="147" t="s">
        <v>2695</v>
      </c>
      <c r="C106" s="153" t="s">
        <v>2832</v>
      </c>
      <c r="D106" s="148" t="s">
        <v>325</v>
      </c>
      <c r="E106" s="149">
        <v>1</v>
      </c>
      <c r="F106" s="150">
        <v>0</v>
      </c>
      <c r="G106" s="170">
        <f t="shared" si="5"/>
        <v>0</v>
      </c>
      <c r="H106" s="131">
        <v>6701</v>
      </c>
      <c r="I106" s="131">
        <v>6701</v>
      </c>
      <c r="J106" s="131">
        <v>0</v>
      </c>
      <c r="K106" s="131">
        <v>0</v>
      </c>
      <c r="L106" s="131">
        <v>21</v>
      </c>
      <c r="M106" s="131">
        <v>8108.21</v>
      </c>
      <c r="N106" s="130">
        <v>0</v>
      </c>
      <c r="O106" s="130">
        <v>0</v>
      </c>
      <c r="P106" s="130">
        <v>0</v>
      </c>
      <c r="Q106" s="130">
        <v>0</v>
      </c>
      <c r="R106" s="131">
        <v>0</v>
      </c>
      <c r="S106" s="131" t="s">
        <v>326</v>
      </c>
      <c r="T106" s="131"/>
      <c r="U106" s="131">
        <v>0</v>
      </c>
      <c r="V106" s="131">
        <v>0</v>
      </c>
      <c r="W106" s="131">
        <v>0</v>
      </c>
      <c r="X106" s="131" t="s">
        <v>1648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1649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ht="33.75">
      <c r="A107" s="146" t="s">
        <v>441</v>
      </c>
      <c r="B107" s="147" t="s">
        <v>2695</v>
      </c>
      <c r="C107" s="153" t="s">
        <v>2833</v>
      </c>
      <c r="D107" s="148" t="s">
        <v>325</v>
      </c>
      <c r="E107" s="149">
        <v>2</v>
      </c>
      <c r="F107" s="150">
        <v>0</v>
      </c>
      <c r="G107" s="170">
        <f t="shared" si="5"/>
        <v>0</v>
      </c>
      <c r="H107" s="131">
        <v>6506</v>
      </c>
      <c r="I107" s="131">
        <v>13012</v>
      </c>
      <c r="J107" s="131">
        <v>0</v>
      </c>
      <c r="K107" s="131">
        <v>0</v>
      </c>
      <c r="L107" s="131">
        <v>21</v>
      </c>
      <c r="M107" s="131">
        <v>15744.52</v>
      </c>
      <c r="N107" s="130">
        <v>0</v>
      </c>
      <c r="O107" s="130">
        <v>0</v>
      </c>
      <c r="P107" s="130">
        <v>0</v>
      </c>
      <c r="Q107" s="130">
        <v>0</v>
      </c>
      <c r="R107" s="131">
        <v>0</v>
      </c>
      <c r="S107" s="131" t="s">
        <v>326</v>
      </c>
      <c r="T107" s="131"/>
      <c r="U107" s="131">
        <v>0</v>
      </c>
      <c r="V107" s="131">
        <v>0</v>
      </c>
      <c r="W107" s="131">
        <v>0</v>
      </c>
      <c r="X107" s="131" t="s">
        <v>1648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1649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ht="33.75">
      <c r="A108" s="146" t="s">
        <v>444</v>
      </c>
      <c r="B108" s="147" t="s">
        <v>2695</v>
      </c>
      <c r="C108" s="153" t="s">
        <v>2834</v>
      </c>
      <c r="D108" s="148" t="s">
        <v>325</v>
      </c>
      <c r="E108" s="149">
        <v>1</v>
      </c>
      <c r="F108" s="150">
        <v>0</v>
      </c>
      <c r="G108" s="170">
        <f t="shared" si="5"/>
        <v>0</v>
      </c>
      <c r="H108" s="131">
        <v>10972</v>
      </c>
      <c r="I108" s="131">
        <v>10972</v>
      </c>
      <c r="J108" s="131">
        <v>0</v>
      </c>
      <c r="K108" s="131">
        <v>0</v>
      </c>
      <c r="L108" s="131">
        <v>21</v>
      </c>
      <c r="M108" s="131">
        <v>13276.12</v>
      </c>
      <c r="N108" s="130">
        <v>0</v>
      </c>
      <c r="O108" s="130">
        <v>0</v>
      </c>
      <c r="P108" s="130">
        <v>0</v>
      </c>
      <c r="Q108" s="130">
        <v>0</v>
      </c>
      <c r="R108" s="131">
        <v>0</v>
      </c>
      <c r="S108" s="131" t="s">
        <v>326</v>
      </c>
      <c r="T108" s="131"/>
      <c r="U108" s="131">
        <v>0</v>
      </c>
      <c r="V108" s="131">
        <v>0</v>
      </c>
      <c r="W108" s="131">
        <v>0</v>
      </c>
      <c r="X108" s="131" t="s">
        <v>1648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1649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ht="33.75">
      <c r="A109" s="146" t="s">
        <v>447</v>
      </c>
      <c r="B109" s="147" t="s">
        <v>2695</v>
      </c>
      <c r="C109" s="153" t="s">
        <v>2835</v>
      </c>
      <c r="D109" s="148" t="s">
        <v>325</v>
      </c>
      <c r="E109" s="149">
        <v>3</v>
      </c>
      <c r="F109" s="150">
        <v>0</v>
      </c>
      <c r="G109" s="170">
        <f t="shared" si="5"/>
        <v>0</v>
      </c>
      <c r="H109" s="131">
        <v>9170</v>
      </c>
      <c r="I109" s="131">
        <v>27510</v>
      </c>
      <c r="J109" s="131">
        <v>0</v>
      </c>
      <c r="K109" s="131">
        <v>0</v>
      </c>
      <c r="L109" s="131">
        <v>21</v>
      </c>
      <c r="M109" s="131">
        <v>33287.1</v>
      </c>
      <c r="N109" s="130">
        <v>0</v>
      </c>
      <c r="O109" s="130">
        <v>0</v>
      </c>
      <c r="P109" s="130">
        <v>0</v>
      </c>
      <c r="Q109" s="130">
        <v>0</v>
      </c>
      <c r="R109" s="131">
        <v>0</v>
      </c>
      <c r="S109" s="131" t="s">
        <v>326</v>
      </c>
      <c r="T109" s="131"/>
      <c r="U109" s="131">
        <v>0</v>
      </c>
      <c r="V109" s="131">
        <v>0</v>
      </c>
      <c r="W109" s="131">
        <v>0</v>
      </c>
      <c r="X109" s="131" t="s">
        <v>1648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1649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ht="33.75">
      <c r="A110" s="146" t="s">
        <v>450</v>
      </c>
      <c r="B110" s="147" t="s">
        <v>2695</v>
      </c>
      <c r="C110" s="153" t="s">
        <v>2836</v>
      </c>
      <c r="D110" s="148" t="s">
        <v>325</v>
      </c>
      <c r="E110" s="149">
        <v>1</v>
      </c>
      <c r="F110" s="150">
        <v>0</v>
      </c>
      <c r="G110" s="170">
        <f t="shared" si="5"/>
        <v>0</v>
      </c>
      <c r="H110" s="131">
        <v>16306</v>
      </c>
      <c r="I110" s="131">
        <v>16306</v>
      </c>
      <c r="J110" s="131">
        <v>0</v>
      </c>
      <c r="K110" s="131">
        <v>0</v>
      </c>
      <c r="L110" s="131">
        <v>21</v>
      </c>
      <c r="M110" s="131">
        <v>19730.259999999998</v>
      </c>
      <c r="N110" s="130">
        <v>0</v>
      </c>
      <c r="O110" s="130">
        <v>0</v>
      </c>
      <c r="P110" s="130">
        <v>0</v>
      </c>
      <c r="Q110" s="130">
        <v>0</v>
      </c>
      <c r="R110" s="131">
        <v>0</v>
      </c>
      <c r="S110" s="131" t="s">
        <v>326</v>
      </c>
      <c r="T110" s="131"/>
      <c r="U110" s="131">
        <v>0</v>
      </c>
      <c r="V110" s="131">
        <v>0</v>
      </c>
      <c r="W110" s="131">
        <v>0</v>
      </c>
      <c r="X110" s="131" t="s">
        <v>1648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1649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ht="45">
      <c r="A111" s="146" t="s">
        <v>453</v>
      </c>
      <c r="B111" s="147" t="s">
        <v>2695</v>
      </c>
      <c r="C111" s="153" t="s">
        <v>2837</v>
      </c>
      <c r="D111" s="148" t="s">
        <v>325</v>
      </c>
      <c r="E111" s="149">
        <v>2</v>
      </c>
      <c r="F111" s="150">
        <v>0</v>
      </c>
      <c r="G111" s="170">
        <f t="shared" si="5"/>
        <v>0</v>
      </c>
      <c r="H111" s="131">
        <v>7245</v>
      </c>
      <c r="I111" s="131">
        <v>14490</v>
      </c>
      <c r="J111" s="131">
        <v>0</v>
      </c>
      <c r="K111" s="131">
        <v>0</v>
      </c>
      <c r="L111" s="131">
        <v>21</v>
      </c>
      <c r="M111" s="131">
        <v>17532.900000000001</v>
      </c>
      <c r="N111" s="130">
        <v>0</v>
      </c>
      <c r="O111" s="130">
        <v>0</v>
      </c>
      <c r="P111" s="130">
        <v>0</v>
      </c>
      <c r="Q111" s="130">
        <v>0</v>
      </c>
      <c r="R111" s="131">
        <v>0</v>
      </c>
      <c r="S111" s="131" t="s">
        <v>326</v>
      </c>
      <c r="T111" s="131"/>
      <c r="U111" s="131">
        <v>0</v>
      </c>
      <c r="V111" s="131">
        <v>0</v>
      </c>
      <c r="W111" s="131">
        <v>0</v>
      </c>
      <c r="X111" s="131" t="s">
        <v>1648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1649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>
      <c r="A112" s="146" t="s">
        <v>456</v>
      </c>
      <c r="B112" s="147" t="s">
        <v>2838</v>
      </c>
      <c r="C112" s="153" t="s">
        <v>1396</v>
      </c>
      <c r="D112" s="148" t="s">
        <v>735</v>
      </c>
      <c r="E112" s="149">
        <v>0.25</v>
      </c>
      <c r="F112" s="150">
        <v>0</v>
      </c>
      <c r="G112" s="170">
        <f t="shared" si="5"/>
        <v>0</v>
      </c>
      <c r="H112" s="131">
        <v>0</v>
      </c>
      <c r="I112" s="131">
        <v>0</v>
      </c>
      <c r="J112" s="131">
        <v>1240</v>
      </c>
      <c r="K112" s="131">
        <v>310</v>
      </c>
      <c r="L112" s="131">
        <v>21</v>
      </c>
      <c r="M112" s="131">
        <v>375.1</v>
      </c>
      <c r="N112" s="130">
        <v>0</v>
      </c>
      <c r="O112" s="130">
        <v>0</v>
      </c>
      <c r="P112" s="130">
        <v>0</v>
      </c>
      <c r="Q112" s="130">
        <v>0</v>
      </c>
      <c r="R112" s="131">
        <v>0</v>
      </c>
      <c r="S112" s="131" t="s">
        <v>326</v>
      </c>
      <c r="T112" s="131"/>
      <c r="U112" s="131">
        <v>0</v>
      </c>
      <c r="V112" s="131">
        <v>0</v>
      </c>
      <c r="W112" s="131">
        <v>0</v>
      </c>
      <c r="X112" s="131" t="s">
        <v>327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1349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>
      <c r="A113" s="134" t="s">
        <v>320</v>
      </c>
      <c r="B113" s="135" t="s">
        <v>187</v>
      </c>
      <c r="C113" s="152" t="s">
        <v>189</v>
      </c>
      <c r="D113" s="136"/>
      <c r="E113" s="137"/>
      <c r="F113" s="138"/>
      <c r="G113" s="139">
        <f>G114+G116+G117+G119+G121+G123+G125+G127+G128+G129+G131+G133+G135+G136</f>
        <v>0</v>
      </c>
      <c r="H113" s="133"/>
      <c r="I113" s="133">
        <v>0</v>
      </c>
      <c r="J113" s="133"/>
      <c r="K113" s="133">
        <v>0</v>
      </c>
      <c r="L113" s="133"/>
      <c r="M113" s="133"/>
      <c r="N113" s="132"/>
      <c r="O113" s="132"/>
      <c r="P113" s="132"/>
      <c r="Q113" s="132"/>
      <c r="R113" s="133"/>
      <c r="S113" s="133"/>
      <c r="T113" s="133"/>
      <c r="U113" s="133"/>
      <c r="V113" s="133"/>
      <c r="W113" s="133"/>
      <c r="X113" s="133"/>
      <c r="AG113" t="s">
        <v>321</v>
      </c>
    </row>
    <row r="114" spans="1:60" ht="45">
      <c r="A114" s="140" t="s">
        <v>464</v>
      </c>
      <c r="B114" s="141" t="s">
        <v>2695</v>
      </c>
      <c r="C114" s="154" t="s">
        <v>2839</v>
      </c>
      <c r="D114" s="142" t="s">
        <v>408</v>
      </c>
      <c r="E114" s="143">
        <v>1199</v>
      </c>
      <c r="F114" s="150">
        <v>0</v>
      </c>
      <c r="G114" s="170">
        <f>F114*E114</f>
        <v>0</v>
      </c>
      <c r="H114" s="131">
        <v>0</v>
      </c>
      <c r="I114" s="131">
        <v>0</v>
      </c>
      <c r="J114" s="131">
        <v>56</v>
      </c>
      <c r="K114" s="131">
        <v>67144</v>
      </c>
      <c r="L114" s="131">
        <v>21</v>
      </c>
      <c r="M114" s="131">
        <v>81244.240000000005</v>
      </c>
      <c r="N114" s="130">
        <v>0</v>
      </c>
      <c r="O114" s="130">
        <v>0</v>
      </c>
      <c r="P114" s="130">
        <v>0</v>
      </c>
      <c r="Q114" s="130">
        <v>0</v>
      </c>
      <c r="R114" s="131">
        <v>0</v>
      </c>
      <c r="S114" s="131" t="s">
        <v>326</v>
      </c>
      <c r="T114" s="131"/>
      <c r="U114" s="131">
        <v>0</v>
      </c>
      <c r="V114" s="131">
        <v>0</v>
      </c>
      <c r="W114" s="131">
        <v>0</v>
      </c>
      <c r="X114" s="131" t="s">
        <v>1648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2445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>
      <c r="A115" s="129"/>
      <c r="B115" s="129"/>
      <c r="C115" s="255" t="s">
        <v>2840</v>
      </c>
      <c r="D115" s="256"/>
      <c r="E115" s="256"/>
      <c r="F115" s="256"/>
      <c r="G115" s="256"/>
      <c r="H115" s="131"/>
      <c r="I115" s="131"/>
      <c r="J115" s="131"/>
      <c r="K115" s="131"/>
      <c r="L115" s="131"/>
      <c r="M115" s="131"/>
      <c r="N115" s="130"/>
      <c r="O115" s="130"/>
      <c r="P115" s="130"/>
      <c r="Q115" s="130"/>
      <c r="R115" s="131"/>
      <c r="S115" s="131"/>
      <c r="T115" s="131"/>
      <c r="U115" s="131"/>
      <c r="V115" s="131"/>
      <c r="W115" s="131"/>
      <c r="X115" s="131"/>
      <c r="Y115" s="126"/>
      <c r="Z115" s="126"/>
      <c r="AA115" s="126"/>
      <c r="AB115" s="126"/>
      <c r="AC115" s="126"/>
      <c r="AD115" s="126"/>
      <c r="AE115" s="126"/>
      <c r="AF115" s="126"/>
      <c r="AG115" s="126" t="s">
        <v>340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ht="45">
      <c r="A116" s="146" t="s">
        <v>134</v>
      </c>
      <c r="B116" s="147" t="s">
        <v>2695</v>
      </c>
      <c r="C116" s="153" t="s">
        <v>2841</v>
      </c>
      <c r="D116" s="148" t="s">
        <v>325</v>
      </c>
      <c r="E116" s="149">
        <v>32</v>
      </c>
      <c r="F116" s="150">
        <v>0</v>
      </c>
      <c r="G116" s="170">
        <f t="shared" ref="G116:G117" si="6">F116*E116</f>
        <v>0</v>
      </c>
      <c r="H116" s="131">
        <v>93</v>
      </c>
      <c r="I116" s="131">
        <v>2976</v>
      </c>
      <c r="J116" s="131">
        <v>0</v>
      </c>
      <c r="K116" s="131">
        <v>0</v>
      </c>
      <c r="L116" s="131">
        <v>21</v>
      </c>
      <c r="M116" s="131">
        <v>3600.96</v>
      </c>
      <c r="N116" s="130">
        <v>0</v>
      </c>
      <c r="O116" s="130">
        <v>0</v>
      </c>
      <c r="P116" s="130">
        <v>0</v>
      </c>
      <c r="Q116" s="130">
        <v>0</v>
      </c>
      <c r="R116" s="131">
        <v>0</v>
      </c>
      <c r="S116" s="131" t="s">
        <v>326</v>
      </c>
      <c r="T116" s="131"/>
      <c r="U116" s="131">
        <v>0</v>
      </c>
      <c r="V116" s="131">
        <v>0</v>
      </c>
      <c r="W116" s="131">
        <v>0</v>
      </c>
      <c r="X116" s="131" t="s">
        <v>1648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1649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ht="45">
      <c r="A117" s="140" t="s">
        <v>136</v>
      </c>
      <c r="B117" s="141" t="s">
        <v>2695</v>
      </c>
      <c r="C117" s="154" t="s">
        <v>2842</v>
      </c>
      <c r="D117" s="142" t="s">
        <v>408</v>
      </c>
      <c r="E117" s="143">
        <v>75</v>
      </c>
      <c r="F117" s="150">
        <v>0</v>
      </c>
      <c r="G117" s="170">
        <f t="shared" si="6"/>
        <v>0</v>
      </c>
      <c r="H117" s="131">
        <v>0</v>
      </c>
      <c r="I117" s="131">
        <v>0</v>
      </c>
      <c r="J117" s="131">
        <v>24</v>
      </c>
      <c r="K117" s="131">
        <v>1800</v>
      </c>
      <c r="L117" s="131">
        <v>21</v>
      </c>
      <c r="M117" s="131">
        <v>2178</v>
      </c>
      <c r="N117" s="130">
        <v>0</v>
      </c>
      <c r="O117" s="130">
        <v>0</v>
      </c>
      <c r="P117" s="130">
        <v>0</v>
      </c>
      <c r="Q117" s="130">
        <v>0</v>
      </c>
      <c r="R117" s="131">
        <v>0</v>
      </c>
      <c r="S117" s="131" t="s">
        <v>326</v>
      </c>
      <c r="T117" s="131"/>
      <c r="U117" s="131">
        <v>0</v>
      </c>
      <c r="V117" s="131">
        <v>0</v>
      </c>
      <c r="W117" s="131">
        <v>0</v>
      </c>
      <c r="X117" s="131" t="s">
        <v>1648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2445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ht="22.5">
      <c r="A118" s="129"/>
      <c r="B118" s="129"/>
      <c r="C118" s="255" t="s">
        <v>2843</v>
      </c>
      <c r="D118" s="256"/>
      <c r="E118" s="256"/>
      <c r="F118" s="256"/>
      <c r="G118" s="256"/>
      <c r="H118" s="131"/>
      <c r="I118" s="131"/>
      <c r="J118" s="131"/>
      <c r="K118" s="131"/>
      <c r="L118" s="131"/>
      <c r="M118" s="131"/>
      <c r="N118" s="130"/>
      <c r="O118" s="130"/>
      <c r="P118" s="130"/>
      <c r="Q118" s="130"/>
      <c r="R118" s="131"/>
      <c r="S118" s="131"/>
      <c r="T118" s="131"/>
      <c r="U118" s="131"/>
      <c r="V118" s="131"/>
      <c r="W118" s="131"/>
      <c r="X118" s="131"/>
      <c r="Y118" s="126"/>
      <c r="Z118" s="126"/>
      <c r="AA118" s="126"/>
      <c r="AB118" s="126"/>
      <c r="AC118" s="126"/>
      <c r="AD118" s="126"/>
      <c r="AE118" s="126"/>
      <c r="AF118" s="126"/>
      <c r="AG118" s="126" t="s">
        <v>340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57" t="str">
        <f>C118</f>
        <v>křížení dilatační spáry v betonu, materiál PE-HD, rozměr vnitřní - vnější 20 / 25 mm (např. IVAR.HK 1620)</v>
      </c>
      <c r="BB118" s="126"/>
      <c r="BC118" s="126"/>
      <c r="BD118" s="126"/>
      <c r="BE118" s="126"/>
      <c r="BF118" s="126"/>
      <c r="BG118" s="126"/>
      <c r="BH118" s="126"/>
    </row>
    <row r="119" spans="1:60" ht="56.25">
      <c r="A119" s="140" t="s">
        <v>138</v>
      </c>
      <c r="B119" s="141" t="s">
        <v>2695</v>
      </c>
      <c r="C119" s="154" t="s">
        <v>2844</v>
      </c>
      <c r="D119" s="142" t="s">
        <v>325</v>
      </c>
      <c r="E119" s="143">
        <v>1</v>
      </c>
      <c r="F119" s="150">
        <v>0</v>
      </c>
      <c r="G119" s="170">
        <f>F119*E119</f>
        <v>0</v>
      </c>
      <c r="H119" s="131">
        <v>14990</v>
      </c>
      <c r="I119" s="131">
        <v>14990</v>
      </c>
      <c r="J119" s="131">
        <v>0</v>
      </c>
      <c r="K119" s="131">
        <v>0</v>
      </c>
      <c r="L119" s="131">
        <v>21</v>
      </c>
      <c r="M119" s="131">
        <v>18137.900000000001</v>
      </c>
      <c r="N119" s="130">
        <v>0</v>
      </c>
      <c r="O119" s="130">
        <v>0</v>
      </c>
      <c r="P119" s="130">
        <v>0</v>
      </c>
      <c r="Q119" s="130">
        <v>0</v>
      </c>
      <c r="R119" s="131">
        <v>0</v>
      </c>
      <c r="S119" s="131" t="s">
        <v>326</v>
      </c>
      <c r="T119" s="131"/>
      <c r="U119" s="131">
        <v>0</v>
      </c>
      <c r="V119" s="131">
        <v>0</v>
      </c>
      <c r="W119" s="131">
        <v>0</v>
      </c>
      <c r="X119" s="131" t="s">
        <v>1648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1649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ht="45">
      <c r="A120" s="129"/>
      <c r="B120" s="129"/>
      <c r="C120" s="255" t="s">
        <v>2845</v>
      </c>
      <c r="D120" s="256"/>
      <c r="E120" s="256"/>
      <c r="F120" s="256"/>
      <c r="G120" s="256"/>
      <c r="H120" s="131"/>
      <c r="I120" s="131"/>
      <c r="J120" s="131"/>
      <c r="K120" s="131"/>
      <c r="L120" s="131"/>
      <c r="M120" s="131"/>
      <c r="N120" s="130"/>
      <c r="O120" s="130"/>
      <c r="P120" s="130"/>
      <c r="Q120" s="130"/>
      <c r="R120" s="131"/>
      <c r="S120" s="131"/>
      <c r="T120" s="131"/>
      <c r="U120" s="131"/>
      <c r="V120" s="131"/>
      <c r="W120" s="131"/>
      <c r="X120" s="131"/>
      <c r="Y120" s="126"/>
      <c r="Z120" s="126"/>
      <c r="AA120" s="126"/>
      <c r="AB120" s="126"/>
      <c r="AC120" s="126"/>
      <c r="AD120" s="126"/>
      <c r="AE120" s="126"/>
      <c r="AF120" s="126"/>
      <c r="AG120" s="126" t="s">
        <v>340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57" t="str">
        <f>C120</f>
        <v>regulačními průtokoměry, sběrač s uzavíracími ventily, upevňovací konzoly, 2 ks kulových uzávěrů se šroubením, 2 ks průchozí mezikus s automatickým odvzdušňovacím ventilem, otočným vypouštěcím ventilem a teploměrem, 2 ks zátka, instalační nástěnná skříň příslušné velikosti, PN 10, T = +90 °C, materiál mosaz CW617N (např. IVAR.CS 553 VP 7)</v>
      </c>
      <c r="BB120" s="126"/>
      <c r="BC120" s="126"/>
      <c r="BD120" s="126"/>
      <c r="BE120" s="126"/>
      <c r="BF120" s="126"/>
      <c r="BG120" s="126"/>
      <c r="BH120" s="126"/>
    </row>
    <row r="121" spans="1:60" ht="56.25">
      <c r="A121" s="140" t="s">
        <v>140</v>
      </c>
      <c r="B121" s="141" t="s">
        <v>2695</v>
      </c>
      <c r="C121" s="154" t="s">
        <v>2846</v>
      </c>
      <c r="D121" s="142" t="s">
        <v>325</v>
      </c>
      <c r="E121" s="143">
        <v>1</v>
      </c>
      <c r="F121" s="150">
        <v>0</v>
      </c>
      <c r="G121" s="170">
        <f>F121*E121</f>
        <v>0</v>
      </c>
      <c r="H121" s="131">
        <v>16987</v>
      </c>
      <c r="I121" s="131">
        <v>16987</v>
      </c>
      <c r="J121" s="131">
        <v>0</v>
      </c>
      <c r="K121" s="131">
        <v>0</v>
      </c>
      <c r="L121" s="131">
        <v>21</v>
      </c>
      <c r="M121" s="131">
        <v>20554.27</v>
      </c>
      <c r="N121" s="130">
        <v>0</v>
      </c>
      <c r="O121" s="130">
        <v>0</v>
      </c>
      <c r="P121" s="130">
        <v>0</v>
      </c>
      <c r="Q121" s="130">
        <v>0</v>
      </c>
      <c r="R121" s="131">
        <v>0</v>
      </c>
      <c r="S121" s="131" t="s">
        <v>326</v>
      </c>
      <c r="T121" s="131"/>
      <c r="U121" s="131">
        <v>0</v>
      </c>
      <c r="V121" s="131">
        <v>0</v>
      </c>
      <c r="W121" s="131">
        <v>0</v>
      </c>
      <c r="X121" s="131" t="s">
        <v>1648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1649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ht="45">
      <c r="A122" s="129"/>
      <c r="B122" s="129"/>
      <c r="C122" s="255" t="s">
        <v>2847</v>
      </c>
      <c r="D122" s="256"/>
      <c r="E122" s="256"/>
      <c r="F122" s="256"/>
      <c r="G122" s="256"/>
      <c r="H122" s="131"/>
      <c r="I122" s="131"/>
      <c r="J122" s="131"/>
      <c r="K122" s="131"/>
      <c r="L122" s="131"/>
      <c r="M122" s="131"/>
      <c r="N122" s="130"/>
      <c r="O122" s="130"/>
      <c r="P122" s="130"/>
      <c r="Q122" s="130"/>
      <c r="R122" s="131"/>
      <c r="S122" s="131"/>
      <c r="T122" s="131"/>
      <c r="U122" s="131"/>
      <c r="V122" s="131"/>
      <c r="W122" s="131"/>
      <c r="X122" s="131"/>
      <c r="Y122" s="126"/>
      <c r="Z122" s="126"/>
      <c r="AA122" s="126"/>
      <c r="AB122" s="126"/>
      <c r="AC122" s="126"/>
      <c r="AD122" s="126"/>
      <c r="AE122" s="126"/>
      <c r="AF122" s="126"/>
      <c r="AG122" s="126" t="s">
        <v>340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57" t="str">
        <f>C122</f>
        <v>regulačními průtokoměry, sběrač s uzavíracími ventily, upevňovací konzoly, 2 ks kulových uzávěrů se šroubením, 2 ks průchozí mezikus s automatickým odvzdušňovacím ventilem, otočným vypouštěcím ventilem a teploměrem, 2 ks zátka, instalační nástěnná skříň příslušné velikosti, PN 10, T = +90 °C, materiál mosaz CW617N (např. IVAR.CS 553 VP 9)</v>
      </c>
      <c r="BB122" s="126"/>
      <c r="BC122" s="126"/>
      <c r="BD122" s="126"/>
      <c r="BE122" s="126"/>
      <c r="BF122" s="126"/>
      <c r="BG122" s="126"/>
      <c r="BH122" s="126"/>
    </row>
    <row r="123" spans="1:60" ht="56.25">
      <c r="A123" s="140" t="s">
        <v>142</v>
      </c>
      <c r="B123" s="141" t="s">
        <v>2695</v>
      </c>
      <c r="C123" s="154" t="s">
        <v>2848</v>
      </c>
      <c r="D123" s="142" t="s">
        <v>338</v>
      </c>
      <c r="E123" s="143">
        <v>240</v>
      </c>
      <c r="F123" s="150">
        <v>0</v>
      </c>
      <c r="G123" s="170">
        <f>F123*E123</f>
        <v>0</v>
      </c>
      <c r="H123" s="131">
        <v>712.5</v>
      </c>
      <c r="I123" s="131">
        <v>171000</v>
      </c>
      <c r="J123" s="131">
        <v>0</v>
      </c>
      <c r="K123" s="131">
        <v>0</v>
      </c>
      <c r="L123" s="131">
        <v>21</v>
      </c>
      <c r="M123" s="131">
        <v>206910</v>
      </c>
      <c r="N123" s="130">
        <v>0</v>
      </c>
      <c r="O123" s="130">
        <v>0</v>
      </c>
      <c r="P123" s="130">
        <v>0</v>
      </c>
      <c r="Q123" s="130">
        <v>0</v>
      </c>
      <c r="R123" s="131">
        <v>0</v>
      </c>
      <c r="S123" s="131" t="s">
        <v>326</v>
      </c>
      <c r="T123" s="131"/>
      <c r="U123" s="131">
        <v>0</v>
      </c>
      <c r="V123" s="131">
        <v>0</v>
      </c>
      <c r="W123" s="131">
        <v>0</v>
      </c>
      <c r="X123" s="131" t="s">
        <v>1648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1649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ht="22.5">
      <c r="A124" s="129"/>
      <c r="B124" s="129"/>
      <c r="C124" s="255" t="s">
        <v>2849</v>
      </c>
      <c r="D124" s="256"/>
      <c r="E124" s="256"/>
      <c r="F124" s="256"/>
      <c r="G124" s="256"/>
      <c r="H124" s="131"/>
      <c r="I124" s="131"/>
      <c r="J124" s="131"/>
      <c r="K124" s="131"/>
      <c r="L124" s="131"/>
      <c r="M124" s="131"/>
      <c r="N124" s="130"/>
      <c r="O124" s="130"/>
      <c r="P124" s="130"/>
      <c r="Q124" s="130"/>
      <c r="R124" s="131"/>
      <c r="S124" s="131"/>
      <c r="T124" s="131"/>
      <c r="U124" s="131"/>
      <c r="V124" s="131"/>
      <c r="W124" s="131"/>
      <c r="X124" s="131"/>
      <c r="Y124" s="126"/>
      <c r="Z124" s="126"/>
      <c r="AA124" s="126"/>
      <c r="AB124" s="126"/>
      <c r="AC124" s="126"/>
      <c r="AD124" s="126"/>
      <c r="AE124" s="126"/>
      <c r="AF124" s="126"/>
      <c r="AG124" s="126" t="s">
        <v>340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57" t="str">
        <f>C124</f>
        <v>600 mm, výška 35 mm, výstupky pro uchycení trubek d 15–18 mm, rozestup uložení 7,5 cm nebo vícenásobný, prodejní jednotka 7,2 m2 (např. IVAR.TH 30 P)</v>
      </c>
      <c r="BB124" s="126"/>
      <c r="BC124" s="126"/>
      <c r="BD124" s="126"/>
      <c r="BE124" s="126"/>
      <c r="BF124" s="126"/>
      <c r="BG124" s="126"/>
      <c r="BH124" s="126"/>
    </row>
    <row r="125" spans="1:60" ht="56.25">
      <c r="A125" s="140" t="s">
        <v>483</v>
      </c>
      <c r="B125" s="141" t="s">
        <v>2695</v>
      </c>
      <c r="C125" s="154" t="s">
        <v>2850</v>
      </c>
      <c r="D125" s="142" t="s">
        <v>408</v>
      </c>
      <c r="E125" s="143">
        <v>259</v>
      </c>
      <c r="F125" s="150">
        <v>0</v>
      </c>
      <c r="G125" s="170">
        <f>F125*E125</f>
        <v>0</v>
      </c>
      <c r="H125" s="131">
        <v>36</v>
      </c>
      <c r="I125" s="131">
        <v>9324</v>
      </c>
      <c r="J125" s="131">
        <v>0</v>
      </c>
      <c r="K125" s="131">
        <v>0</v>
      </c>
      <c r="L125" s="131">
        <v>21</v>
      </c>
      <c r="M125" s="131">
        <v>11282.04</v>
      </c>
      <c r="N125" s="130">
        <v>0</v>
      </c>
      <c r="O125" s="130">
        <v>0</v>
      </c>
      <c r="P125" s="130">
        <v>0</v>
      </c>
      <c r="Q125" s="130">
        <v>0</v>
      </c>
      <c r="R125" s="131">
        <v>0</v>
      </c>
      <c r="S125" s="131" t="s">
        <v>326</v>
      </c>
      <c r="T125" s="131"/>
      <c r="U125" s="131">
        <v>0</v>
      </c>
      <c r="V125" s="131">
        <v>0</v>
      </c>
      <c r="W125" s="131">
        <v>0</v>
      </c>
      <c r="X125" s="131" t="s">
        <v>1648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1649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>
      <c r="A126" s="129"/>
      <c r="B126" s="129"/>
      <c r="C126" s="255" t="s">
        <v>2851</v>
      </c>
      <c r="D126" s="256"/>
      <c r="E126" s="256"/>
      <c r="F126" s="256"/>
      <c r="G126" s="256"/>
      <c r="H126" s="131"/>
      <c r="I126" s="131"/>
      <c r="J126" s="131"/>
      <c r="K126" s="131"/>
      <c r="L126" s="131"/>
      <c r="M126" s="131"/>
      <c r="N126" s="130"/>
      <c r="O126" s="130"/>
      <c r="P126" s="130"/>
      <c r="Q126" s="130"/>
      <c r="R126" s="131"/>
      <c r="S126" s="131"/>
      <c r="T126" s="131"/>
      <c r="U126" s="131"/>
      <c r="V126" s="131"/>
      <c r="W126" s="131"/>
      <c r="X126" s="131"/>
      <c r="Y126" s="126"/>
      <c r="Z126" s="126"/>
      <c r="AA126" s="126"/>
      <c r="AB126" s="126"/>
      <c r="AC126" s="126"/>
      <c r="AD126" s="126"/>
      <c r="AE126" s="126"/>
      <c r="AF126" s="126"/>
      <c r="AG126" s="126" t="s">
        <v>340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57" t="str">
        <f>C126</f>
        <v>směsi), samolepicí pruh na zadní straně, prostor pro dilataci 5 mm podle DIN 18560 (např. IVAR.DP 50)</v>
      </c>
      <c r="BB126" s="126"/>
      <c r="BC126" s="126"/>
      <c r="BD126" s="126"/>
      <c r="BE126" s="126"/>
      <c r="BF126" s="126"/>
      <c r="BG126" s="126"/>
      <c r="BH126" s="126"/>
    </row>
    <row r="127" spans="1:60" ht="45">
      <c r="A127" s="146" t="s">
        <v>486</v>
      </c>
      <c r="B127" s="147" t="s">
        <v>2695</v>
      </c>
      <c r="C127" s="153" t="s">
        <v>2852</v>
      </c>
      <c r="D127" s="148" t="s">
        <v>408</v>
      </c>
      <c r="E127" s="149">
        <v>53</v>
      </c>
      <c r="F127" s="150">
        <v>0</v>
      </c>
      <c r="G127" s="170">
        <f t="shared" ref="G127:G129" si="7">F127*E127</f>
        <v>0</v>
      </c>
      <c r="H127" s="131">
        <v>79.5</v>
      </c>
      <c r="I127" s="131">
        <v>4213.5</v>
      </c>
      <c r="J127" s="131">
        <v>0</v>
      </c>
      <c r="K127" s="131">
        <v>0</v>
      </c>
      <c r="L127" s="131">
        <v>21</v>
      </c>
      <c r="M127" s="131">
        <v>5098.335</v>
      </c>
      <c r="N127" s="130">
        <v>0</v>
      </c>
      <c r="O127" s="130">
        <v>0</v>
      </c>
      <c r="P127" s="130">
        <v>0</v>
      </c>
      <c r="Q127" s="130">
        <v>0</v>
      </c>
      <c r="R127" s="131">
        <v>0</v>
      </c>
      <c r="S127" s="131" t="s">
        <v>326</v>
      </c>
      <c r="T127" s="131"/>
      <c r="U127" s="131">
        <v>0</v>
      </c>
      <c r="V127" s="131">
        <v>0</v>
      </c>
      <c r="W127" s="131">
        <v>0</v>
      </c>
      <c r="X127" s="131" t="s">
        <v>1648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1649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ht="33.75">
      <c r="A128" s="146" t="s">
        <v>489</v>
      </c>
      <c r="B128" s="147" t="s">
        <v>2695</v>
      </c>
      <c r="C128" s="153" t="s">
        <v>2853</v>
      </c>
      <c r="D128" s="148" t="s">
        <v>495</v>
      </c>
      <c r="E128" s="149">
        <v>96</v>
      </c>
      <c r="F128" s="150">
        <v>0</v>
      </c>
      <c r="G128" s="170">
        <f t="shared" si="7"/>
        <v>0</v>
      </c>
      <c r="H128" s="131">
        <v>145</v>
      </c>
      <c r="I128" s="131">
        <v>13920</v>
      </c>
      <c r="J128" s="131">
        <v>0</v>
      </c>
      <c r="K128" s="131">
        <v>0</v>
      </c>
      <c r="L128" s="131">
        <v>21</v>
      </c>
      <c r="M128" s="131">
        <v>16843.2</v>
      </c>
      <c r="N128" s="130">
        <v>0</v>
      </c>
      <c r="O128" s="130">
        <v>0</v>
      </c>
      <c r="P128" s="130">
        <v>0</v>
      </c>
      <c r="Q128" s="130">
        <v>0</v>
      </c>
      <c r="R128" s="131">
        <v>0</v>
      </c>
      <c r="S128" s="131" t="s">
        <v>326</v>
      </c>
      <c r="T128" s="131"/>
      <c r="U128" s="131">
        <v>0</v>
      </c>
      <c r="V128" s="131">
        <v>0</v>
      </c>
      <c r="W128" s="131">
        <v>0</v>
      </c>
      <c r="X128" s="131" t="s">
        <v>1648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1649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ht="45">
      <c r="A129" s="140" t="s">
        <v>492</v>
      </c>
      <c r="B129" s="141" t="s">
        <v>2695</v>
      </c>
      <c r="C129" s="154" t="s">
        <v>2854</v>
      </c>
      <c r="D129" s="142" t="s">
        <v>325</v>
      </c>
      <c r="E129" s="143">
        <v>16</v>
      </c>
      <c r="F129" s="150">
        <v>0</v>
      </c>
      <c r="G129" s="170">
        <f t="shared" si="7"/>
        <v>0</v>
      </c>
      <c r="H129" s="131">
        <v>883</v>
      </c>
      <c r="I129" s="131">
        <v>14128</v>
      </c>
      <c r="J129" s="131">
        <v>0</v>
      </c>
      <c r="K129" s="131">
        <v>0</v>
      </c>
      <c r="L129" s="131">
        <v>21</v>
      </c>
      <c r="M129" s="131">
        <v>17094.88</v>
      </c>
      <c r="N129" s="130">
        <v>0</v>
      </c>
      <c r="O129" s="130">
        <v>0</v>
      </c>
      <c r="P129" s="130">
        <v>0</v>
      </c>
      <c r="Q129" s="130">
        <v>0</v>
      </c>
      <c r="R129" s="131">
        <v>0</v>
      </c>
      <c r="S129" s="131" t="s">
        <v>326</v>
      </c>
      <c r="T129" s="131"/>
      <c r="U129" s="131">
        <v>0</v>
      </c>
      <c r="V129" s="131">
        <v>0</v>
      </c>
      <c r="W129" s="131">
        <v>0</v>
      </c>
      <c r="X129" s="131" t="s">
        <v>1648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1649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>
      <c r="A130" s="129"/>
      <c r="B130" s="129"/>
      <c r="C130" s="255" t="s">
        <v>2855</v>
      </c>
      <c r="D130" s="256"/>
      <c r="E130" s="256"/>
      <c r="F130" s="256"/>
      <c r="G130" s="256"/>
      <c r="H130" s="131"/>
      <c r="I130" s="131"/>
      <c r="J130" s="131"/>
      <c r="K130" s="131"/>
      <c r="L130" s="131"/>
      <c r="M130" s="131"/>
      <c r="N130" s="130"/>
      <c r="O130" s="130"/>
      <c r="P130" s="130"/>
      <c r="Q130" s="130"/>
      <c r="R130" s="131"/>
      <c r="S130" s="131"/>
      <c r="T130" s="131"/>
      <c r="U130" s="131"/>
      <c r="V130" s="131"/>
      <c r="W130" s="131"/>
      <c r="X130" s="131"/>
      <c r="Y130" s="126"/>
      <c r="Z130" s="126"/>
      <c r="AA130" s="126"/>
      <c r="AB130" s="126"/>
      <c r="AC130" s="126"/>
      <c r="AD130" s="126"/>
      <c r="AE130" s="126"/>
      <c r="AF130" s="126"/>
      <c r="AG130" s="126" t="s">
        <v>340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ht="45">
      <c r="A131" s="140" t="s">
        <v>498</v>
      </c>
      <c r="B131" s="141" t="s">
        <v>2695</v>
      </c>
      <c r="C131" s="154" t="s">
        <v>2856</v>
      </c>
      <c r="D131" s="142" t="s">
        <v>325</v>
      </c>
      <c r="E131" s="143">
        <v>2</v>
      </c>
      <c r="F131" s="150">
        <v>0</v>
      </c>
      <c r="G131" s="170">
        <f>F131*E131</f>
        <v>0</v>
      </c>
      <c r="H131" s="131">
        <v>3521</v>
      </c>
      <c r="I131" s="131">
        <v>7042</v>
      </c>
      <c r="J131" s="131">
        <v>0</v>
      </c>
      <c r="K131" s="131">
        <v>0</v>
      </c>
      <c r="L131" s="131">
        <v>21</v>
      </c>
      <c r="M131" s="131">
        <v>8520.82</v>
      </c>
      <c r="N131" s="130">
        <v>0</v>
      </c>
      <c r="O131" s="130">
        <v>0</v>
      </c>
      <c r="P131" s="130">
        <v>0</v>
      </c>
      <c r="Q131" s="130">
        <v>0</v>
      </c>
      <c r="R131" s="131">
        <v>0</v>
      </c>
      <c r="S131" s="131" t="s">
        <v>326</v>
      </c>
      <c r="T131" s="131"/>
      <c r="U131" s="131">
        <v>0</v>
      </c>
      <c r="V131" s="131">
        <v>0</v>
      </c>
      <c r="W131" s="131">
        <v>0</v>
      </c>
      <c r="X131" s="131" t="s">
        <v>1648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1649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>
      <c r="A132" s="129"/>
      <c r="B132" s="129"/>
      <c r="C132" s="255" t="s">
        <v>2857</v>
      </c>
      <c r="D132" s="256"/>
      <c r="E132" s="256"/>
      <c r="F132" s="256"/>
      <c r="G132" s="256"/>
      <c r="H132" s="131"/>
      <c r="I132" s="131"/>
      <c r="J132" s="131"/>
      <c r="K132" s="131"/>
      <c r="L132" s="131"/>
      <c r="M132" s="131"/>
      <c r="N132" s="130"/>
      <c r="O132" s="130"/>
      <c r="P132" s="130"/>
      <c r="Q132" s="130"/>
      <c r="R132" s="131"/>
      <c r="S132" s="131"/>
      <c r="T132" s="131"/>
      <c r="U132" s="131"/>
      <c r="V132" s="131"/>
      <c r="W132" s="131"/>
      <c r="X132" s="131"/>
      <c r="Y132" s="126"/>
      <c r="Z132" s="126"/>
      <c r="AA132" s="126"/>
      <c r="AB132" s="126"/>
      <c r="AC132" s="126"/>
      <c r="AD132" s="126"/>
      <c r="AE132" s="126"/>
      <c r="AF132" s="126"/>
      <c r="AG132" s="126" t="s">
        <v>340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ht="45">
      <c r="A133" s="140" t="s">
        <v>499</v>
      </c>
      <c r="B133" s="141" t="s">
        <v>2695</v>
      </c>
      <c r="C133" s="154" t="s">
        <v>2858</v>
      </c>
      <c r="D133" s="142" t="s">
        <v>325</v>
      </c>
      <c r="E133" s="143">
        <v>5</v>
      </c>
      <c r="F133" s="150">
        <v>0</v>
      </c>
      <c r="G133" s="170">
        <f>F133*E133</f>
        <v>0</v>
      </c>
      <c r="H133" s="131">
        <v>3430</v>
      </c>
      <c r="I133" s="131">
        <v>17150</v>
      </c>
      <c r="J133" s="131">
        <v>0</v>
      </c>
      <c r="K133" s="131">
        <v>0</v>
      </c>
      <c r="L133" s="131">
        <v>21</v>
      </c>
      <c r="M133" s="131">
        <v>20751.5</v>
      </c>
      <c r="N133" s="130">
        <v>0</v>
      </c>
      <c r="O133" s="130">
        <v>0</v>
      </c>
      <c r="P133" s="130">
        <v>0</v>
      </c>
      <c r="Q133" s="130">
        <v>0</v>
      </c>
      <c r="R133" s="131">
        <v>0</v>
      </c>
      <c r="S133" s="131" t="s">
        <v>326</v>
      </c>
      <c r="T133" s="131"/>
      <c r="U133" s="131">
        <v>0</v>
      </c>
      <c r="V133" s="131">
        <v>0</v>
      </c>
      <c r="W133" s="131">
        <v>0</v>
      </c>
      <c r="X133" s="131" t="s">
        <v>1648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1649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ht="56.25">
      <c r="A134" s="129"/>
      <c r="B134" s="129"/>
      <c r="C134" s="255" t="s">
        <v>2859</v>
      </c>
      <c r="D134" s="256"/>
      <c r="E134" s="256"/>
      <c r="F134" s="256"/>
      <c r="G134" s="256"/>
      <c r="H134" s="131"/>
      <c r="I134" s="131"/>
      <c r="J134" s="131"/>
      <c r="K134" s="131"/>
      <c r="L134" s="131"/>
      <c r="M134" s="131"/>
      <c r="N134" s="130"/>
      <c r="O134" s="130"/>
      <c r="P134" s="130"/>
      <c r="Q134" s="130"/>
      <c r="R134" s="131"/>
      <c r="S134" s="131"/>
      <c r="T134" s="131"/>
      <c r="U134" s="131"/>
      <c r="V134" s="131"/>
      <c r="W134" s="131"/>
      <c r="X134" s="131"/>
      <c r="Y134" s="126"/>
      <c r="Z134" s="126"/>
      <c r="AA134" s="126"/>
      <c r="AB134" s="126"/>
      <c r="AC134" s="126"/>
      <c r="AD134" s="126"/>
      <c r="AE134" s="126"/>
      <c r="AF134" s="126"/>
      <c r="AG134" s="126" t="s">
        <v>340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57" t="str">
        <f>C134</f>
        <v>teploty, ve spojení s elektrickou lištou k ovládání max. 4 elektrotermických pohonů na rozdělovači, týdenní program nebo denní program, normální a snížená teplota, protimrazová ochrana, grafické zobrazení symbolu programu na displeji včetně zobrazení času a teploty. Termostat neumí časové řídit ostatní termostaty, pouze sám sebe. Montáž na instalační krabici KU 68. IP 30, třída ochrany II (např. IVAR.FREETIME EVO)</v>
      </c>
      <c r="BB134" s="126"/>
      <c r="BC134" s="126"/>
      <c r="BD134" s="126"/>
      <c r="BE134" s="126"/>
      <c r="BF134" s="126"/>
      <c r="BG134" s="126"/>
      <c r="BH134" s="126"/>
    </row>
    <row r="135" spans="1:60">
      <c r="A135" s="146" t="s">
        <v>500</v>
      </c>
      <c r="B135" s="147" t="s">
        <v>2695</v>
      </c>
      <c r="C135" s="153" t="s">
        <v>2860</v>
      </c>
      <c r="D135" s="148" t="s">
        <v>338</v>
      </c>
      <c r="E135" s="149">
        <v>240</v>
      </c>
      <c r="F135" s="150">
        <v>0</v>
      </c>
      <c r="G135" s="170">
        <f t="shared" ref="G135:G136" si="8">F135*E135</f>
        <v>0</v>
      </c>
      <c r="H135" s="131">
        <v>0</v>
      </c>
      <c r="I135" s="131">
        <v>0</v>
      </c>
      <c r="J135" s="131">
        <v>260</v>
      </c>
      <c r="K135" s="131">
        <v>62400</v>
      </c>
      <c r="L135" s="131">
        <v>21</v>
      </c>
      <c r="M135" s="131">
        <v>75504</v>
      </c>
      <c r="N135" s="130">
        <v>0</v>
      </c>
      <c r="O135" s="130">
        <v>0</v>
      </c>
      <c r="P135" s="130">
        <v>0</v>
      </c>
      <c r="Q135" s="130">
        <v>0</v>
      </c>
      <c r="R135" s="131">
        <v>0</v>
      </c>
      <c r="S135" s="131" t="s">
        <v>326</v>
      </c>
      <c r="T135" s="131"/>
      <c r="U135" s="131">
        <v>0</v>
      </c>
      <c r="V135" s="131">
        <v>0</v>
      </c>
      <c r="W135" s="131">
        <v>0</v>
      </c>
      <c r="X135" s="131" t="s">
        <v>1648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2445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>
      <c r="A136" s="146" t="s">
        <v>503</v>
      </c>
      <c r="B136" s="147" t="s">
        <v>2838</v>
      </c>
      <c r="C136" s="153" t="s">
        <v>1396</v>
      </c>
      <c r="D136" s="148" t="s">
        <v>735</v>
      </c>
      <c r="E136" s="149">
        <v>1.1000000000000001</v>
      </c>
      <c r="F136" s="150">
        <v>0</v>
      </c>
      <c r="G136" s="170">
        <f t="shared" si="8"/>
        <v>0</v>
      </c>
      <c r="H136" s="131">
        <v>0</v>
      </c>
      <c r="I136" s="131">
        <v>0</v>
      </c>
      <c r="J136" s="131">
        <v>1240</v>
      </c>
      <c r="K136" s="131">
        <v>1364</v>
      </c>
      <c r="L136" s="131">
        <v>21</v>
      </c>
      <c r="M136" s="131">
        <v>1650.44</v>
      </c>
      <c r="N136" s="130">
        <v>0</v>
      </c>
      <c r="O136" s="130">
        <v>0</v>
      </c>
      <c r="P136" s="130">
        <v>0</v>
      </c>
      <c r="Q136" s="130">
        <v>0</v>
      </c>
      <c r="R136" s="131">
        <v>0</v>
      </c>
      <c r="S136" s="131" t="s">
        <v>326</v>
      </c>
      <c r="T136" s="131"/>
      <c r="U136" s="131">
        <v>0</v>
      </c>
      <c r="V136" s="131">
        <v>0</v>
      </c>
      <c r="W136" s="131">
        <v>0</v>
      </c>
      <c r="X136" s="131" t="s">
        <v>327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1349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>
      <c r="A137" s="134" t="s">
        <v>320</v>
      </c>
      <c r="B137" s="135" t="s">
        <v>205</v>
      </c>
      <c r="C137" s="152" t="s">
        <v>206</v>
      </c>
      <c r="D137" s="136"/>
      <c r="E137" s="137"/>
      <c r="F137" s="138"/>
      <c r="G137" s="139">
        <f>G138+G139+G140+G142+G144+G146+G148</f>
        <v>0</v>
      </c>
      <c r="H137" s="133"/>
      <c r="I137" s="133">
        <v>0</v>
      </c>
      <c r="J137" s="133"/>
      <c r="K137" s="133">
        <v>0</v>
      </c>
      <c r="L137" s="133"/>
      <c r="M137" s="133"/>
      <c r="N137" s="132"/>
      <c r="O137" s="132"/>
      <c r="P137" s="132"/>
      <c r="Q137" s="132"/>
      <c r="R137" s="133"/>
      <c r="S137" s="133"/>
      <c r="T137" s="133"/>
      <c r="U137" s="133"/>
      <c r="V137" s="133"/>
      <c r="W137" s="133"/>
      <c r="X137" s="133"/>
      <c r="AG137" t="s">
        <v>321</v>
      </c>
    </row>
    <row r="138" spans="1:60" ht="22.5">
      <c r="A138" s="146" t="s">
        <v>506</v>
      </c>
      <c r="B138" s="147" t="s">
        <v>2861</v>
      </c>
      <c r="C138" s="153" t="s">
        <v>2862</v>
      </c>
      <c r="D138" s="148" t="s">
        <v>495</v>
      </c>
      <c r="E138" s="149">
        <v>40</v>
      </c>
      <c r="F138" s="150">
        <v>0</v>
      </c>
      <c r="G138" s="170">
        <f t="shared" ref="G138:G139" si="9">F138*E138</f>
        <v>0</v>
      </c>
      <c r="H138" s="131">
        <v>0</v>
      </c>
      <c r="I138" s="131">
        <v>0</v>
      </c>
      <c r="J138" s="131">
        <v>145</v>
      </c>
      <c r="K138" s="131">
        <v>5800</v>
      </c>
      <c r="L138" s="131">
        <v>21</v>
      </c>
      <c r="M138" s="131">
        <v>7018</v>
      </c>
      <c r="N138" s="130">
        <v>0</v>
      </c>
      <c r="O138" s="130">
        <v>0</v>
      </c>
      <c r="P138" s="130">
        <v>0</v>
      </c>
      <c r="Q138" s="130">
        <v>0</v>
      </c>
      <c r="R138" s="131">
        <v>0</v>
      </c>
      <c r="S138" s="131" t="s">
        <v>326</v>
      </c>
      <c r="T138" s="131"/>
      <c r="U138" s="131">
        <v>0</v>
      </c>
      <c r="V138" s="131">
        <v>0</v>
      </c>
      <c r="W138" s="131">
        <v>0</v>
      </c>
      <c r="X138" s="131" t="s">
        <v>327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1349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ht="45">
      <c r="A139" s="146" t="s">
        <v>510</v>
      </c>
      <c r="B139" s="147" t="s">
        <v>2695</v>
      </c>
      <c r="C139" s="153" t="s">
        <v>2863</v>
      </c>
      <c r="D139" s="148" t="s">
        <v>325</v>
      </c>
      <c r="E139" s="149">
        <v>20</v>
      </c>
      <c r="F139" s="150">
        <v>0</v>
      </c>
      <c r="G139" s="170">
        <f t="shared" si="9"/>
        <v>0</v>
      </c>
      <c r="H139" s="131">
        <v>37.9</v>
      </c>
      <c r="I139" s="131">
        <v>758</v>
      </c>
      <c r="J139" s="131">
        <v>0</v>
      </c>
      <c r="K139" s="131">
        <v>0</v>
      </c>
      <c r="L139" s="131">
        <v>21</v>
      </c>
      <c r="M139" s="131">
        <v>917.18</v>
      </c>
      <c r="N139" s="130">
        <v>0</v>
      </c>
      <c r="O139" s="130">
        <v>0</v>
      </c>
      <c r="P139" s="130">
        <v>0</v>
      </c>
      <c r="Q139" s="130">
        <v>0</v>
      </c>
      <c r="R139" s="131">
        <v>0</v>
      </c>
      <c r="S139" s="131" t="s">
        <v>326</v>
      </c>
      <c r="T139" s="131"/>
      <c r="U139" s="131">
        <v>0</v>
      </c>
      <c r="V139" s="131">
        <v>0</v>
      </c>
      <c r="W139" s="131">
        <v>0</v>
      </c>
      <c r="X139" s="131" t="s">
        <v>1648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1649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ht="56.25">
      <c r="A140" s="140" t="s">
        <v>514</v>
      </c>
      <c r="B140" s="141" t="s">
        <v>2695</v>
      </c>
      <c r="C140" s="154" t="s">
        <v>2864</v>
      </c>
      <c r="D140" s="142" t="s">
        <v>325</v>
      </c>
      <c r="E140" s="143">
        <v>40</v>
      </c>
      <c r="F140" s="150">
        <v>0</v>
      </c>
      <c r="G140" s="170">
        <f>F140*E140</f>
        <v>0</v>
      </c>
      <c r="H140" s="131">
        <v>99.4</v>
      </c>
      <c r="I140" s="131">
        <v>3976</v>
      </c>
      <c r="J140" s="131">
        <v>0</v>
      </c>
      <c r="K140" s="131">
        <v>0</v>
      </c>
      <c r="L140" s="131">
        <v>21</v>
      </c>
      <c r="M140" s="131">
        <v>4810.96</v>
      </c>
      <c r="N140" s="130">
        <v>0</v>
      </c>
      <c r="O140" s="130">
        <v>0</v>
      </c>
      <c r="P140" s="130">
        <v>0</v>
      </c>
      <c r="Q140" s="130">
        <v>0</v>
      </c>
      <c r="R140" s="131">
        <v>0</v>
      </c>
      <c r="S140" s="131" t="s">
        <v>326</v>
      </c>
      <c r="T140" s="131"/>
      <c r="U140" s="131">
        <v>0</v>
      </c>
      <c r="V140" s="131">
        <v>0</v>
      </c>
      <c r="W140" s="131">
        <v>0</v>
      </c>
      <c r="X140" s="131" t="s">
        <v>1648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1649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>
      <c r="A141" s="129"/>
      <c r="B141" s="129"/>
      <c r="C141" s="255" t="s">
        <v>2865</v>
      </c>
      <c r="D141" s="256"/>
      <c r="E141" s="256"/>
      <c r="F141" s="256"/>
      <c r="G141" s="256"/>
      <c r="H141" s="131"/>
      <c r="I141" s="131"/>
      <c r="J141" s="131"/>
      <c r="K141" s="131"/>
      <c r="L141" s="131"/>
      <c r="M141" s="131"/>
      <c r="N141" s="130"/>
      <c r="O141" s="130"/>
      <c r="P141" s="130"/>
      <c r="Q141" s="130"/>
      <c r="R141" s="131"/>
      <c r="S141" s="131"/>
      <c r="T141" s="131"/>
      <c r="U141" s="131"/>
      <c r="V141" s="131"/>
      <c r="W141" s="131"/>
      <c r="X141" s="131"/>
      <c r="Y141" s="126"/>
      <c r="Z141" s="126"/>
      <c r="AA141" s="126"/>
      <c r="AB141" s="126"/>
      <c r="AC141" s="126"/>
      <c r="AD141" s="126"/>
      <c r="AE141" s="126"/>
      <c r="AF141" s="126"/>
      <c r="AG141" s="126" t="s">
        <v>340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ht="45">
      <c r="A142" s="140" t="s">
        <v>517</v>
      </c>
      <c r="B142" s="141" t="s">
        <v>2695</v>
      </c>
      <c r="C142" s="154" t="s">
        <v>2866</v>
      </c>
      <c r="D142" s="142" t="s">
        <v>325</v>
      </c>
      <c r="E142" s="143">
        <v>12</v>
      </c>
      <c r="F142" s="150">
        <v>0</v>
      </c>
      <c r="G142" s="170">
        <f>F142*E142</f>
        <v>0</v>
      </c>
      <c r="H142" s="131">
        <v>17.5</v>
      </c>
      <c r="I142" s="131">
        <v>210</v>
      </c>
      <c r="J142" s="131">
        <v>0</v>
      </c>
      <c r="K142" s="131">
        <v>0</v>
      </c>
      <c r="L142" s="131">
        <v>21</v>
      </c>
      <c r="M142" s="131">
        <v>254.1</v>
      </c>
      <c r="N142" s="130">
        <v>0</v>
      </c>
      <c r="O142" s="130">
        <v>0</v>
      </c>
      <c r="P142" s="130">
        <v>0</v>
      </c>
      <c r="Q142" s="130">
        <v>0</v>
      </c>
      <c r="R142" s="131">
        <v>0</v>
      </c>
      <c r="S142" s="131" t="s">
        <v>326</v>
      </c>
      <c r="T142" s="131"/>
      <c r="U142" s="131">
        <v>0</v>
      </c>
      <c r="V142" s="131">
        <v>0</v>
      </c>
      <c r="W142" s="131">
        <v>0</v>
      </c>
      <c r="X142" s="131" t="s">
        <v>1648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1649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ht="22.5">
      <c r="A143" s="129"/>
      <c r="B143" s="129"/>
      <c r="C143" s="255" t="s">
        <v>2867</v>
      </c>
      <c r="D143" s="256"/>
      <c r="E143" s="256"/>
      <c r="F143" s="256"/>
      <c r="G143" s="256"/>
      <c r="H143" s="131"/>
      <c r="I143" s="131"/>
      <c r="J143" s="131"/>
      <c r="K143" s="131"/>
      <c r="L143" s="131"/>
      <c r="M143" s="131"/>
      <c r="N143" s="130"/>
      <c r="O143" s="130"/>
      <c r="P143" s="130"/>
      <c r="Q143" s="130"/>
      <c r="R143" s="131"/>
      <c r="S143" s="131"/>
      <c r="T143" s="131"/>
      <c r="U143" s="131"/>
      <c r="V143" s="131"/>
      <c r="W143" s="131"/>
      <c r="X143" s="131"/>
      <c r="Y143" s="126"/>
      <c r="Z143" s="126"/>
      <c r="AA143" s="126"/>
      <c r="AB143" s="126"/>
      <c r="AC143" s="126"/>
      <c r="AD143" s="126"/>
      <c r="AE143" s="126"/>
      <c r="AF143" s="126"/>
      <c r="AG143" s="126" t="s">
        <v>340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57" t="str">
        <f>C143</f>
        <v>zatížení F 400 N, Snížení hlučnosti 18,5 dB (A), Složení materiálu DC01 - DIN EN 10130, Povrchová úprava pozink, Izolační materiál EPDM pryž (např. Hilti MP-L-I 15-20 M8)</v>
      </c>
      <c r="BB143" s="126"/>
      <c r="BC143" s="126"/>
      <c r="BD143" s="126"/>
      <c r="BE143" s="126"/>
      <c r="BF143" s="126"/>
      <c r="BG143" s="126"/>
      <c r="BH143" s="126"/>
    </row>
    <row r="144" spans="1:60" ht="45">
      <c r="A144" s="140" t="s">
        <v>520</v>
      </c>
      <c r="B144" s="141" t="s">
        <v>2695</v>
      </c>
      <c r="C144" s="154" t="s">
        <v>2868</v>
      </c>
      <c r="D144" s="142" t="s">
        <v>325</v>
      </c>
      <c r="E144" s="143">
        <v>20</v>
      </c>
      <c r="F144" s="150">
        <v>0</v>
      </c>
      <c r="G144" s="170">
        <f>F144*E144</f>
        <v>0</v>
      </c>
      <c r="H144" s="131">
        <v>19.100000000000001</v>
      </c>
      <c r="I144" s="131">
        <v>382</v>
      </c>
      <c r="J144" s="131">
        <v>0</v>
      </c>
      <c r="K144" s="131">
        <v>0</v>
      </c>
      <c r="L144" s="131">
        <v>21</v>
      </c>
      <c r="M144" s="131">
        <v>462.22</v>
      </c>
      <c r="N144" s="130">
        <v>0</v>
      </c>
      <c r="O144" s="130">
        <v>0</v>
      </c>
      <c r="P144" s="130">
        <v>0</v>
      </c>
      <c r="Q144" s="130">
        <v>0</v>
      </c>
      <c r="R144" s="131">
        <v>0</v>
      </c>
      <c r="S144" s="131" t="s">
        <v>326</v>
      </c>
      <c r="T144" s="131"/>
      <c r="U144" s="131">
        <v>0</v>
      </c>
      <c r="V144" s="131">
        <v>0</v>
      </c>
      <c r="W144" s="131">
        <v>0</v>
      </c>
      <c r="X144" s="131" t="s">
        <v>1648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1649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ht="22.5">
      <c r="A145" s="129"/>
      <c r="B145" s="129"/>
      <c r="C145" s="255" t="s">
        <v>2869</v>
      </c>
      <c r="D145" s="256"/>
      <c r="E145" s="256"/>
      <c r="F145" s="256"/>
      <c r="G145" s="256"/>
      <c r="H145" s="131"/>
      <c r="I145" s="131"/>
      <c r="J145" s="131"/>
      <c r="K145" s="131"/>
      <c r="L145" s="131"/>
      <c r="M145" s="131"/>
      <c r="N145" s="130"/>
      <c r="O145" s="130"/>
      <c r="P145" s="130"/>
      <c r="Q145" s="130"/>
      <c r="R145" s="131"/>
      <c r="S145" s="131"/>
      <c r="T145" s="131"/>
      <c r="U145" s="131"/>
      <c r="V145" s="131"/>
      <c r="W145" s="131"/>
      <c r="X145" s="131"/>
      <c r="Y145" s="126"/>
      <c r="Z145" s="126"/>
      <c r="AA145" s="126"/>
      <c r="AB145" s="126"/>
      <c r="AC145" s="126"/>
      <c r="AD145" s="126"/>
      <c r="AE145" s="126"/>
      <c r="AF145" s="126"/>
      <c r="AG145" s="126" t="s">
        <v>340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57" t="str">
        <f>C145</f>
        <v>zatížení F 400 N, Snížení hlučnosti 18,5 dB (A), Složení materiálu DC01 - DIN EN 10130, Povrchová úprava pozink, Izolační materiál EPDM pryž (např. Hilti MP-L-I 20-26 M8)</v>
      </c>
      <c r="BB145" s="126"/>
      <c r="BC145" s="126"/>
      <c r="BD145" s="126"/>
      <c r="BE145" s="126"/>
      <c r="BF145" s="126"/>
      <c r="BG145" s="126"/>
      <c r="BH145" s="126"/>
    </row>
    <row r="146" spans="1:60" ht="45">
      <c r="A146" s="140" t="s">
        <v>523</v>
      </c>
      <c r="B146" s="141" t="s">
        <v>2695</v>
      </c>
      <c r="C146" s="154" t="s">
        <v>2870</v>
      </c>
      <c r="D146" s="142" t="s">
        <v>325</v>
      </c>
      <c r="E146" s="143">
        <v>8</v>
      </c>
      <c r="F146" s="150">
        <v>0</v>
      </c>
      <c r="G146" s="170">
        <f>F146*E146</f>
        <v>0</v>
      </c>
      <c r="H146" s="131">
        <v>22.7</v>
      </c>
      <c r="I146" s="131">
        <v>181.6</v>
      </c>
      <c r="J146" s="131">
        <v>0</v>
      </c>
      <c r="K146" s="131">
        <v>0</v>
      </c>
      <c r="L146" s="131">
        <v>21</v>
      </c>
      <c r="M146" s="131">
        <v>219.73599999999999</v>
      </c>
      <c r="N146" s="130">
        <v>0</v>
      </c>
      <c r="O146" s="130">
        <v>0</v>
      </c>
      <c r="P146" s="130">
        <v>0</v>
      </c>
      <c r="Q146" s="130">
        <v>0</v>
      </c>
      <c r="R146" s="131">
        <v>0</v>
      </c>
      <c r="S146" s="131" t="s">
        <v>326</v>
      </c>
      <c r="T146" s="131"/>
      <c r="U146" s="131">
        <v>0</v>
      </c>
      <c r="V146" s="131">
        <v>0</v>
      </c>
      <c r="W146" s="131">
        <v>0</v>
      </c>
      <c r="X146" s="131" t="s">
        <v>1648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1649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ht="22.5">
      <c r="A147" s="129"/>
      <c r="B147" s="129"/>
      <c r="C147" s="255" t="s">
        <v>2871</v>
      </c>
      <c r="D147" s="256"/>
      <c r="E147" s="256"/>
      <c r="F147" s="256"/>
      <c r="G147" s="256"/>
      <c r="H147" s="131"/>
      <c r="I147" s="131"/>
      <c r="J147" s="131"/>
      <c r="K147" s="131"/>
      <c r="L147" s="131"/>
      <c r="M147" s="131"/>
      <c r="N147" s="130"/>
      <c r="O147" s="130"/>
      <c r="P147" s="130"/>
      <c r="Q147" s="130"/>
      <c r="R147" s="131"/>
      <c r="S147" s="131"/>
      <c r="T147" s="131"/>
      <c r="U147" s="131"/>
      <c r="V147" s="131"/>
      <c r="W147" s="131"/>
      <c r="X147" s="131"/>
      <c r="Y147" s="126"/>
      <c r="Z147" s="126"/>
      <c r="AA147" s="126"/>
      <c r="AB147" s="126"/>
      <c r="AC147" s="126"/>
      <c r="AD147" s="126"/>
      <c r="AE147" s="126"/>
      <c r="AF147" s="126"/>
      <c r="AG147" s="126" t="s">
        <v>340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57" t="str">
        <f>C147</f>
        <v>zatížení F 400 N, Snížení hlučnosti 18,5 dB (A), Složení materiálu DC01 - DIN EN 10130, Povrchová úprava pozink, Izolační materiál EPDM pryž (např. Hilti MP-L-I 32-38 M8)</v>
      </c>
      <c r="BB147" s="126"/>
      <c r="BC147" s="126"/>
      <c r="BD147" s="126"/>
      <c r="BE147" s="126"/>
      <c r="BF147" s="126"/>
      <c r="BG147" s="126"/>
      <c r="BH147" s="126"/>
    </row>
    <row r="148" spans="1:60">
      <c r="A148" s="146" t="s">
        <v>539</v>
      </c>
      <c r="B148" s="147" t="s">
        <v>2230</v>
      </c>
      <c r="C148" s="153" t="s">
        <v>1514</v>
      </c>
      <c r="D148" s="148" t="s">
        <v>735</v>
      </c>
      <c r="E148" s="149">
        <v>0.05</v>
      </c>
      <c r="F148" s="150">
        <v>0</v>
      </c>
      <c r="G148" s="170">
        <f>F148*E148</f>
        <v>0</v>
      </c>
      <c r="H148" s="131">
        <v>0</v>
      </c>
      <c r="I148" s="131">
        <v>0</v>
      </c>
      <c r="J148" s="131">
        <v>1400</v>
      </c>
      <c r="K148" s="131">
        <v>70</v>
      </c>
      <c r="L148" s="131">
        <v>21</v>
      </c>
      <c r="M148" s="131">
        <v>84.7</v>
      </c>
      <c r="N148" s="130">
        <v>0</v>
      </c>
      <c r="O148" s="130">
        <v>0</v>
      </c>
      <c r="P148" s="130">
        <v>0</v>
      </c>
      <c r="Q148" s="130">
        <v>0</v>
      </c>
      <c r="R148" s="131">
        <v>0</v>
      </c>
      <c r="S148" s="131" t="s">
        <v>326</v>
      </c>
      <c r="T148" s="131"/>
      <c r="U148" s="131">
        <v>0</v>
      </c>
      <c r="V148" s="131">
        <v>0</v>
      </c>
      <c r="W148" s="131">
        <v>0</v>
      </c>
      <c r="X148" s="131" t="s">
        <v>327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1349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>
      <c r="A149" s="134" t="s">
        <v>320</v>
      </c>
      <c r="B149" s="135" t="s">
        <v>214</v>
      </c>
      <c r="C149" s="152" t="s">
        <v>215</v>
      </c>
      <c r="D149" s="136"/>
      <c r="E149" s="137"/>
      <c r="F149" s="138"/>
      <c r="G149" s="139">
        <f>SUM(G150:G151)</f>
        <v>0</v>
      </c>
      <c r="H149" s="133"/>
      <c r="I149" s="133">
        <v>0</v>
      </c>
      <c r="J149" s="133"/>
      <c r="K149" s="133">
        <v>0</v>
      </c>
      <c r="L149" s="133"/>
      <c r="M149" s="133"/>
      <c r="N149" s="132"/>
      <c r="O149" s="132"/>
      <c r="P149" s="132"/>
      <c r="Q149" s="132"/>
      <c r="R149" s="133"/>
      <c r="S149" s="133"/>
      <c r="T149" s="133"/>
      <c r="U149" s="133"/>
      <c r="V149" s="133"/>
      <c r="W149" s="133"/>
      <c r="X149" s="133"/>
      <c r="AG149" t="s">
        <v>321</v>
      </c>
    </row>
    <row r="150" spans="1:60" ht="22.5">
      <c r="A150" s="146" t="s">
        <v>545</v>
      </c>
      <c r="B150" s="147" t="s">
        <v>2872</v>
      </c>
      <c r="C150" s="153" t="s">
        <v>2873</v>
      </c>
      <c r="D150" s="148" t="s">
        <v>338</v>
      </c>
      <c r="E150" s="149">
        <v>5</v>
      </c>
      <c r="F150" s="150">
        <v>0</v>
      </c>
      <c r="G150" s="170">
        <f t="shared" ref="G150:G151" si="10">F150*E150</f>
        <v>0</v>
      </c>
      <c r="H150" s="131">
        <v>0</v>
      </c>
      <c r="I150" s="131">
        <v>0</v>
      </c>
      <c r="J150" s="131">
        <v>130</v>
      </c>
      <c r="K150" s="131">
        <v>650</v>
      </c>
      <c r="L150" s="131">
        <v>21</v>
      </c>
      <c r="M150" s="131">
        <v>786.5</v>
      </c>
      <c r="N150" s="130">
        <v>0</v>
      </c>
      <c r="O150" s="130">
        <v>0</v>
      </c>
      <c r="P150" s="130">
        <v>0</v>
      </c>
      <c r="Q150" s="130">
        <v>0</v>
      </c>
      <c r="R150" s="131">
        <v>0</v>
      </c>
      <c r="S150" s="131" t="s">
        <v>326</v>
      </c>
      <c r="T150" s="131"/>
      <c r="U150" s="131">
        <v>0</v>
      </c>
      <c r="V150" s="131">
        <v>0</v>
      </c>
      <c r="W150" s="131">
        <v>0</v>
      </c>
      <c r="X150" s="131" t="s">
        <v>327</v>
      </c>
      <c r="Y150" s="126"/>
      <c r="Z150" s="126"/>
      <c r="AA150" s="126"/>
      <c r="AB150" s="126"/>
      <c r="AC150" s="126"/>
      <c r="AD150" s="126"/>
      <c r="AE150" s="126"/>
      <c r="AF150" s="126"/>
      <c r="AG150" s="126" t="s">
        <v>1349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ht="22.5">
      <c r="A151" s="146" t="s">
        <v>556</v>
      </c>
      <c r="B151" s="147" t="s">
        <v>2874</v>
      </c>
      <c r="C151" s="153" t="s">
        <v>2875</v>
      </c>
      <c r="D151" s="148" t="s">
        <v>408</v>
      </c>
      <c r="E151" s="149">
        <v>137</v>
      </c>
      <c r="F151" s="150">
        <v>0</v>
      </c>
      <c r="G151" s="170">
        <f t="shared" si="10"/>
        <v>0</v>
      </c>
      <c r="H151" s="131">
        <v>0</v>
      </c>
      <c r="I151" s="131">
        <v>0</v>
      </c>
      <c r="J151" s="131">
        <v>17.7</v>
      </c>
      <c r="K151" s="131">
        <v>2424.9</v>
      </c>
      <c r="L151" s="131">
        <v>21</v>
      </c>
      <c r="M151" s="131">
        <v>2934.1289999999999</v>
      </c>
      <c r="N151" s="130">
        <v>0</v>
      </c>
      <c r="O151" s="130">
        <v>0</v>
      </c>
      <c r="P151" s="130">
        <v>0</v>
      </c>
      <c r="Q151" s="130">
        <v>0</v>
      </c>
      <c r="R151" s="131">
        <v>0</v>
      </c>
      <c r="S151" s="131" t="s">
        <v>326</v>
      </c>
      <c r="T151" s="131"/>
      <c r="U151" s="131">
        <v>0</v>
      </c>
      <c r="V151" s="131">
        <v>0</v>
      </c>
      <c r="W151" s="131">
        <v>0</v>
      </c>
      <c r="X151" s="131" t="s">
        <v>327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1349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>
      <c r="A152" s="134" t="s">
        <v>320</v>
      </c>
      <c r="B152" s="135" t="s">
        <v>291</v>
      </c>
      <c r="C152" s="152" t="s">
        <v>30</v>
      </c>
      <c r="D152" s="136"/>
      <c r="E152" s="137"/>
      <c r="F152" s="138"/>
      <c r="G152" s="139">
        <f>SUM(G153:G163)</f>
        <v>0</v>
      </c>
      <c r="H152" s="133"/>
      <c r="I152" s="133">
        <v>0</v>
      </c>
      <c r="J152" s="133"/>
      <c r="K152" s="133">
        <v>0</v>
      </c>
      <c r="L152" s="133"/>
      <c r="M152" s="133"/>
      <c r="N152" s="132"/>
      <c r="O152" s="132"/>
      <c r="P152" s="132"/>
      <c r="Q152" s="132"/>
      <c r="R152" s="133"/>
      <c r="S152" s="133"/>
      <c r="T152" s="133"/>
      <c r="U152" s="133"/>
      <c r="V152" s="133"/>
      <c r="W152" s="133"/>
      <c r="X152" s="133"/>
      <c r="AG152" t="s">
        <v>321</v>
      </c>
    </row>
    <row r="153" spans="1:60">
      <c r="A153" s="140" t="s">
        <v>559</v>
      </c>
      <c r="B153" s="141" t="s">
        <v>2876</v>
      </c>
      <c r="C153" s="154" t="s">
        <v>729</v>
      </c>
      <c r="D153" s="142" t="s">
        <v>730</v>
      </c>
      <c r="E153" s="143">
        <v>1</v>
      </c>
      <c r="F153" s="150">
        <v>0</v>
      </c>
      <c r="G153" s="170">
        <f t="shared" ref="G153:G162" si="11">F153*E153</f>
        <v>0</v>
      </c>
      <c r="H153" s="131">
        <v>0</v>
      </c>
      <c r="I153" s="131">
        <v>0</v>
      </c>
      <c r="J153" s="131">
        <v>222587.2</v>
      </c>
      <c r="K153" s="131">
        <v>222587.2</v>
      </c>
      <c r="L153" s="131">
        <v>21</v>
      </c>
      <c r="M153" s="131">
        <v>269330.51199999999</v>
      </c>
      <c r="N153" s="130">
        <v>0</v>
      </c>
      <c r="O153" s="130">
        <v>0</v>
      </c>
      <c r="P153" s="130">
        <v>0</v>
      </c>
      <c r="Q153" s="130">
        <v>0</v>
      </c>
      <c r="R153" s="131">
        <v>0</v>
      </c>
      <c r="S153" s="131" t="s">
        <v>326</v>
      </c>
      <c r="T153" s="131"/>
      <c r="U153" s="131">
        <v>0</v>
      </c>
      <c r="V153" s="131">
        <v>0</v>
      </c>
      <c r="W153" s="131">
        <v>0</v>
      </c>
      <c r="X153" s="131" t="s">
        <v>731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2877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ht="24.75" customHeight="1">
      <c r="A154" s="169">
        <f>1+A151</f>
        <v>123</v>
      </c>
      <c r="B154" s="166" t="s">
        <v>3355</v>
      </c>
      <c r="C154" s="167" t="s">
        <v>3356</v>
      </c>
      <c r="D154" s="168" t="s">
        <v>509</v>
      </c>
      <c r="E154" s="164">
        <v>1</v>
      </c>
      <c r="F154" s="150">
        <v>0</v>
      </c>
      <c r="G154" s="170">
        <f t="shared" si="11"/>
        <v>0</v>
      </c>
      <c r="H154" s="131"/>
      <c r="I154" s="131"/>
      <c r="J154" s="131"/>
      <c r="K154" s="131"/>
      <c r="L154" s="131"/>
      <c r="M154" s="131"/>
      <c r="N154" s="130"/>
      <c r="O154" s="130"/>
      <c r="P154" s="130"/>
      <c r="Q154" s="130"/>
      <c r="R154" s="131"/>
      <c r="S154" s="131"/>
      <c r="T154" s="131"/>
      <c r="U154" s="131"/>
      <c r="V154" s="131"/>
      <c r="W154" s="131"/>
      <c r="X154" s="131"/>
      <c r="Y154" s="126"/>
      <c r="Z154" s="126"/>
      <c r="AA154" s="126"/>
      <c r="AB154" s="126"/>
      <c r="AC154" s="126"/>
      <c r="AD154" s="126"/>
      <c r="AE154" s="126"/>
      <c r="AF154" s="126"/>
      <c r="AG154" s="126" t="s">
        <v>340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57" t="str">
        <f>C154</f>
        <v xml:space="preserve">Dokumentace skutečného stavu včetně fotodokumentace skrytých a těžko přístupných částí </v>
      </c>
      <c r="BB154" s="126"/>
      <c r="BC154" s="126"/>
      <c r="BD154" s="126"/>
      <c r="BE154" s="126"/>
      <c r="BF154" s="126"/>
      <c r="BG154" s="126"/>
      <c r="BH154" s="126"/>
    </row>
    <row r="155" spans="1:60">
      <c r="A155" s="165">
        <f t="shared" ref="A155:A163" si="12">1+A154</f>
        <v>124</v>
      </c>
      <c r="B155" s="166" t="s">
        <v>3355</v>
      </c>
      <c r="C155" s="167" t="s">
        <v>3357</v>
      </c>
      <c r="D155" s="168" t="s">
        <v>408</v>
      </c>
      <c r="E155" s="164">
        <v>1478</v>
      </c>
      <c r="F155" s="150">
        <v>0</v>
      </c>
      <c r="G155" s="170">
        <f t="shared" si="11"/>
        <v>0</v>
      </c>
    </row>
    <row r="156" spans="1:60" ht="22.5">
      <c r="A156" s="165">
        <f t="shared" si="12"/>
        <v>125</v>
      </c>
      <c r="B156" s="166" t="s">
        <v>3355</v>
      </c>
      <c r="C156" s="167" t="s">
        <v>3358</v>
      </c>
      <c r="D156" s="168" t="s">
        <v>408</v>
      </c>
      <c r="E156" s="164">
        <f>E155</f>
        <v>1478</v>
      </c>
      <c r="F156" s="150">
        <v>0</v>
      </c>
      <c r="G156" s="170">
        <f t="shared" si="11"/>
        <v>0</v>
      </c>
    </row>
    <row r="157" spans="1:60">
      <c r="A157" s="165">
        <f t="shared" si="12"/>
        <v>126</v>
      </c>
      <c r="B157" s="166" t="s">
        <v>3355</v>
      </c>
      <c r="C157" s="167" t="s">
        <v>3359</v>
      </c>
      <c r="D157" s="168" t="s">
        <v>509</v>
      </c>
      <c r="E157" s="164">
        <v>1</v>
      </c>
      <c r="F157" s="150">
        <v>0</v>
      </c>
      <c r="G157" s="170">
        <f t="shared" si="11"/>
        <v>0</v>
      </c>
    </row>
    <row r="158" spans="1:60">
      <c r="A158" s="165">
        <f t="shared" si="12"/>
        <v>127</v>
      </c>
      <c r="B158" s="166" t="s">
        <v>3355</v>
      </c>
      <c r="C158" s="167" t="s">
        <v>3360</v>
      </c>
      <c r="D158" s="168" t="s">
        <v>2432</v>
      </c>
      <c r="E158" s="164">
        <v>10</v>
      </c>
      <c r="F158" s="150">
        <v>0</v>
      </c>
      <c r="G158" s="170">
        <f t="shared" si="11"/>
        <v>0</v>
      </c>
    </row>
    <row r="159" spans="1:60" ht="22.5">
      <c r="A159" s="165">
        <f t="shared" si="12"/>
        <v>128</v>
      </c>
      <c r="B159" s="166" t="s">
        <v>3355</v>
      </c>
      <c r="C159" s="167" t="s">
        <v>3361</v>
      </c>
      <c r="D159" s="168" t="s">
        <v>2432</v>
      </c>
      <c r="E159" s="164">
        <v>80</v>
      </c>
      <c r="F159" s="150">
        <v>0</v>
      </c>
      <c r="G159" s="170">
        <f t="shared" si="11"/>
        <v>0</v>
      </c>
    </row>
    <row r="160" spans="1:60">
      <c r="A160" s="165">
        <f t="shared" si="12"/>
        <v>129</v>
      </c>
      <c r="B160" s="166" t="s">
        <v>3355</v>
      </c>
      <c r="C160" s="167" t="s">
        <v>3362</v>
      </c>
      <c r="D160" s="168" t="s">
        <v>2432</v>
      </c>
      <c r="E160" s="164">
        <v>70</v>
      </c>
      <c r="F160" s="150">
        <v>0</v>
      </c>
      <c r="G160" s="170">
        <f t="shared" si="11"/>
        <v>0</v>
      </c>
    </row>
    <row r="161" spans="1:7">
      <c r="A161" s="165">
        <f t="shared" si="12"/>
        <v>130</v>
      </c>
      <c r="B161" s="166" t="s">
        <v>3355</v>
      </c>
      <c r="C161" s="167" t="s">
        <v>3363</v>
      </c>
      <c r="D161" s="168" t="s">
        <v>2432</v>
      </c>
      <c r="E161" s="164">
        <v>90</v>
      </c>
      <c r="F161" s="150">
        <v>0</v>
      </c>
      <c r="G161" s="170">
        <f t="shared" si="11"/>
        <v>0</v>
      </c>
    </row>
    <row r="162" spans="1:7">
      <c r="A162" s="165">
        <f t="shared" si="12"/>
        <v>131</v>
      </c>
      <c r="B162" s="166" t="s">
        <v>3355</v>
      </c>
      <c r="C162" s="167" t="s">
        <v>3364</v>
      </c>
      <c r="D162" s="168" t="s">
        <v>2432</v>
      </c>
      <c r="E162" s="164">
        <v>30</v>
      </c>
      <c r="F162" s="150">
        <v>0</v>
      </c>
      <c r="G162" s="170">
        <f t="shared" si="11"/>
        <v>0</v>
      </c>
    </row>
    <row r="163" spans="1:7">
      <c r="A163" s="165">
        <f t="shared" si="12"/>
        <v>132</v>
      </c>
      <c r="B163" s="166" t="s">
        <v>3355</v>
      </c>
      <c r="C163" s="167" t="s">
        <v>3365</v>
      </c>
      <c r="D163" s="168" t="s">
        <v>2432</v>
      </c>
      <c r="E163" s="164">
        <v>24</v>
      </c>
      <c r="F163" s="189">
        <v>0</v>
      </c>
      <c r="G163" s="170">
        <f>F163*E163</f>
        <v>0</v>
      </c>
    </row>
    <row r="164" spans="1:7">
      <c r="D164" s="10"/>
    </row>
    <row r="165" spans="1:7">
      <c r="D165" s="10"/>
      <c r="G165" s="84"/>
    </row>
    <row r="166" spans="1:7">
      <c r="D166" s="10"/>
    </row>
    <row r="167" spans="1:7">
      <c r="D167" s="10"/>
    </row>
    <row r="168" spans="1:7">
      <c r="D168" s="10"/>
    </row>
    <row r="169" spans="1:7">
      <c r="D169" s="10"/>
    </row>
    <row r="170" spans="1:7">
      <c r="D170" s="10"/>
    </row>
    <row r="171" spans="1:7">
      <c r="D171" s="10"/>
    </row>
    <row r="172" spans="1:7">
      <c r="D172" s="10"/>
    </row>
    <row r="173" spans="1:7">
      <c r="D173" s="10"/>
    </row>
    <row r="174" spans="1:7">
      <c r="D174" s="10"/>
    </row>
    <row r="175" spans="1:7">
      <c r="D175" s="10"/>
    </row>
    <row r="176" spans="1:7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</sheetData>
  <mergeCells count="17">
    <mergeCell ref="C124:G124"/>
    <mergeCell ref="C126:G126"/>
    <mergeCell ref="C130:G130"/>
    <mergeCell ref="C147:G147"/>
    <mergeCell ref="C118:G118"/>
    <mergeCell ref="C132:G132"/>
    <mergeCell ref="C134:G134"/>
    <mergeCell ref="C141:G141"/>
    <mergeCell ref="C143:G143"/>
    <mergeCell ref="C145:G145"/>
    <mergeCell ref="C120:G120"/>
    <mergeCell ref="C122:G122"/>
    <mergeCell ref="A1:G1"/>
    <mergeCell ref="C2:G2"/>
    <mergeCell ref="C3:G3"/>
    <mergeCell ref="C4:G4"/>
    <mergeCell ref="C115:G115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AA13" sqref="AA13"/>
    </sheetView>
  </sheetViews>
  <sheetFormatPr defaultRowHeight="12.75"/>
  <cols>
    <col min="1" max="1" width="3.42578125" customWidth="1"/>
    <col min="2" max="2" width="12.5703125" style="116" customWidth="1"/>
    <col min="3" max="3" width="38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7</v>
      </c>
      <c r="B1" s="248"/>
      <c r="C1" s="248"/>
      <c r="D1" s="248"/>
      <c r="E1" s="248"/>
      <c r="F1" s="248"/>
      <c r="G1" s="248"/>
      <c r="AG1" t="s">
        <v>293</v>
      </c>
    </row>
    <row r="2" spans="1:60" ht="24.95" customHeight="1">
      <c r="A2" s="118" t="s">
        <v>8</v>
      </c>
      <c r="B2" s="49" t="s">
        <v>294</v>
      </c>
      <c r="C2" s="249" t="s">
        <v>295</v>
      </c>
      <c r="D2" s="250"/>
      <c r="E2" s="250"/>
      <c r="F2" s="250"/>
      <c r="G2" s="251"/>
      <c r="AG2" t="s">
        <v>296</v>
      </c>
    </row>
    <row r="3" spans="1:60" ht="24.95" customHeight="1">
      <c r="A3" s="118" t="s">
        <v>9</v>
      </c>
      <c r="B3" s="49" t="s">
        <v>44</v>
      </c>
      <c r="C3" s="249" t="s">
        <v>45</v>
      </c>
      <c r="D3" s="250"/>
      <c r="E3" s="250"/>
      <c r="F3" s="250"/>
      <c r="G3" s="251"/>
      <c r="AC3" s="116" t="s">
        <v>296</v>
      </c>
      <c r="AG3" t="s">
        <v>297</v>
      </c>
    </row>
    <row r="4" spans="1:60" ht="24.95" customHeight="1">
      <c r="A4" s="119" t="s">
        <v>10</v>
      </c>
      <c r="B4" s="120" t="s">
        <v>63</v>
      </c>
      <c r="C4" s="252" t="s">
        <v>64</v>
      </c>
      <c r="D4" s="253"/>
      <c r="E4" s="253"/>
      <c r="F4" s="253"/>
      <c r="G4" s="254"/>
      <c r="AG4" t="s">
        <v>298</v>
      </c>
    </row>
    <row r="5" spans="1:60">
      <c r="D5" s="10"/>
    </row>
    <row r="6" spans="1:60" ht="38.25">
      <c r="A6" s="122" t="s">
        <v>299</v>
      </c>
      <c r="B6" s="124" t="s">
        <v>300</v>
      </c>
      <c r="C6" s="124" t="s">
        <v>301</v>
      </c>
      <c r="D6" s="123" t="s">
        <v>302</v>
      </c>
      <c r="E6" s="122" t="s">
        <v>303</v>
      </c>
      <c r="F6" s="121" t="s">
        <v>304</v>
      </c>
      <c r="G6" s="122" t="s">
        <v>31</v>
      </c>
      <c r="H6" s="125" t="s">
        <v>32</v>
      </c>
      <c r="I6" s="125" t="s">
        <v>305</v>
      </c>
      <c r="J6" s="125" t="s">
        <v>33</v>
      </c>
      <c r="K6" s="125" t="s">
        <v>306</v>
      </c>
      <c r="L6" s="125" t="s">
        <v>307</v>
      </c>
      <c r="M6" s="125" t="s">
        <v>308</v>
      </c>
      <c r="N6" s="125" t="s">
        <v>309</v>
      </c>
      <c r="O6" s="125" t="s">
        <v>310</v>
      </c>
      <c r="P6" s="125" t="s">
        <v>311</v>
      </c>
      <c r="Q6" s="125" t="s">
        <v>312</v>
      </c>
      <c r="R6" s="125" t="s">
        <v>313</v>
      </c>
      <c r="S6" s="125" t="s">
        <v>314</v>
      </c>
      <c r="T6" s="125" t="s">
        <v>315</v>
      </c>
      <c r="U6" s="125" t="s">
        <v>316</v>
      </c>
      <c r="V6" s="125" t="s">
        <v>317</v>
      </c>
      <c r="W6" s="125" t="s">
        <v>318</v>
      </c>
      <c r="X6" s="125" t="s">
        <v>319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34" t="s">
        <v>320</v>
      </c>
      <c r="B8" s="135" t="s">
        <v>102</v>
      </c>
      <c r="C8" s="152" t="s">
        <v>104</v>
      </c>
      <c r="D8" s="136"/>
      <c r="E8" s="137"/>
      <c r="F8" s="138"/>
      <c r="G8" s="139">
        <f>SUM(G9:G23)</f>
        <v>0</v>
      </c>
      <c r="H8" s="133"/>
      <c r="I8" s="133">
        <v>0</v>
      </c>
      <c r="J8" s="133"/>
      <c r="K8" s="133">
        <v>0</v>
      </c>
      <c r="L8" s="133"/>
      <c r="M8" s="133"/>
      <c r="N8" s="132"/>
      <c r="O8" s="132"/>
      <c r="P8" s="132"/>
      <c r="Q8" s="132"/>
      <c r="R8" s="133"/>
      <c r="S8" s="133"/>
      <c r="T8" s="133"/>
      <c r="U8" s="133"/>
      <c r="V8" s="133"/>
      <c r="W8" s="133"/>
      <c r="X8" s="133"/>
      <c r="AG8" t="s">
        <v>321</v>
      </c>
    </row>
    <row r="9" spans="1:60">
      <c r="A9" s="146" t="s">
        <v>63</v>
      </c>
      <c r="B9" s="147" t="s">
        <v>2878</v>
      </c>
      <c r="C9" s="153" t="s">
        <v>2879</v>
      </c>
      <c r="D9" s="148" t="s">
        <v>2358</v>
      </c>
      <c r="E9" s="149">
        <v>2</v>
      </c>
      <c r="F9" s="150">
        <v>0</v>
      </c>
      <c r="G9" s="145">
        <f t="shared" ref="G9:G23" si="0">F9*E9</f>
        <v>0</v>
      </c>
      <c r="H9" s="131">
        <v>5124</v>
      </c>
      <c r="I9" s="131">
        <v>10248</v>
      </c>
      <c r="J9" s="131">
        <v>0</v>
      </c>
      <c r="K9" s="131">
        <v>0</v>
      </c>
      <c r="L9" s="131">
        <v>21</v>
      </c>
      <c r="M9" s="131">
        <v>12400.08</v>
      </c>
      <c r="N9" s="130">
        <v>0</v>
      </c>
      <c r="O9" s="130">
        <v>0</v>
      </c>
      <c r="P9" s="130">
        <v>0</v>
      </c>
      <c r="Q9" s="130">
        <v>0</v>
      </c>
      <c r="R9" s="131">
        <v>0</v>
      </c>
      <c r="S9" s="131" t="s">
        <v>326</v>
      </c>
      <c r="T9" s="131"/>
      <c r="U9" s="131">
        <v>0</v>
      </c>
      <c r="V9" s="131">
        <v>0</v>
      </c>
      <c r="W9" s="131">
        <v>0</v>
      </c>
      <c r="X9" s="131" t="s">
        <v>385</v>
      </c>
      <c r="Y9" s="126"/>
      <c r="Z9" s="126"/>
      <c r="AA9" s="126"/>
      <c r="AB9" s="126"/>
      <c r="AC9" s="126"/>
      <c r="AD9" s="126"/>
      <c r="AE9" s="126"/>
      <c r="AF9" s="126"/>
      <c r="AG9" s="126" t="s">
        <v>386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>
      <c r="A10" s="146" t="s">
        <v>65</v>
      </c>
      <c r="B10" s="147" t="s">
        <v>2880</v>
      </c>
      <c r="C10" s="153" t="s">
        <v>2881</v>
      </c>
      <c r="D10" s="148" t="s">
        <v>2358</v>
      </c>
      <c r="E10" s="149">
        <v>3</v>
      </c>
      <c r="F10" s="150">
        <v>0</v>
      </c>
      <c r="G10" s="145">
        <f t="shared" si="0"/>
        <v>0</v>
      </c>
      <c r="H10" s="131">
        <v>6124</v>
      </c>
      <c r="I10" s="131">
        <v>18372</v>
      </c>
      <c r="J10" s="131">
        <v>0</v>
      </c>
      <c r="K10" s="131">
        <v>0</v>
      </c>
      <c r="L10" s="131">
        <v>21</v>
      </c>
      <c r="M10" s="131">
        <v>22230.12</v>
      </c>
      <c r="N10" s="130">
        <v>0</v>
      </c>
      <c r="O10" s="130">
        <v>0</v>
      </c>
      <c r="P10" s="130">
        <v>0</v>
      </c>
      <c r="Q10" s="130">
        <v>0</v>
      </c>
      <c r="R10" s="131">
        <v>0</v>
      </c>
      <c r="S10" s="131" t="s">
        <v>326</v>
      </c>
      <c r="T10" s="131"/>
      <c r="U10" s="131">
        <v>0</v>
      </c>
      <c r="V10" s="131">
        <v>0</v>
      </c>
      <c r="W10" s="131">
        <v>0</v>
      </c>
      <c r="X10" s="131" t="s">
        <v>385</v>
      </c>
      <c r="Y10" s="126"/>
      <c r="Z10" s="126"/>
      <c r="AA10" s="126"/>
      <c r="AB10" s="126"/>
      <c r="AC10" s="126"/>
      <c r="AD10" s="126"/>
      <c r="AE10" s="126"/>
      <c r="AF10" s="126"/>
      <c r="AG10" s="126" t="s">
        <v>386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>
      <c r="A11" s="146" t="s">
        <v>67</v>
      </c>
      <c r="B11" s="147" t="s">
        <v>2882</v>
      </c>
      <c r="C11" s="153" t="s">
        <v>2883</v>
      </c>
      <c r="D11" s="148" t="s">
        <v>2358</v>
      </c>
      <c r="E11" s="149">
        <v>3</v>
      </c>
      <c r="F11" s="150">
        <v>0</v>
      </c>
      <c r="G11" s="145">
        <f t="shared" si="0"/>
        <v>0</v>
      </c>
      <c r="H11" s="131">
        <v>486</v>
      </c>
      <c r="I11" s="131">
        <v>1458</v>
      </c>
      <c r="J11" s="131">
        <v>0</v>
      </c>
      <c r="K11" s="131">
        <v>0</v>
      </c>
      <c r="L11" s="131">
        <v>21</v>
      </c>
      <c r="M11" s="131">
        <v>1764.18</v>
      </c>
      <c r="N11" s="130">
        <v>0</v>
      </c>
      <c r="O11" s="130">
        <v>0</v>
      </c>
      <c r="P11" s="130">
        <v>0</v>
      </c>
      <c r="Q11" s="130">
        <v>0</v>
      </c>
      <c r="R11" s="131">
        <v>0</v>
      </c>
      <c r="S11" s="131" t="s">
        <v>326</v>
      </c>
      <c r="T11" s="131"/>
      <c r="U11" s="131">
        <v>0</v>
      </c>
      <c r="V11" s="131">
        <v>0</v>
      </c>
      <c r="W11" s="131">
        <v>0</v>
      </c>
      <c r="X11" s="131" t="s">
        <v>327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328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>
      <c r="A12" s="146" t="s">
        <v>69</v>
      </c>
      <c r="B12" s="147" t="s">
        <v>2884</v>
      </c>
      <c r="C12" s="153" t="s">
        <v>2885</v>
      </c>
      <c r="D12" s="148" t="s">
        <v>2358</v>
      </c>
      <c r="E12" s="149">
        <v>6</v>
      </c>
      <c r="F12" s="150">
        <v>0</v>
      </c>
      <c r="G12" s="145">
        <f t="shared" si="0"/>
        <v>0</v>
      </c>
      <c r="H12" s="131">
        <v>954</v>
      </c>
      <c r="I12" s="131">
        <v>5724</v>
      </c>
      <c r="J12" s="131">
        <v>0</v>
      </c>
      <c r="K12" s="131">
        <v>0</v>
      </c>
      <c r="L12" s="131">
        <v>21</v>
      </c>
      <c r="M12" s="131">
        <v>6926.04</v>
      </c>
      <c r="N12" s="130">
        <v>0</v>
      </c>
      <c r="O12" s="130">
        <v>0</v>
      </c>
      <c r="P12" s="130">
        <v>0</v>
      </c>
      <c r="Q12" s="130">
        <v>0</v>
      </c>
      <c r="R12" s="131">
        <v>0</v>
      </c>
      <c r="S12" s="131" t="s">
        <v>326</v>
      </c>
      <c r="T12" s="131"/>
      <c r="U12" s="131">
        <v>0</v>
      </c>
      <c r="V12" s="131">
        <v>0</v>
      </c>
      <c r="W12" s="131">
        <v>0</v>
      </c>
      <c r="X12" s="131" t="s">
        <v>327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328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>
      <c r="A13" s="158" t="s">
        <v>71</v>
      </c>
      <c r="B13" s="159" t="s">
        <v>2886</v>
      </c>
      <c r="C13" s="160" t="s">
        <v>2887</v>
      </c>
      <c r="D13" s="193" t="s">
        <v>2358</v>
      </c>
      <c r="E13" s="162">
        <v>6</v>
      </c>
      <c r="F13" s="163">
        <v>0</v>
      </c>
      <c r="G13" s="192">
        <f t="shared" si="0"/>
        <v>0</v>
      </c>
      <c r="H13" s="131">
        <v>236</v>
      </c>
      <c r="I13" s="131">
        <v>1416</v>
      </c>
      <c r="J13" s="131">
        <v>0</v>
      </c>
      <c r="K13" s="131">
        <v>0</v>
      </c>
      <c r="L13" s="131">
        <v>21</v>
      </c>
      <c r="M13" s="131">
        <v>1713.36</v>
      </c>
      <c r="N13" s="130">
        <v>0</v>
      </c>
      <c r="O13" s="130">
        <v>0</v>
      </c>
      <c r="P13" s="130">
        <v>0</v>
      </c>
      <c r="Q13" s="130">
        <v>0</v>
      </c>
      <c r="R13" s="131">
        <v>0</v>
      </c>
      <c r="S13" s="131" t="s">
        <v>326</v>
      </c>
      <c r="T13" s="131"/>
      <c r="U13" s="131">
        <v>0</v>
      </c>
      <c r="V13" s="131">
        <v>0</v>
      </c>
      <c r="W13" s="131">
        <v>0</v>
      </c>
      <c r="X13" s="131" t="s">
        <v>385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386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>
      <c r="A14" s="146" t="s">
        <v>73</v>
      </c>
      <c r="B14" s="147" t="s">
        <v>2888</v>
      </c>
      <c r="C14" s="153" t="s">
        <v>2889</v>
      </c>
      <c r="D14" s="148" t="s">
        <v>2358</v>
      </c>
      <c r="E14" s="149">
        <v>3</v>
      </c>
      <c r="F14" s="150">
        <v>0</v>
      </c>
      <c r="G14" s="145">
        <f t="shared" si="0"/>
        <v>0</v>
      </c>
      <c r="H14" s="131">
        <v>471</v>
      </c>
      <c r="I14" s="131">
        <v>1413</v>
      </c>
      <c r="J14" s="131">
        <v>0</v>
      </c>
      <c r="K14" s="131">
        <v>0</v>
      </c>
      <c r="L14" s="131">
        <v>21</v>
      </c>
      <c r="M14" s="131">
        <v>1709.73</v>
      </c>
      <c r="N14" s="130">
        <v>0</v>
      </c>
      <c r="O14" s="130">
        <v>0</v>
      </c>
      <c r="P14" s="130">
        <v>0</v>
      </c>
      <c r="Q14" s="130">
        <v>0</v>
      </c>
      <c r="R14" s="131">
        <v>0</v>
      </c>
      <c r="S14" s="131" t="s">
        <v>326</v>
      </c>
      <c r="T14" s="131"/>
      <c r="U14" s="131">
        <v>0</v>
      </c>
      <c r="V14" s="131">
        <v>0</v>
      </c>
      <c r="W14" s="131">
        <v>0</v>
      </c>
      <c r="X14" s="131" t="s">
        <v>327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328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ht="22.5">
      <c r="A15" s="146" t="s">
        <v>75</v>
      </c>
      <c r="B15" s="147" t="s">
        <v>2890</v>
      </c>
      <c r="C15" s="153" t="s">
        <v>2891</v>
      </c>
      <c r="D15" s="148" t="s">
        <v>2358</v>
      </c>
      <c r="E15" s="149">
        <v>10</v>
      </c>
      <c r="F15" s="150">
        <v>0</v>
      </c>
      <c r="G15" s="145">
        <f t="shared" si="0"/>
        <v>0</v>
      </c>
      <c r="H15" s="131">
        <v>314</v>
      </c>
      <c r="I15" s="131">
        <v>3140</v>
      </c>
      <c r="J15" s="131">
        <v>0</v>
      </c>
      <c r="K15" s="131">
        <v>0</v>
      </c>
      <c r="L15" s="131">
        <v>21</v>
      </c>
      <c r="M15" s="131">
        <v>3799.4</v>
      </c>
      <c r="N15" s="130">
        <v>0</v>
      </c>
      <c r="O15" s="130">
        <v>0</v>
      </c>
      <c r="P15" s="130">
        <v>0</v>
      </c>
      <c r="Q15" s="130">
        <v>0</v>
      </c>
      <c r="R15" s="131">
        <v>0</v>
      </c>
      <c r="S15" s="131" t="s">
        <v>326</v>
      </c>
      <c r="T15" s="131"/>
      <c r="U15" s="131">
        <v>0</v>
      </c>
      <c r="V15" s="131">
        <v>0</v>
      </c>
      <c r="W15" s="131">
        <v>0</v>
      </c>
      <c r="X15" s="131" t="s">
        <v>385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386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ht="22.5">
      <c r="A16" s="146" t="s">
        <v>147</v>
      </c>
      <c r="B16" s="147" t="s">
        <v>2892</v>
      </c>
      <c r="C16" s="153" t="s">
        <v>2891</v>
      </c>
      <c r="D16" s="148" t="s">
        <v>2358</v>
      </c>
      <c r="E16" s="149">
        <v>3</v>
      </c>
      <c r="F16" s="150">
        <v>0</v>
      </c>
      <c r="G16" s="145">
        <f t="shared" si="0"/>
        <v>0</v>
      </c>
      <c r="H16" s="131">
        <v>298</v>
      </c>
      <c r="I16" s="131">
        <v>894</v>
      </c>
      <c r="J16" s="131">
        <v>0</v>
      </c>
      <c r="K16" s="131">
        <v>0</v>
      </c>
      <c r="L16" s="131">
        <v>21</v>
      </c>
      <c r="M16" s="131">
        <v>1081.74</v>
      </c>
      <c r="N16" s="130">
        <v>0</v>
      </c>
      <c r="O16" s="130">
        <v>0</v>
      </c>
      <c r="P16" s="130">
        <v>0</v>
      </c>
      <c r="Q16" s="130">
        <v>0</v>
      </c>
      <c r="R16" s="131">
        <v>0</v>
      </c>
      <c r="S16" s="131" t="s">
        <v>326</v>
      </c>
      <c r="T16" s="131"/>
      <c r="U16" s="131">
        <v>0</v>
      </c>
      <c r="V16" s="131">
        <v>0</v>
      </c>
      <c r="W16" s="131">
        <v>0</v>
      </c>
      <c r="X16" s="131" t="s">
        <v>385</v>
      </c>
      <c r="Y16" s="126"/>
      <c r="Z16" s="181"/>
      <c r="AA16" s="126"/>
      <c r="AB16" s="126"/>
      <c r="AC16" s="126"/>
      <c r="AD16" s="126"/>
      <c r="AE16" s="126"/>
      <c r="AF16" s="126"/>
      <c r="AG16" s="126" t="s">
        <v>386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ht="22.5">
      <c r="A17" s="146" t="s">
        <v>806</v>
      </c>
      <c r="B17" s="147" t="s">
        <v>2893</v>
      </c>
      <c r="C17" s="153" t="s">
        <v>2894</v>
      </c>
      <c r="D17" s="148" t="s">
        <v>2895</v>
      </c>
      <c r="E17" s="149">
        <v>139</v>
      </c>
      <c r="F17" s="150">
        <v>0</v>
      </c>
      <c r="G17" s="145">
        <f t="shared" si="0"/>
        <v>0</v>
      </c>
      <c r="H17" s="131">
        <v>326</v>
      </c>
      <c r="I17" s="131">
        <v>45314</v>
      </c>
      <c r="J17" s="131">
        <v>0</v>
      </c>
      <c r="K17" s="131">
        <v>0</v>
      </c>
      <c r="L17" s="131">
        <v>21</v>
      </c>
      <c r="M17" s="131">
        <v>54829.94</v>
      </c>
      <c r="N17" s="130">
        <v>0</v>
      </c>
      <c r="O17" s="130">
        <v>0</v>
      </c>
      <c r="P17" s="130">
        <v>0</v>
      </c>
      <c r="Q17" s="130">
        <v>0</v>
      </c>
      <c r="R17" s="131">
        <v>0</v>
      </c>
      <c r="S17" s="131" t="s">
        <v>326</v>
      </c>
      <c r="T17" s="131"/>
      <c r="U17" s="131">
        <v>0</v>
      </c>
      <c r="V17" s="131">
        <v>0</v>
      </c>
      <c r="W17" s="131">
        <v>0</v>
      </c>
      <c r="X17" s="131" t="s">
        <v>385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386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>
      <c r="A18" s="146" t="s">
        <v>809</v>
      </c>
      <c r="B18" s="147" t="s">
        <v>2896</v>
      </c>
      <c r="C18" s="153" t="s">
        <v>2897</v>
      </c>
      <c r="D18" s="148" t="s">
        <v>2358</v>
      </c>
      <c r="E18" s="149">
        <v>1</v>
      </c>
      <c r="F18" s="150">
        <v>0</v>
      </c>
      <c r="G18" s="145">
        <f t="shared" si="0"/>
        <v>0</v>
      </c>
      <c r="H18" s="131">
        <v>567</v>
      </c>
      <c r="I18" s="131">
        <v>567</v>
      </c>
      <c r="J18" s="131">
        <v>0</v>
      </c>
      <c r="K18" s="131">
        <v>0</v>
      </c>
      <c r="L18" s="131">
        <v>21</v>
      </c>
      <c r="M18" s="131">
        <v>686.07</v>
      </c>
      <c r="N18" s="130">
        <v>0</v>
      </c>
      <c r="O18" s="130">
        <v>0</v>
      </c>
      <c r="P18" s="130">
        <v>0</v>
      </c>
      <c r="Q18" s="130">
        <v>0</v>
      </c>
      <c r="R18" s="131">
        <v>0</v>
      </c>
      <c r="S18" s="131" t="s">
        <v>326</v>
      </c>
      <c r="T18" s="131"/>
      <c r="U18" s="131">
        <v>0</v>
      </c>
      <c r="V18" s="131">
        <v>0</v>
      </c>
      <c r="W18" s="131">
        <v>0</v>
      </c>
      <c r="X18" s="131" t="s">
        <v>327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328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>
      <c r="A19" s="146" t="s">
        <v>815</v>
      </c>
      <c r="B19" s="147" t="s">
        <v>2898</v>
      </c>
      <c r="C19" s="153" t="s">
        <v>2897</v>
      </c>
      <c r="D19" s="148" t="s">
        <v>2358</v>
      </c>
      <c r="E19" s="149">
        <v>3</v>
      </c>
      <c r="F19" s="150">
        <v>0</v>
      </c>
      <c r="G19" s="145">
        <f t="shared" si="0"/>
        <v>0</v>
      </c>
      <c r="H19" s="131">
        <v>769</v>
      </c>
      <c r="I19" s="131">
        <v>2307</v>
      </c>
      <c r="J19" s="131">
        <v>0</v>
      </c>
      <c r="K19" s="131">
        <v>0</v>
      </c>
      <c r="L19" s="131">
        <v>21</v>
      </c>
      <c r="M19" s="131">
        <v>2791.47</v>
      </c>
      <c r="N19" s="130">
        <v>0</v>
      </c>
      <c r="O19" s="130">
        <v>0</v>
      </c>
      <c r="P19" s="130">
        <v>0</v>
      </c>
      <c r="Q19" s="130">
        <v>0</v>
      </c>
      <c r="R19" s="131">
        <v>0</v>
      </c>
      <c r="S19" s="131" t="s">
        <v>326</v>
      </c>
      <c r="T19" s="131"/>
      <c r="U19" s="131">
        <v>0</v>
      </c>
      <c r="V19" s="131">
        <v>0</v>
      </c>
      <c r="W19" s="131">
        <v>0</v>
      </c>
      <c r="X19" s="131" t="s">
        <v>327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328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>
      <c r="A20" s="146" t="s">
        <v>818</v>
      </c>
      <c r="B20" s="147" t="s">
        <v>2899</v>
      </c>
      <c r="C20" s="153" t="s">
        <v>2900</v>
      </c>
      <c r="D20" s="148" t="s">
        <v>2895</v>
      </c>
      <c r="E20" s="149">
        <v>2</v>
      </c>
      <c r="F20" s="150">
        <v>0</v>
      </c>
      <c r="G20" s="145">
        <f t="shared" si="0"/>
        <v>0</v>
      </c>
      <c r="H20" s="131">
        <v>198</v>
      </c>
      <c r="I20" s="131">
        <v>396</v>
      </c>
      <c r="J20" s="131">
        <v>0</v>
      </c>
      <c r="K20" s="131">
        <v>0</v>
      </c>
      <c r="L20" s="131">
        <v>21</v>
      </c>
      <c r="M20" s="131">
        <v>479.16</v>
      </c>
      <c r="N20" s="130">
        <v>0</v>
      </c>
      <c r="O20" s="130">
        <v>0</v>
      </c>
      <c r="P20" s="130">
        <v>0</v>
      </c>
      <c r="Q20" s="130">
        <v>0</v>
      </c>
      <c r="R20" s="131">
        <v>0</v>
      </c>
      <c r="S20" s="131" t="s">
        <v>326</v>
      </c>
      <c r="T20" s="131"/>
      <c r="U20" s="131">
        <v>0</v>
      </c>
      <c r="V20" s="131">
        <v>0</v>
      </c>
      <c r="W20" s="131">
        <v>0</v>
      </c>
      <c r="X20" s="131" t="s">
        <v>327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328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>
      <c r="A21" s="146" t="s">
        <v>821</v>
      </c>
      <c r="B21" s="147" t="s">
        <v>2901</v>
      </c>
      <c r="C21" s="153" t="s">
        <v>2900</v>
      </c>
      <c r="D21" s="148" t="s">
        <v>2895</v>
      </c>
      <c r="E21" s="149">
        <v>20</v>
      </c>
      <c r="F21" s="150">
        <v>0</v>
      </c>
      <c r="G21" s="145">
        <f t="shared" si="0"/>
        <v>0</v>
      </c>
      <c r="H21" s="131">
        <v>398</v>
      </c>
      <c r="I21" s="131">
        <v>7960</v>
      </c>
      <c r="J21" s="131">
        <v>0</v>
      </c>
      <c r="K21" s="131">
        <v>0</v>
      </c>
      <c r="L21" s="131">
        <v>21</v>
      </c>
      <c r="M21" s="131">
        <v>9631.6</v>
      </c>
      <c r="N21" s="130">
        <v>0</v>
      </c>
      <c r="O21" s="130">
        <v>0</v>
      </c>
      <c r="P21" s="130">
        <v>0</v>
      </c>
      <c r="Q21" s="130">
        <v>0</v>
      </c>
      <c r="R21" s="131">
        <v>0</v>
      </c>
      <c r="S21" s="131" t="s">
        <v>326</v>
      </c>
      <c r="T21" s="131"/>
      <c r="U21" s="131">
        <v>0</v>
      </c>
      <c r="V21" s="131">
        <v>0</v>
      </c>
      <c r="W21" s="131">
        <v>0</v>
      </c>
      <c r="X21" s="131" t="s">
        <v>327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328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ht="22.5">
      <c r="A22" s="146" t="s">
        <v>826</v>
      </c>
      <c r="B22" s="147" t="s">
        <v>2902</v>
      </c>
      <c r="C22" s="153" t="s">
        <v>2903</v>
      </c>
      <c r="D22" s="148" t="s">
        <v>338</v>
      </c>
      <c r="E22" s="149">
        <v>20</v>
      </c>
      <c r="F22" s="150">
        <v>0</v>
      </c>
      <c r="G22" s="145">
        <f t="shared" si="0"/>
        <v>0</v>
      </c>
      <c r="H22" s="131">
        <v>298</v>
      </c>
      <c r="I22" s="131">
        <v>5960</v>
      </c>
      <c r="J22" s="131">
        <v>0</v>
      </c>
      <c r="K22" s="131">
        <v>0</v>
      </c>
      <c r="L22" s="131">
        <v>21</v>
      </c>
      <c r="M22" s="131">
        <v>7211.6</v>
      </c>
      <c r="N22" s="130">
        <v>0</v>
      </c>
      <c r="O22" s="130">
        <v>0</v>
      </c>
      <c r="P22" s="130">
        <v>0</v>
      </c>
      <c r="Q22" s="130">
        <v>0</v>
      </c>
      <c r="R22" s="131">
        <v>0</v>
      </c>
      <c r="S22" s="131" t="s">
        <v>326</v>
      </c>
      <c r="T22" s="131"/>
      <c r="U22" s="131">
        <v>0</v>
      </c>
      <c r="V22" s="131">
        <v>0</v>
      </c>
      <c r="W22" s="131">
        <v>0</v>
      </c>
      <c r="X22" s="131" t="s">
        <v>327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328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33.75">
      <c r="A23" s="146" t="s">
        <v>829</v>
      </c>
      <c r="B23" s="147" t="s">
        <v>2904</v>
      </c>
      <c r="C23" s="153" t="s">
        <v>2905</v>
      </c>
      <c r="D23" s="148" t="s">
        <v>338</v>
      </c>
      <c r="E23" s="149">
        <v>32</v>
      </c>
      <c r="F23" s="150">
        <v>0</v>
      </c>
      <c r="G23" s="145">
        <f t="shared" si="0"/>
        <v>0</v>
      </c>
      <c r="H23" s="131">
        <v>198</v>
      </c>
      <c r="I23" s="131">
        <v>6336</v>
      </c>
      <c r="J23" s="131">
        <v>0</v>
      </c>
      <c r="K23" s="131">
        <v>0</v>
      </c>
      <c r="L23" s="131">
        <v>21</v>
      </c>
      <c r="M23" s="131">
        <v>7666.56</v>
      </c>
      <c r="N23" s="130">
        <v>0</v>
      </c>
      <c r="O23" s="130">
        <v>0</v>
      </c>
      <c r="P23" s="130">
        <v>0</v>
      </c>
      <c r="Q23" s="130">
        <v>0</v>
      </c>
      <c r="R23" s="131">
        <v>0</v>
      </c>
      <c r="S23" s="131" t="s">
        <v>326</v>
      </c>
      <c r="T23" s="131"/>
      <c r="U23" s="131">
        <v>0</v>
      </c>
      <c r="V23" s="131">
        <v>0</v>
      </c>
      <c r="W23" s="131">
        <v>0</v>
      </c>
      <c r="X23" s="131" t="s">
        <v>327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328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>
      <c r="A24" s="174" t="s">
        <v>320</v>
      </c>
      <c r="B24" s="175" t="s">
        <v>3368</v>
      </c>
      <c r="C24" s="176" t="s">
        <v>2906</v>
      </c>
      <c r="D24" s="177"/>
      <c r="E24" s="178"/>
      <c r="F24" s="179"/>
      <c r="G24" s="180">
        <f>SUM(G25:G30)</f>
        <v>0</v>
      </c>
      <c r="H24" s="131">
        <v>0</v>
      </c>
      <c r="I24" s="131">
        <v>0</v>
      </c>
      <c r="J24" s="131">
        <v>0</v>
      </c>
      <c r="K24" s="131">
        <v>0</v>
      </c>
      <c r="L24" s="131">
        <v>21</v>
      </c>
      <c r="M24" s="131">
        <v>0</v>
      </c>
      <c r="N24" s="130">
        <v>0</v>
      </c>
      <c r="O24" s="130">
        <v>0</v>
      </c>
      <c r="P24" s="130">
        <v>0</v>
      </c>
      <c r="Q24" s="130">
        <v>0</v>
      </c>
      <c r="R24" s="131">
        <v>0</v>
      </c>
      <c r="S24" s="131" t="s">
        <v>326</v>
      </c>
      <c r="T24" s="131"/>
      <c r="U24" s="131">
        <v>0</v>
      </c>
      <c r="V24" s="131">
        <v>0</v>
      </c>
      <c r="W24" s="131">
        <v>0</v>
      </c>
      <c r="X24" s="131" t="s">
        <v>327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328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>
      <c r="A25" s="146" t="s">
        <v>835</v>
      </c>
      <c r="B25" s="147" t="s">
        <v>2907</v>
      </c>
      <c r="C25" s="153" t="s">
        <v>2908</v>
      </c>
      <c r="D25" s="148" t="s">
        <v>2358</v>
      </c>
      <c r="E25" s="149">
        <v>1</v>
      </c>
      <c r="F25" s="150">
        <v>0</v>
      </c>
      <c r="G25" s="145">
        <f t="shared" ref="G25:G30" si="1">F25*E25</f>
        <v>0</v>
      </c>
      <c r="H25" s="131">
        <v>15241</v>
      </c>
      <c r="I25" s="131">
        <v>15241</v>
      </c>
      <c r="J25" s="131">
        <v>0</v>
      </c>
      <c r="K25" s="131">
        <v>0</v>
      </c>
      <c r="L25" s="131">
        <v>21</v>
      </c>
      <c r="M25" s="131">
        <v>18441.61</v>
      </c>
      <c r="N25" s="130">
        <v>0</v>
      </c>
      <c r="O25" s="130">
        <v>0</v>
      </c>
      <c r="P25" s="130">
        <v>0</v>
      </c>
      <c r="Q25" s="130">
        <v>0</v>
      </c>
      <c r="R25" s="131">
        <v>0</v>
      </c>
      <c r="S25" s="131" t="s">
        <v>326</v>
      </c>
      <c r="T25" s="131"/>
      <c r="U25" s="131">
        <v>0</v>
      </c>
      <c r="V25" s="131">
        <v>0</v>
      </c>
      <c r="W25" s="131">
        <v>0</v>
      </c>
      <c r="X25" s="131" t="s">
        <v>385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386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ht="22.5">
      <c r="A26" s="146" t="s">
        <v>838</v>
      </c>
      <c r="B26" s="147" t="s">
        <v>2909</v>
      </c>
      <c r="C26" s="153" t="s">
        <v>2894</v>
      </c>
      <c r="D26" s="148" t="s">
        <v>2895</v>
      </c>
      <c r="E26" s="149">
        <v>14</v>
      </c>
      <c r="F26" s="150">
        <v>0</v>
      </c>
      <c r="G26" s="145">
        <f t="shared" si="1"/>
        <v>0</v>
      </c>
      <c r="H26" s="131">
        <v>301</v>
      </c>
      <c r="I26" s="131">
        <v>4214</v>
      </c>
      <c r="J26" s="131">
        <v>0</v>
      </c>
      <c r="K26" s="131">
        <v>0</v>
      </c>
      <c r="L26" s="131">
        <v>21</v>
      </c>
      <c r="M26" s="131">
        <v>5098.9399999999996</v>
      </c>
      <c r="N26" s="130">
        <v>0</v>
      </c>
      <c r="O26" s="130">
        <v>0</v>
      </c>
      <c r="P26" s="130">
        <v>0</v>
      </c>
      <c r="Q26" s="130">
        <v>0</v>
      </c>
      <c r="R26" s="131">
        <v>0</v>
      </c>
      <c r="S26" s="131" t="s">
        <v>326</v>
      </c>
      <c r="T26" s="131"/>
      <c r="U26" s="131">
        <v>0</v>
      </c>
      <c r="V26" s="131">
        <v>0</v>
      </c>
      <c r="W26" s="131">
        <v>0</v>
      </c>
      <c r="X26" s="131" t="s">
        <v>385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386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>
      <c r="A27" s="146" t="s">
        <v>886</v>
      </c>
      <c r="B27" s="147" t="s">
        <v>2910</v>
      </c>
      <c r="C27" s="153" t="s">
        <v>2897</v>
      </c>
      <c r="D27" s="148" t="s">
        <v>2358</v>
      </c>
      <c r="E27" s="149">
        <v>1</v>
      </c>
      <c r="F27" s="150">
        <v>0</v>
      </c>
      <c r="G27" s="145">
        <f t="shared" si="1"/>
        <v>0</v>
      </c>
      <c r="H27" s="131">
        <v>911</v>
      </c>
      <c r="I27" s="131">
        <v>911</v>
      </c>
      <c r="J27" s="131">
        <v>0</v>
      </c>
      <c r="K27" s="131">
        <v>0</v>
      </c>
      <c r="L27" s="131">
        <v>21</v>
      </c>
      <c r="M27" s="131">
        <v>1102.31</v>
      </c>
      <c r="N27" s="130">
        <v>0</v>
      </c>
      <c r="O27" s="130">
        <v>0</v>
      </c>
      <c r="P27" s="130">
        <v>0</v>
      </c>
      <c r="Q27" s="130">
        <v>0</v>
      </c>
      <c r="R27" s="131">
        <v>0</v>
      </c>
      <c r="S27" s="131" t="s">
        <v>326</v>
      </c>
      <c r="T27" s="131"/>
      <c r="U27" s="131">
        <v>0</v>
      </c>
      <c r="V27" s="131">
        <v>0</v>
      </c>
      <c r="W27" s="131">
        <v>0</v>
      </c>
      <c r="X27" s="131" t="s">
        <v>327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328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>
      <c r="A28" s="146" t="s">
        <v>889</v>
      </c>
      <c r="B28" s="147" t="s">
        <v>2911</v>
      </c>
      <c r="C28" s="153" t="s">
        <v>2900</v>
      </c>
      <c r="D28" s="148" t="s">
        <v>2895</v>
      </c>
      <c r="E28" s="149">
        <v>1</v>
      </c>
      <c r="F28" s="150">
        <v>0</v>
      </c>
      <c r="G28" s="145">
        <f t="shared" si="1"/>
        <v>0</v>
      </c>
      <c r="H28" s="131">
        <v>268</v>
      </c>
      <c r="I28" s="131">
        <v>268</v>
      </c>
      <c r="J28" s="131">
        <v>0</v>
      </c>
      <c r="K28" s="131">
        <v>0</v>
      </c>
      <c r="L28" s="131">
        <v>21</v>
      </c>
      <c r="M28" s="131">
        <v>324.27999999999997</v>
      </c>
      <c r="N28" s="130">
        <v>0</v>
      </c>
      <c r="O28" s="130">
        <v>0</v>
      </c>
      <c r="P28" s="130">
        <v>0</v>
      </c>
      <c r="Q28" s="130">
        <v>0</v>
      </c>
      <c r="R28" s="131">
        <v>0</v>
      </c>
      <c r="S28" s="131" t="s">
        <v>326</v>
      </c>
      <c r="T28" s="131"/>
      <c r="U28" s="131">
        <v>0</v>
      </c>
      <c r="V28" s="131">
        <v>0</v>
      </c>
      <c r="W28" s="131">
        <v>0</v>
      </c>
      <c r="X28" s="131" t="s">
        <v>327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328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ht="22.5">
      <c r="A29" s="146" t="s">
        <v>892</v>
      </c>
      <c r="B29" s="147" t="s">
        <v>2912</v>
      </c>
      <c r="C29" s="153" t="s">
        <v>2903</v>
      </c>
      <c r="D29" s="148" t="s">
        <v>338</v>
      </c>
      <c r="E29" s="149">
        <v>1</v>
      </c>
      <c r="F29" s="150">
        <v>0</v>
      </c>
      <c r="G29" s="145">
        <f t="shared" si="1"/>
        <v>0</v>
      </c>
      <c r="H29" s="131">
        <v>298</v>
      </c>
      <c r="I29" s="131">
        <v>298</v>
      </c>
      <c r="J29" s="131">
        <v>0</v>
      </c>
      <c r="K29" s="131">
        <v>0</v>
      </c>
      <c r="L29" s="131">
        <v>21</v>
      </c>
      <c r="M29" s="131">
        <v>360.58</v>
      </c>
      <c r="N29" s="130">
        <v>0</v>
      </c>
      <c r="O29" s="130">
        <v>0</v>
      </c>
      <c r="P29" s="130">
        <v>0</v>
      </c>
      <c r="Q29" s="130">
        <v>0</v>
      </c>
      <c r="R29" s="131">
        <v>0</v>
      </c>
      <c r="S29" s="131" t="s">
        <v>326</v>
      </c>
      <c r="T29" s="131"/>
      <c r="U29" s="131">
        <v>0</v>
      </c>
      <c r="V29" s="131">
        <v>0</v>
      </c>
      <c r="W29" s="131">
        <v>0</v>
      </c>
      <c r="X29" s="131" t="s">
        <v>327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328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ht="33.75">
      <c r="A30" s="146" t="s">
        <v>895</v>
      </c>
      <c r="B30" s="147" t="s">
        <v>2913</v>
      </c>
      <c r="C30" s="153" t="s">
        <v>2905</v>
      </c>
      <c r="D30" s="148" t="s">
        <v>338</v>
      </c>
      <c r="E30" s="149">
        <v>8</v>
      </c>
      <c r="F30" s="150">
        <v>0</v>
      </c>
      <c r="G30" s="145">
        <f t="shared" si="1"/>
        <v>0</v>
      </c>
      <c r="H30" s="131">
        <v>198</v>
      </c>
      <c r="I30" s="131">
        <v>1584</v>
      </c>
      <c r="J30" s="131">
        <v>0</v>
      </c>
      <c r="K30" s="131">
        <v>0</v>
      </c>
      <c r="L30" s="131">
        <v>21</v>
      </c>
      <c r="M30" s="131">
        <v>1916.64</v>
      </c>
      <c r="N30" s="130">
        <v>0</v>
      </c>
      <c r="O30" s="130">
        <v>0</v>
      </c>
      <c r="P30" s="130">
        <v>0</v>
      </c>
      <c r="Q30" s="130">
        <v>0</v>
      </c>
      <c r="R30" s="131">
        <v>0</v>
      </c>
      <c r="S30" s="131" t="s">
        <v>326</v>
      </c>
      <c r="T30" s="131"/>
      <c r="U30" s="131">
        <v>0</v>
      </c>
      <c r="V30" s="131">
        <v>0</v>
      </c>
      <c r="W30" s="131">
        <v>0</v>
      </c>
      <c r="X30" s="131" t="s">
        <v>327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328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ht="25.5">
      <c r="A31" s="134" t="s">
        <v>320</v>
      </c>
      <c r="B31" s="135" t="s">
        <v>105</v>
      </c>
      <c r="C31" s="152" t="s">
        <v>107</v>
      </c>
      <c r="D31" s="136"/>
      <c r="E31" s="137"/>
      <c r="F31" s="138"/>
      <c r="G31" s="139">
        <f>SUM(G32:G35)</f>
        <v>0</v>
      </c>
      <c r="H31" s="133"/>
      <c r="I31" s="133">
        <v>0</v>
      </c>
      <c r="J31" s="133"/>
      <c r="K31" s="133">
        <v>0</v>
      </c>
      <c r="L31" s="133"/>
      <c r="M31" s="133"/>
      <c r="N31" s="132"/>
      <c r="O31" s="132"/>
      <c r="P31" s="132"/>
      <c r="Q31" s="132"/>
      <c r="R31" s="133"/>
      <c r="S31" s="133"/>
      <c r="T31" s="133"/>
      <c r="U31" s="133"/>
      <c r="V31" s="133"/>
      <c r="W31" s="133"/>
      <c r="X31" s="133"/>
      <c r="AG31" t="s">
        <v>321</v>
      </c>
    </row>
    <row r="32" spans="1:60" ht="22.5">
      <c r="A32" s="146" t="s">
        <v>899</v>
      </c>
      <c r="B32" s="147" t="s">
        <v>2914</v>
      </c>
      <c r="C32" s="153" t="s">
        <v>2915</v>
      </c>
      <c r="D32" s="148" t="s">
        <v>2358</v>
      </c>
      <c r="E32" s="149">
        <v>1</v>
      </c>
      <c r="F32" s="150">
        <v>0</v>
      </c>
      <c r="G32" s="145">
        <f t="shared" ref="G32:G35" si="2">F32*E32</f>
        <v>0</v>
      </c>
      <c r="H32" s="131">
        <v>1478</v>
      </c>
      <c r="I32" s="131">
        <v>1478</v>
      </c>
      <c r="J32" s="131">
        <v>0</v>
      </c>
      <c r="K32" s="131">
        <v>0</v>
      </c>
      <c r="L32" s="131">
        <v>21</v>
      </c>
      <c r="M32" s="131">
        <v>1788.38</v>
      </c>
      <c r="N32" s="130">
        <v>0</v>
      </c>
      <c r="O32" s="130">
        <v>0</v>
      </c>
      <c r="P32" s="130">
        <v>0</v>
      </c>
      <c r="Q32" s="130">
        <v>0</v>
      </c>
      <c r="R32" s="131">
        <v>0</v>
      </c>
      <c r="S32" s="131" t="s">
        <v>326</v>
      </c>
      <c r="T32" s="131"/>
      <c r="U32" s="131">
        <v>0</v>
      </c>
      <c r="V32" s="131">
        <v>0</v>
      </c>
      <c r="W32" s="131">
        <v>0</v>
      </c>
      <c r="X32" s="131" t="s">
        <v>385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386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22.5">
      <c r="A33" s="146" t="s">
        <v>903</v>
      </c>
      <c r="B33" s="147" t="s">
        <v>2916</v>
      </c>
      <c r="C33" s="153" t="s">
        <v>2917</v>
      </c>
      <c r="D33" s="148" t="s">
        <v>338</v>
      </c>
      <c r="E33" s="149">
        <v>22</v>
      </c>
      <c r="F33" s="150">
        <v>0</v>
      </c>
      <c r="G33" s="145">
        <f t="shared" si="2"/>
        <v>0</v>
      </c>
      <c r="H33" s="131">
        <v>567</v>
      </c>
      <c r="I33" s="131">
        <v>12474</v>
      </c>
      <c r="J33" s="131">
        <v>0</v>
      </c>
      <c r="K33" s="131">
        <v>0</v>
      </c>
      <c r="L33" s="131">
        <v>21</v>
      </c>
      <c r="M33" s="131">
        <v>15093.54</v>
      </c>
      <c r="N33" s="130">
        <v>0</v>
      </c>
      <c r="O33" s="130">
        <v>0</v>
      </c>
      <c r="P33" s="130">
        <v>0</v>
      </c>
      <c r="Q33" s="130">
        <v>0</v>
      </c>
      <c r="R33" s="131">
        <v>0</v>
      </c>
      <c r="S33" s="131" t="s">
        <v>326</v>
      </c>
      <c r="T33" s="131"/>
      <c r="U33" s="131">
        <v>0</v>
      </c>
      <c r="V33" s="131">
        <v>0</v>
      </c>
      <c r="W33" s="131">
        <v>0</v>
      </c>
      <c r="X33" s="131" t="s">
        <v>385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386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ht="22.5">
      <c r="A34" s="146" t="s">
        <v>907</v>
      </c>
      <c r="B34" s="147" t="s">
        <v>2918</v>
      </c>
      <c r="C34" s="153" t="s">
        <v>2903</v>
      </c>
      <c r="D34" s="148" t="s">
        <v>338</v>
      </c>
      <c r="E34" s="149">
        <v>2</v>
      </c>
      <c r="F34" s="150">
        <v>0</v>
      </c>
      <c r="G34" s="145">
        <f t="shared" si="2"/>
        <v>0</v>
      </c>
      <c r="H34" s="131">
        <v>298</v>
      </c>
      <c r="I34" s="131">
        <v>596</v>
      </c>
      <c r="J34" s="131">
        <v>0</v>
      </c>
      <c r="K34" s="131">
        <v>0</v>
      </c>
      <c r="L34" s="131">
        <v>21</v>
      </c>
      <c r="M34" s="131">
        <v>721.16</v>
      </c>
      <c r="N34" s="130">
        <v>0</v>
      </c>
      <c r="O34" s="130">
        <v>0</v>
      </c>
      <c r="P34" s="130">
        <v>0</v>
      </c>
      <c r="Q34" s="130">
        <v>0</v>
      </c>
      <c r="R34" s="131">
        <v>0</v>
      </c>
      <c r="S34" s="131" t="s">
        <v>326</v>
      </c>
      <c r="T34" s="131"/>
      <c r="U34" s="131">
        <v>0</v>
      </c>
      <c r="V34" s="131">
        <v>0</v>
      </c>
      <c r="W34" s="131">
        <v>0</v>
      </c>
      <c r="X34" s="131" t="s">
        <v>327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328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ht="33.75">
      <c r="A35" s="146" t="s">
        <v>914</v>
      </c>
      <c r="B35" s="147" t="s">
        <v>2919</v>
      </c>
      <c r="C35" s="153" t="s">
        <v>2920</v>
      </c>
      <c r="D35" s="148" t="s">
        <v>338</v>
      </c>
      <c r="E35" s="149">
        <v>26</v>
      </c>
      <c r="F35" s="150">
        <v>0</v>
      </c>
      <c r="G35" s="145">
        <f t="shared" si="2"/>
        <v>0</v>
      </c>
      <c r="H35" s="131">
        <v>236</v>
      </c>
      <c r="I35" s="131">
        <v>6136</v>
      </c>
      <c r="J35" s="131">
        <v>0</v>
      </c>
      <c r="K35" s="131">
        <v>0</v>
      </c>
      <c r="L35" s="131">
        <v>21</v>
      </c>
      <c r="M35" s="131">
        <v>7424.56</v>
      </c>
      <c r="N35" s="130">
        <v>0</v>
      </c>
      <c r="O35" s="130">
        <v>0</v>
      </c>
      <c r="P35" s="130">
        <v>0</v>
      </c>
      <c r="Q35" s="130">
        <v>0</v>
      </c>
      <c r="R35" s="131">
        <v>0</v>
      </c>
      <c r="S35" s="131" t="s">
        <v>326</v>
      </c>
      <c r="T35" s="131"/>
      <c r="U35" s="131">
        <v>0</v>
      </c>
      <c r="V35" s="131">
        <v>0</v>
      </c>
      <c r="W35" s="131">
        <v>0</v>
      </c>
      <c r="X35" s="131" t="s">
        <v>327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328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ht="38.25">
      <c r="A36" s="134" t="s">
        <v>320</v>
      </c>
      <c r="B36" s="135" t="s">
        <v>110</v>
      </c>
      <c r="C36" s="152" t="s">
        <v>111</v>
      </c>
      <c r="D36" s="136"/>
      <c r="E36" s="137"/>
      <c r="F36" s="138"/>
      <c r="G36" s="139">
        <f>SUM(G37:G44)</f>
        <v>0</v>
      </c>
      <c r="H36" s="133"/>
      <c r="I36" s="133">
        <v>0</v>
      </c>
      <c r="J36" s="133"/>
      <c r="K36" s="133">
        <v>0</v>
      </c>
      <c r="L36" s="133"/>
      <c r="M36" s="133"/>
      <c r="N36" s="132"/>
      <c r="O36" s="132"/>
      <c r="P36" s="132"/>
      <c r="Q36" s="132"/>
      <c r="R36" s="133"/>
      <c r="S36" s="133"/>
      <c r="T36" s="133"/>
      <c r="U36" s="133"/>
      <c r="V36" s="133"/>
      <c r="W36" s="133"/>
      <c r="X36" s="133"/>
      <c r="AG36" t="s">
        <v>321</v>
      </c>
    </row>
    <row r="37" spans="1:60">
      <c r="A37" s="146" t="s">
        <v>1010</v>
      </c>
      <c r="B37" s="147" t="s">
        <v>2440</v>
      </c>
      <c r="C37" s="153" t="s">
        <v>729</v>
      </c>
      <c r="D37" s="148" t="s">
        <v>730</v>
      </c>
      <c r="E37" s="149">
        <v>1</v>
      </c>
      <c r="F37" s="150">
        <v>0</v>
      </c>
      <c r="G37" s="145">
        <f t="shared" ref="G37:G44" si="3">F37*E37</f>
        <v>0</v>
      </c>
      <c r="H37" s="131">
        <v>0</v>
      </c>
      <c r="I37" s="131">
        <v>0</v>
      </c>
      <c r="J37" s="131">
        <v>0</v>
      </c>
      <c r="K37" s="131">
        <v>0</v>
      </c>
      <c r="L37" s="131">
        <v>21</v>
      </c>
      <c r="M37" s="131">
        <v>0</v>
      </c>
      <c r="N37" s="130">
        <v>0</v>
      </c>
      <c r="O37" s="130">
        <v>0</v>
      </c>
      <c r="P37" s="130">
        <v>0</v>
      </c>
      <c r="Q37" s="130">
        <v>0</v>
      </c>
      <c r="R37" s="131">
        <v>0</v>
      </c>
      <c r="S37" s="131" t="s">
        <v>326</v>
      </c>
      <c r="T37" s="131"/>
      <c r="U37" s="131">
        <v>0</v>
      </c>
      <c r="V37" s="131">
        <v>0</v>
      </c>
      <c r="W37" s="131">
        <v>0</v>
      </c>
      <c r="X37" s="131" t="s">
        <v>731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2877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>
      <c r="A38" s="146" t="s">
        <v>1017</v>
      </c>
      <c r="B38" s="147" t="s">
        <v>2921</v>
      </c>
      <c r="C38" s="153" t="s">
        <v>2922</v>
      </c>
      <c r="D38" s="148" t="s">
        <v>2923</v>
      </c>
      <c r="E38" s="149">
        <v>1</v>
      </c>
      <c r="F38" s="150">
        <v>0</v>
      </c>
      <c r="G38" s="145">
        <f t="shared" si="3"/>
        <v>0</v>
      </c>
      <c r="H38" s="131">
        <v>0</v>
      </c>
      <c r="I38" s="131">
        <v>0</v>
      </c>
      <c r="J38" s="131">
        <v>0</v>
      </c>
      <c r="K38" s="131">
        <v>0</v>
      </c>
      <c r="L38" s="131">
        <v>21</v>
      </c>
      <c r="M38" s="131">
        <v>0</v>
      </c>
      <c r="N38" s="130">
        <v>0</v>
      </c>
      <c r="O38" s="130">
        <v>0</v>
      </c>
      <c r="P38" s="130">
        <v>0</v>
      </c>
      <c r="Q38" s="130">
        <v>0</v>
      </c>
      <c r="R38" s="131">
        <v>0</v>
      </c>
      <c r="S38" s="131" t="s">
        <v>326</v>
      </c>
      <c r="T38" s="131"/>
      <c r="U38" s="131">
        <v>0</v>
      </c>
      <c r="V38" s="131">
        <v>0</v>
      </c>
      <c r="W38" s="131">
        <v>0</v>
      </c>
      <c r="X38" s="131" t="s">
        <v>327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328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>
      <c r="A39" s="146" t="s">
        <v>157</v>
      </c>
      <c r="B39" s="147" t="s">
        <v>2924</v>
      </c>
      <c r="C39" s="153" t="s">
        <v>2925</v>
      </c>
      <c r="D39" s="148" t="s">
        <v>2923</v>
      </c>
      <c r="E39" s="149">
        <v>1</v>
      </c>
      <c r="F39" s="150">
        <v>0</v>
      </c>
      <c r="G39" s="145">
        <f t="shared" si="3"/>
        <v>0</v>
      </c>
      <c r="H39" s="131">
        <v>0</v>
      </c>
      <c r="I39" s="131">
        <v>0</v>
      </c>
      <c r="J39" s="131">
        <v>0</v>
      </c>
      <c r="K39" s="131">
        <v>0</v>
      </c>
      <c r="L39" s="131">
        <v>21</v>
      </c>
      <c r="M39" s="131">
        <v>0</v>
      </c>
      <c r="N39" s="130">
        <v>0</v>
      </c>
      <c r="O39" s="130">
        <v>0</v>
      </c>
      <c r="P39" s="130">
        <v>0</v>
      </c>
      <c r="Q39" s="130">
        <v>0</v>
      </c>
      <c r="R39" s="131">
        <v>0</v>
      </c>
      <c r="S39" s="131" t="s">
        <v>326</v>
      </c>
      <c r="T39" s="131"/>
      <c r="U39" s="131">
        <v>0</v>
      </c>
      <c r="V39" s="131">
        <v>0</v>
      </c>
      <c r="W39" s="131">
        <v>0</v>
      </c>
      <c r="X39" s="131" t="s">
        <v>327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328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>
      <c r="A40" s="146" t="s">
        <v>1032</v>
      </c>
      <c r="B40" s="147" t="s">
        <v>2926</v>
      </c>
      <c r="C40" s="153" t="s">
        <v>2927</v>
      </c>
      <c r="D40" s="148" t="s">
        <v>2923</v>
      </c>
      <c r="E40" s="149">
        <v>1</v>
      </c>
      <c r="F40" s="150">
        <v>0</v>
      </c>
      <c r="G40" s="145">
        <f t="shared" si="3"/>
        <v>0</v>
      </c>
      <c r="H40" s="131">
        <v>0</v>
      </c>
      <c r="I40" s="131">
        <v>0</v>
      </c>
      <c r="J40" s="131">
        <v>0</v>
      </c>
      <c r="K40" s="131">
        <v>0</v>
      </c>
      <c r="L40" s="131">
        <v>21</v>
      </c>
      <c r="M40" s="131">
        <v>0</v>
      </c>
      <c r="N40" s="130">
        <v>0</v>
      </c>
      <c r="O40" s="130">
        <v>0</v>
      </c>
      <c r="P40" s="130">
        <v>0</v>
      </c>
      <c r="Q40" s="130">
        <v>0</v>
      </c>
      <c r="R40" s="131">
        <v>0</v>
      </c>
      <c r="S40" s="131" t="s">
        <v>326</v>
      </c>
      <c r="T40" s="131"/>
      <c r="U40" s="131">
        <v>0</v>
      </c>
      <c r="V40" s="131">
        <v>0</v>
      </c>
      <c r="W40" s="131">
        <v>0</v>
      </c>
      <c r="X40" s="131" t="s">
        <v>327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328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>
      <c r="A41" s="146" t="s">
        <v>1036</v>
      </c>
      <c r="B41" s="147" t="s">
        <v>2928</v>
      </c>
      <c r="C41" s="153" t="s">
        <v>2929</v>
      </c>
      <c r="D41" s="148" t="s">
        <v>2923</v>
      </c>
      <c r="E41" s="149">
        <v>1</v>
      </c>
      <c r="F41" s="150">
        <v>0</v>
      </c>
      <c r="G41" s="145">
        <f t="shared" si="3"/>
        <v>0</v>
      </c>
      <c r="H41" s="131">
        <v>0</v>
      </c>
      <c r="I41" s="131">
        <v>0</v>
      </c>
      <c r="J41" s="131">
        <v>0</v>
      </c>
      <c r="K41" s="131">
        <v>0</v>
      </c>
      <c r="L41" s="131">
        <v>21</v>
      </c>
      <c r="M41" s="131">
        <v>0</v>
      </c>
      <c r="N41" s="130">
        <v>0</v>
      </c>
      <c r="O41" s="130">
        <v>0</v>
      </c>
      <c r="P41" s="130">
        <v>0</v>
      </c>
      <c r="Q41" s="130">
        <v>0</v>
      </c>
      <c r="R41" s="131">
        <v>0</v>
      </c>
      <c r="S41" s="131" t="s">
        <v>326</v>
      </c>
      <c r="T41" s="131"/>
      <c r="U41" s="131">
        <v>0</v>
      </c>
      <c r="V41" s="131">
        <v>0</v>
      </c>
      <c r="W41" s="131">
        <v>0</v>
      </c>
      <c r="X41" s="131" t="s">
        <v>327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328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>
      <c r="A42" s="146" t="s">
        <v>1046</v>
      </c>
      <c r="B42" s="147" t="s">
        <v>2930</v>
      </c>
      <c r="C42" s="153" t="s">
        <v>2931</v>
      </c>
      <c r="D42" s="148" t="s">
        <v>2923</v>
      </c>
      <c r="E42" s="149">
        <v>1</v>
      </c>
      <c r="F42" s="150">
        <v>0</v>
      </c>
      <c r="G42" s="145">
        <f t="shared" si="3"/>
        <v>0</v>
      </c>
      <c r="H42" s="131">
        <v>0</v>
      </c>
      <c r="I42" s="131">
        <v>0</v>
      </c>
      <c r="J42" s="131">
        <v>0</v>
      </c>
      <c r="K42" s="131">
        <v>0</v>
      </c>
      <c r="L42" s="131">
        <v>21</v>
      </c>
      <c r="M42" s="131">
        <v>0</v>
      </c>
      <c r="N42" s="130">
        <v>0</v>
      </c>
      <c r="O42" s="130">
        <v>0</v>
      </c>
      <c r="P42" s="130">
        <v>0</v>
      </c>
      <c r="Q42" s="130">
        <v>0</v>
      </c>
      <c r="R42" s="131">
        <v>0</v>
      </c>
      <c r="S42" s="131" t="s">
        <v>326</v>
      </c>
      <c r="T42" s="131"/>
      <c r="U42" s="131">
        <v>0</v>
      </c>
      <c r="V42" s="131">
        <v>0</v>
      </c>
      <c r="W42" s="131">
        <v>0</v>
      </c>
      <c r="X42" s="131" t="s">
        <v>327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328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>
      <c r="A43" s="146" t="s">
        <v>1050</v>
      </c>
      <c r="B43" s="147" t="s">
        <v>2932</v>
      </c>
      <c r="C43" s="153" t="s">
        <v>2933</v>
      </c>
      <c r="D43" s="148" t="s">
        <v>2923</v>
      </c>
      <c r="E43" s="149">
        <v>1</v>
      </c>
      <c r="F43" s="150">
        <v>0</v>
      </c>
      <c r="G43" s="145">
        <f t="shared" si="3"/>
        <v>0</v>
      </c>
      <c r="H43" s="131">
        <v>0</v>
      </c>
      <c r="I43" s="131">
        <v>0</v>
      </c>
      <c r="J43" s="131">
        <v>0</v>
      </c>
      <c r="K43" s="131">
        <v>0</v>
      </c>
      <c r="L43" s="131">
        <v>21</v>
      </c>
      <c r="M43" s="131">
        <v>0</v>
      </c>
      <c r="N43" s="130">
        <v>0</v>
      </c>
      <c r="O43" s="130">
        <v>0</v>
      </c>
      <c r="P43" s="130">
        <v>0</v>
      </c>
      <c r="Q43" s="130">
        <v>0</v>
      </c>
      <c r="R43" s="131">
        <v>0</v>
      </c>
      <c r="S43" s="131" t="s">
        <v>326</v>
      </c>
      <c r="T43" s="131"/>
      <c r="U43" s="131">
        <v>0</v>
      </c>
      <c r="V43" s="131">
        <v>0</v>
      </c>
      <c r="W43" s="131">
        <v>0</v>
      </c>
      <c r="X43" s="131" t="s">
        <v>327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328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>
      <c r="A44" s="146" t="s">
        <v>1054</v>
      </c>
      <c r="B44" s="147" t="s">
        <v>2934</v>
      </c>
      <c r="C44" s="153" t="s">
        <v>2935</v>
      </c>
      <c r="D44" s="148" t="s">
        <v>2923</v>
      </c>
      <c r="E44" s="149">
        <v>1</v>
      </c>
      <c r="F44" s="150">
        <v>0</v>
      </c>
      <c r="G44" s="145">
        <f t="shared" si="3"/>
        <v>0</v>
      </c>
      <c r="H44" s="131">
        <v>0</v>
      </c>
      <c r="I44" s="131">
        <v>0</v>
      </c>
      <c r="J44" s="131">
        <v>0</v>
      </c>
      <c r="K44" s="131">
        <v>0</v>
      </c>
      <c r="L44" s="131">
        <v>21</v>
      </c>
      <c r="M44" s="131">
        <v>0</v>
      </c>
      <c r="N44" s="130">
        <v>0</v>
      </c>
      <c r="O44" s="130">
        <v>0</v>
      </c>
      <c r="P44" s="130">
        <v>0</v>
      </c>
      <c r="Q44" s="130">
        <v>0</v>
      </c>
      <c r="R44" s="131">
        <v>0</v>
      </c>
      <c r="S44" s="131" t="s">
        <v>326</v>
      </c>
      <c r="T44" s="131"/>
      <c r="U44" s="131">
        <v>0</v>
      </c>
      <c r="V44" s="131">
        <v>0</v>
      </c>
      <c r="W44" s="131">
        <v>0</v>
      </c>
      <c r="X44" s="131" t="s">
        <v>327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328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>
      <c r="A45" s="134" t="s">
        <v>320</v>
      </c>
      <c r="B45" s="135" t="s">
        <v>132</v>
      </c>
      <c r="C45" s="152" t="s">
        <v>133</v>
      </c>
      <c r="D45" s="136"/>
      <c r="E45" s="137"/>
      <c r="F45" s="138"/>
      <c r="G45" s="139">
        <f>SUM(G46:G54)</f>
        <v>0</v>
      </c>
      <c r="H45" s="133"/>
      <c r="I45" s="133">
        <v>0</v>
      </c>
      <c r="J45" s="133"/>
      <c r="K45" s="133">
        <v>0</v>
      </c>
      <c r="L45" s="133"/>
      <c r="M45" s="133"/>
      <c r="N45" s="132"/>
      <c r="O45" s="132"/>
      <c r="P45" s="132"/>
      <c r="Q45" s="132"/>
      <c r="R45" s="133"/>
      <c r="S45" s="133"/>
      <c r="T45" s="133"/>
      <c r="U45" s="133"/>
      <c r="V45" s="133"/>
      <c r="W45" s="133"/>
      <c r="X45" s="133"/>
      <c r="AG45" t="s">
        <v>321</v>
      </c>
    </row>
    <row r="46" spans="1:60">
      <c r="A46" s="146" t="s">
        <v>130</v>
      </c>
      <c r="B46" s="147" t="s">
        <v>2936</v>
      </c>
      <c r="C46" s="153" t="s">
        <v>2937</v>
      </c>
      <c r="D46" s="148" t="s">
        <v>2923</v>
      </c>
      <c r="E46" s="149">
        <v>2</v>
      </c>
      <c r="F46" s="150">
        <v>0</v>
      </c>
      <c r="G46" s="145">
        <f t="shared" ref="G46:G54" si="4">F46*E46</f>
        <v>0</v>
      </c>
      <c r="H46" s="131">
        <v>57456</v>
      </c>
      <c r="I46" s="131">
        <v>114912</v>
      </c>
      <c r="J46" s="131">
        <v>0</v>
      </c>
      <c r="K46" s="131">
        <v>0</v>
      </c>
      <c r="L46" s="131">
        <v>21</v>
      </c>
      <c r="M46" s="131">
        <v>139043.51999999999</v>
      </c>
      <c r="N46" s="130">
        <v>0</v>
      </c>
      <c r="O46" s="130">
        <v>0</v>
      </c>
      <c r="P46" s="130">
        <v>0</v>
      </c>
      <c r="Q46" s="130">
        <v>0</v>
      </c>
      <c r="R46" s="131">
        <v>0</v>
      </c>
      <c r="S46" s="131" t="s">
        <v>326</v>
      </c>
      <c r="T46" s="131"/>
      <c r="U46" s="131">
        <v>0</v>
      </c>
      <c r="V46" s="131">
        <v>0</v>
      </c>
      <c r="W46" s="131">
        <v>0</v>
      </c>
      <c r="X46" s="131" t="s">
        <v>327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328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>
      <c r="A47" s="146" t="s">
        <v>149</v>
      </c>
      <c r="B47" s="147" t="s">
        <v>2938</v>
      </c>
      <c r="C47" s="153" t="s">
        <v>2939</v>
      </c>
      <c r="D47" s="148" t="s">
        <v>408</v>
      </c>
      <c r="E47" s="149">
        <v>30</v>
      </c>
      <c r="F47" s="150">
        <v>0</v>
      </c>
      <c r="G47" s="145">
        <f t="shared" si="4"/>
        <v>0</v>
      </c>
      <c r="H47" s="131">
        <v>300</v>
      </c>
      <c r="I47" s="131">
        <v>9000</v>
      </c>
      <c r="J47" s="131">
        <v>0</v>
      </c>
      <c r="K47" s="131">
        <v>0</v>
      </c>
      <c r="L47" s="131">
        <v>21</v>
      </c>
      <c r="M47" s="131">
        <v>10890</v>
      </c>
      <c r="N47" s="130">
        <v>0</v>
      </c>
      <c r="O47" s="130">
        <v>0</v>
      </c>
      <c r="P47" s="130">
        <v>0</v>
      </c>
      <c r="Q47" s="130">
        <v>0</v>
      </c>
      <c r="R47" s="131">
        <v>0</v>
      </c>
      <c r="S47" s="131" t="s">
        <v>326</v>
      </c>
      <c r="T47" s="131"/>
      <c r="U47" s="131">
        <v>0</v>
      </c>
      <c r="V47" s="131">
        <v>0</v>
      </c>
      <c r="W47" s="131">
        <v>0</v>
      </c>
      <c r="X47" s="131" t="s">
        <v>327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328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>
      <c r="A48" s="146" t="s">
        <v>153</v>
      </c>
      <c r="B48" s="147" t="s">
        <v>2940</v>
      </c>
      <c r="C48" s="153" t="s">
        <v>2939</v>
      </c>
      <c r="D48" s="148" t="s">
        <v>408</v>
      </c>
      <c r="E48" s="149">
        <v>30</v>
      </c>
      <c r="F48" s="150">
        <v>0</v>
      </c>
      <c r="G48" s="145">
        <f t="shared" si="4"/>
        <v>0</v>
      </c>
      <c r="H48" s="131">
        <v>450</v>
      </c>
      <c r="I48" s="131">
        <v>13500</v>
      </c>
      <c r="J48" s="131">
        <v>0</v>
      </c>
      <c r="K48" s="131">
        <v>0</v>
      </c>
      <c r="L48" s="131">
        <v>21</v>
      </c>
      <c r="M48" s="131">
        <v>16335</v>
      </c>
      <c r="N48" s="130">
        <v>0</v>
      </c>
      <c r="O48" s="130">
        <v>0</v>
      </c>
      <c r="P48" s="130">
        <v>0</v>
      </c>
      <c r="Q48" s="130">
        <v>0</v>
      </c>
      <c r="R48" s="131">
        <v>0</v>
      </c>
      <c r="S48" s="131" t="s">
        <v>326</v>
      </c>
      <c r="T48" s="131"/>
      <c r="U48" s="131">
        <v>0</v>
      </c>
      <c r="V48" s="131">
        <v>0</v>
      </c>
      <c r="W48" s="131">
        <v>0</v>
      </c>
      <c r="X48" s="131" t="s">
        <v>327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328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ht="22.5">
      <c r="A49" s="146" t="s">
        <v>155</v>
      </c>
      <c r="B49" s="147" t="s">
        <v>2941</v>
      </c>
      <c r="C49" s="153" t="s">
        <v>2942</v>
      </c>
      <c r="D49" s="148" t="s">
        <v>2923</v>
      </c>
      <c r="E49" s="149">
        <v>2</v>
      </c>
      <c r="F49" s="150">
        <v>0</v>
      </c>
      <c r="G49" s="145">
        <f t="shared" si="4"/>
        <v>0</v>
      </c>
      <c r="H49" s="131">
        <v>2000</v>
      </c>
      <c r="I49" s="131">
        <v>4000</v>
      </c>
      <c r="J49" s="131">
        <v>0</v>
      </c>
      <c r="K49" s="131">
        <v>0</v>
      </c>
      <c r="L49" s="131">
        <v>21</v>
      </c>
      <c r="M49" s="131">
        <v>4840</v>
      </c>
      <c r="N49" s="130">
        <v>0</v>
      </c>
      <c r="O49" s="130">
        <v>0</v>
      </c>
      <c r="P49" s="130">
        <v>0</v>
      </c>
      <c r="Q49" s="130">
        <v>0</v>
      </c>
      <c r="R49" s="131">
        <v>0</v>
      </c>
      <c r="S49" s="131" t="s">
        <v>326</v>
      </c>
      <c r="T49" s="131"/>
      <c r="U49" s="131">
        <v>0</v>
      </c>
      <c r="V49" s="131">
        <v>0</v>
      </c>
      <c r="W49" s="131">
        <v>0</v>
      </c>
      <c r="X49" s="131" t="s">
        <v>327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328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ht="22.5">
      <c r="A50" s="146" t="s">
        <v>159</v>
      </c>
      <c r="B50" s="147" t="s">
        <v>2943</v>
      </c>
      <c r="C50" s="153" t="s">
        <v>2944</v>
      </c>
      <c r="D50" s="148" t="s">
        <v>2358</v>
      </c>
      <c r="E50" s="149">
        <v>2</v>
      </c>
      <c r="F50" s="150">
        <v>0</v>
      </c>
      <c r="G50" s="145">
        <f t="shared" si="4"/>
        <v>0</v>
      </c>
      <c r="H50" s="131">
        <v>1390</v>
      </c>
      <c r="I50" s="131">
        <v>2780</v>
      </c>
      <c r="J50" s="131">
        <v>0</v>
      </c>
      <c r="K50" s="131">
        <v>0</v>
      </c>
      <c r="L50" s="131">
        <v>21</v>
      </c>
      <c r="M50" s="131">
        <v>3363.8</v>
      </c>
      <c r="N50" s="130">
        <v>0</v>
      </c>
      <c r="O50" s="130">
        <v>0</v>
      </c>
      <c r="P50" s="130">
        <v>0</v>
      </c>
      <c r="Q50" s="130">
        <v>0</v>
      </c>
      <c r="R50" s="131">
        <v>0</v>
      </c>
      <c r="S50" s="131" t="s">
        <v>326</v>
      </c>
      <c r="T50" s="131"/>
      <c r="U50" s="131">
        <v>0</v>
      </c>
      <c r="V50" s="131">
        <v>0</v>
      </c>
      <c r="W50" s="131">
        <v>0</v>
      </c>
      <c r="X50" s="131" t="s">
        <v>327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328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22.5">
      <c r="A51" s="146" t="s">
        <v>757</v>
      </c>
      <c r="B51" s="147" t="s">
        <v>2945</v>
      </c>
      <c r="C51" s="153" t="s">
        <v>2946</v>
      </c>
      <c r="D51" s="148" t="s">
        <v>2923</v>
      </c>
      <c r="E51" s="149">
        <v>1</v>
      </c>
      <c r="F51" s="150">
        <v>0</v>
      </c>
      <c r="G51" s="145">
        <f t="shared" si="4"/>
        <v>0</v>
      </c>
      <c r="H51" s="131">
        <v>5200</v>
      </c>
      <c r="I51" s="131">
        <v>5200</v>
      </c>
      <c r="J51" s="131">
        <v>0</v>
      </c>
      <c r="K51" s="131">
        <v>0</v>
      </c>
      <c r="L51" s="131">
        <v>21</v>
      </c>
      <c r="M51" s="131">
        <v>6292</v>
      </c>
      <c r="N51" s="130">
        <v>0</v>
      </c>
      <c r="O51" s="130">
        <v>0</v>
      </c>
      <c r="P51" s="130">
        <v>0</v>
      </c>
      <c r="Q51" s="130">
        <v>0</v>
      </c>
      <c r="R51" s="131">
        <v>0</v>
      </c>
      <c r="S51" s="131" t="s">
        <v>326</v>
      </c>
      <c r="T51" s="131"/>
      <c r="U51" s="131">
        <v>0</v>
      </c>
      <c r="V51" s="131">
        <v>0</v>
      </c>
      <c r="W51" s="131">
        <v>0</v>
      </c>
      <c r="X51" s="131" t="s">
        <v>327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328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22.5">
      <c r="A52" s="146" t="s">
        <v>761</v>
      </c>
      <c r="B52" s="147" t="s">
        <v>2947</v>
      </c>
      <c r="C52" s="153" t="s">
        <v>2948</v>
      </c>
      <c r="D52" s="148" t="s">
        <v>2923</v>
      </c>
      <c r="E52" s="149">
        <v>2</v>
      </c>
      <c r="F52" s="150">
        <v>0</v>
      </c>
      <c r="G52" s="145">
        <f t="shared" si="4"/>
        <v>0</v>
      </c>
      <c r="H52" s="131">
        <v>1900</v>
      </c>
      <c r="I52" s="131">
        <v>3800</v>
      </c>
      <c r="J52" s="131">
        <v>0</v>
      </c>
      <c r="K52" s="131">
        <v>0</v>
      </c>
      <c r="L52" s="131">
        <v>21</v>
      </c>
      <c r="M52" s="131">
        <v>4598</v>
      </c>
      <c r="N52" s="130">
        <v>0</v>
      </c>
      <c r="O52" s="130">
        <v>0</v>
      </c>
      <c r="P52" s="130">
        <v>0</v>
      </c>
      <c r="Q52" s="130">
        <v>0</v>
      </c>
      <c r="R52" s="131">
        <v>0</v>
      </c>
      <c r="S52" s="131" t="s">
        <v>326</v>
      </c>
      <c r="T52" s="131"/>
      <c r="U52" s="131">
        <v>0</v>
      </c>
      <c r="V52" s="131">
        <v>0</v>
      </c>
      <c r="W52" s="131">
        <v>0</v>
      </c>
      <c r="X52" s="131" t="s">
        <v>327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328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ht="22.5">
      <c r="A53" s="146" t="s">
        <v>219</v>
      </c>
      <c r="B53" s="147" t="s">
        <v>2949</v>
      </c>
      <c r="C53" s="153" t="s">
        <v>2950</v>
      </c>
      <c r="D53" s="148" t="s">
        <v>2923</v>
      </c>
      <c r="E53" s="149">
        <v>2</v>
      </c>
      <c r="F53" s="150">
        <v>0</v>
      </c>
      <c r="G53" s="145">
        <f t="shared" si="4"/>
        <v>0</v>
      </c>
      <c r="H53" s="131">
        <v>1400</v>
      </c>
      <c r="I53" s="131">
        <v>2800</v>
      </c>
      <c r="J53" s="131">
        <v>0</v>
      </c>
      <c r="K53" s="131">
        <v>0</v>
      </c>
      <c r="L53" s="131">
        <v>21</v>
      </c>
      <c r="M53" s="131">
        <v>3388</v>
      </c>
      <c r="N53" s="130">
        <v>0</v>
      </c>
      <c r="O53" s="130">
        <v>0</v>
      </c>
      <c r="P53" s="130">
        <v>0</v>
      </c>
      <c r="Q53" s="130">
        <v>0</v>
      </c>
      <c r="R53" s="131">
        <v>0</v>
      </c>
      <c r="S53" s="131" t="s">
        <v>326</v>
      </c>
      <c r="T53" s="131"/>
      <c r="U53" s="131">
        <v>0</v>
      </c>
      <c r="V53" s="131">
        <v>0</v>
      </c>
      <c r="W53" s="131">
        <v>0</v>
      </c>
      <c r="X53" s="131" t="s">
        <v>327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328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>
      <c r="A54" s="146" t="s">
        <v>223</v>
      </c>
      <c r="B54" s="147" t="s">
        <v>2951</v>
      </c>
      <c r="C54" s="153" t="s">
        <v>2952</v>
      </c>
      <c r="D54" s="148" t="s">
        <v>2923</v>
      </c>
      <c r="E54" s="149">
        <v>2</v>
      </c>
      <c r="F54" s="150">
        <v>0</v>
      </c>
      <c r="G54" s="145">
        <f t="shared" si="4"/>
        <v>0</v>
      </c>
      <c r="H54" s="131">
        <v>1000</v>
      </c>
      <c r="I54" s="131">
        <v>2000</v>
      </c>
      <c r="J54" s="131">
        <v>0</v>
      </c>
      <c r="K54" s="131">
        <v>0</v>
      </c>
      <c r="L54" s="131">
        <v>21</v>
      </c>
      <c r="M54" s="131">
        <v>2420</v>
      </c>
      <c r="N54" s="130">
        <v>0</v>
      </c>
      <c r="O54" s="130">
        <v>0</v>
      </c>
      <c r="P54" s="130">
        <v>0</v>
      </c>
      <c r="Q54" s="130">
        <v>0</v>
      </c>
      <c r="R54" s="131">
        <v>0</v>
      </c>
      <c r="S54" s="131" t="s">
        <v>326</v>
      </c>
      <c r="T54" s="131"/>
      <c r="U54" s="131">
        <v>0</v>
      </c>
      <c r="V54" s="131">
        <v>0</v>
      </c>
      <c r="W54" s="131">
        <v>0</v>
      </c>
      <c r="X54" s="131" t="s">
        <v>327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328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>
      <c r="A55" s="134" t="s">
        <v>320</v>
      </c>
      <c r="B55" s="135" t="s">
        <v>291</v>
      </c>
      <c r="C55" s="152" t="s">
        <v>30</v>
      </c>
      <c r="D55" s="136"/>
      <c r="E55" s="137"/>
      <c r="F55" s="138"/>
      <c r="G55" s="139">
        <f>SUM(G56:G62)</f>
        <v>0</v>
      </c>
      <c r="H55" s="133"/>
      <c r="I55" s="133">
        <v>0</v>
      </c>
      <c r="J55" s="133"/>
      <c r="K55" s="133">
        <v>0</v>
      </c>
      <c r="L55" s="133"/>
      <c r="M55" s="133"/>
      <c r="N55" s="132"/>
      <c r="O55" s="132"/>
      <c r="P55" s="132"/>
      <c r="Q55" s="132"/>
      <c r="R55" s="133"/>
      <c r="S55" s="133"/>
      <c r="T55" s="133"/>
      <c r="U55" s="133"/>
      <c r="V55" s="133"/>
      <c r="W55" s="133"/>
      <c r="X55" s="133"/>
      <c r="AG55" t="s">
        <v>321</v>
      </c>
    </row>
    <row r="56" spans="1:60">
      <c r="A56" s="146" t="s">
        <v>921</v>
      </c>
      <c r="B56" s="147" t="s">
        <v>2953</v>
      </c>
      <c r="C56" s="153" t="s">
        <v>2954</v>
      </c>
      <c r="D56" s="148" t="s">
        <v>2923</v>
      </c>
      <c r="E56" s="149">
        <v>1</v>
      </c>
      <c r="F56" s="150">
        <v>0</v>
      </c>
      <c r="G56" s="145">
        <f t="shared" ref="G56:G61" si="5">F56*E56</f>
        <v>0</v>
      </c>
      <c r="H56" s="131">
        <v>18000</v>
      </c>
      <c r="I56" s="131">
        <v>18000</v>
      </c>
      <c r="J56" s="131">
        <v>0</v>
      </c>
      <c r="K56" s="131">
        <v>0</v>
      </c>
      <c r="L56" s="131">
        <v>21</v>
      </c>
      <c r="M56" s="131">
        <v>21780</v>
      </c>
      <c r="N56" s="130">
        <v>0</v>
      </c>
      <c r="O56" s="130">
        <v>0</v>
      </c>
      <c r="P56" s="130">
        <v>0</v>
      </c>
      <c r="Q56" s="130">
        <v>0</v>
      </c>
      <c r="R56" s="131">
        <v>0</v>
      </c>
      <c r="S56" s="131" t="s">
        <v>326</v>
      </c>
      <c r="T56" s="131"/>
      <c r="U56" s="131">
        <v>0</v>
      </c>
      <c r="V56" s="131">
        <v>0</v>
      </c>
      <c r="W56" s="131">
        <v>0</v>
      </c>
      <c r="X56" s="131" t="s">
        <v>327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2955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>
      <c r="A57" s="146" t="s">
        <v>975</v>
      </c>
      <c r="B57" s="147" t="s">
        <v>2956</v>
      </c>
      <c r="C57" s="153" t="s">
        <v>2957</v>
      </c>
      <c r="D57" s="148" t="s">
        <v>2923</v>
      </c>
      <c r="E57" s="149">
        <v>1</v>
      </c>
      <c r="F57" s="150">
        <v>0</v>
      </c>
      <c r="G57" s="145">
        <f t="shared" si="5"/>
        <v>0</v>
      </c>
      <c r="H57" s="131">
        <v>3000</v>
      </c>
      <c r="I57" s="131">
        <v>3000</v>
      </c>
      <c r="J57" s="131">
        <v>0</v>
      </c>
      <c r="K57" s="131">
        <v>0</v>
      </c>
      <c r="L57" s="131">
        <v>21</v>
      </c>
      <c r="M57" s="131">
        <v>3630</v>
      </c>
      <c r="N57" s="130">
        <v>0</v>
      </c>
      <c r="O57" s="130">
        <v>0</v>
      </c>
      <c r="P57" s="130">
        <v>0</v>
      </c>
      <c r="Q57" s="130">
        <v>0</v>
      </c>
      <c r="R57" s="131">
        <v>0</v>
      </c>
      <c r="S57" s="131" t="s">
        <v>326</v>
      </c>
      <c r="T57" s="131"/>
      <c r="U57" s="131">
        <v>0</v>
      </c>
      <c r="V57" s="131">
        <v>0</v>
      </c>
      <c r="W57" s="131">
        <v>0</v>
      </c>
      <c r="X57" s="131" t="s">
        <v>327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2955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>
      <c r="A58" s="146" t="s">
        <v>985</v>
      </c>
      <c r="B58" s="147" t="s">
        <v>2958</v>
      </c>
      <c r="C58" s="153" t="s">
        <v>2959</v>
      </c>
      <c r="D58" s="148" t="s">
        <v>2923</v>
      </c>
      <c r="E58" s="149">
        <v>1</v>
      </c>
      <c r="F58" s="150">
        <v>0</v>
      </c>
      <c r="G58" s="145">
        <f t="shared" si="5"/>
        <v>0</v>
      </c>
      <c r="H58" s="131">
        <v>10000</v>
      </c>
      <c r="I58" s="131">
        <v>10000</v>
      </c>
      <c r="J58" s="131">
        <v>0</v>
      </c>
      <c r="K58" s="131">
        <v>0</v>
      </c>
      <c r="L58" s="131">
        <v>21</v>
      </c>
      <c r="M58" s="131">
        <v>12100</v>
      </c>
      <c r="N58" s="130">
        <v>0</v>
      </c>
      <c r="O58" s="130">
        <v>0</v>
      </c>
      <c r="P58" s="130">
        <v>0</v>
      </c>
      <c r="Q58" s="130">
        <v>0</v>
      </c>
      <c r="R58" s="131">
        <v>0</v>
      </c>
      <c r="S58" s="131" t="s">
        <v>326</v>
      </c>
      <c r="T58" s="131"/>
      <c r="U58" s="131">
        <v>0</v>
      </c>
      <c r="V58" s="131">
        <v>0</v>
      </c>
      <c r="W58" s="131">
        <v>0</v>
      </c>
      <c r="X58" s="131" t="s">
        <v>327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2955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>
      <c r="A59" s="146" t="s">
        <v>991</v>
      </c>
      <c r="B59" s="147" t="s">
        <v>2960</v>
      </c>
      <c r="C59" s="153" t="s">
        <v>33</v>
      </c>
      <c r="D59" s="148" t="s">
        <v>2923</v>
      </c>
      <c r="E59" s="149">
        <v>1</v>
      </c>
      <c r="F59" s="150">
        <v>0</v>
      </c>
      <c r="G59" s="145">
        <f t="shared" si="5"/>
        <v>0</v>
      </c>
      <c r="H59" s="131">
        <v>59600</v>
      </c>
      <c r="I59" s="131">
        <v>59600</v>
      </c>
      <c r="J59" s="131">
        <v>0</v>
      </c>
      <c r="K59" s="131">
        <v>0</v>
      </c>
      <c r="L59" s="131">
        <v>21</v>
      </c>
      <c r="M59" s="131">
        <v>72116</v>
      </c>
      <c r="N59" s="130">
        <v>0</v>
      </c>
      <c r="O59" s="130">
        <v>0</v>
      </c>
      <c r="P59" s="130">
        <v>0</v>
      </c>
      <c r="Q59" s="130">
        <v>0</v>
      </c>
      <c r="R59" s="131">
        <v>0</v>
      </c>
      <c r="S59" s="131" t="s">
        <v>326</v>
      </c>
      <c r="T59" s="131"/>
      <c r="U59" s="131">
        <v>0</v>
      </c>
      <c r="V59" s="131">
        <v>0</v>
      </c>
      <c r="W59" s="131">
        <v>0</v>
      </c>
      <c r="X59" s="131" t="s">
        <v>327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2955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>
      <c r="A60" s="146" t="s">
        <v>996</v>
      </c>
      <c r="B60" s="147" t="s">
        <v>2961</v>
      </c>
      <c r="C60" s="153" t="s">
        <v>2962</v>
      </c>
      <c r="D60" s="148" t="s">
        <v>2923</v>
      </c>
      <c r="E60" s="149">
        <v>1</v>
      </c>
      <c r="F60" s="150">
        <v>0</v>
      </c>
      <c r="G60" s="145">
        <f t="shared" si="5"/>
        <v>0</v>
      </c>
      <c r="H60" s="131">
        <v>16000</v>
      </c>
      <c r="I60" s="131">
        <v>16000</v>
      </c>
      <c r="J60" s="131">
        <v>0</v>
      </c>
      <c r="K60" s="131">
        <v>0</v>
      </c>
      <c r="L60" s="131">
        <v>21</v>
      </c>
      <c r="M60" s="131">
        <v>19360</v>
      </c>
      <c r="N60" s="130">
        <v>0</v>
      </c>
      <c r="O60" s="130">
        <v>0</v>
      </c>
      <c r="P60" s="130">
        <v>0</v>
      </c>
      <c r="Q60" s="130">
        <v>0</v>
      </c>
      <c r="R60" s="131">
        <v>0</v>
      </c>
      <c r="S60" s="131" t="s">
        <v>326</v>
      </c>
      <c r="T60" s="131"/>
      <c r="U60" s="131">
        <v>0</v>
      </c>
      <c r="V60" s="131">
        <v>0</v>
      </c>
      <c r="W60" s="131">
        <v>0</v>
      </c>
      <c r="X60" s="131" t="s">
        <v>327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2955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22.5">
      <c r="A61" s="146" t="s">
        <v>1000</v>
      </c>
      <c r="B61" s="147" t="s">
        <v>2963</v>
      </c>
      <c r="C61" s="153" t="s">
        <v>2964</v>
      </c>
      <c r="D61" s="148" t="s">
        <v>2923</v>
      </c>
      <c r="E61" s="149">
        <v>1</v>
      </c>
      <c r="F61" s="150">
        <v>0</v>
      </c>
      <c r="G61" s="145">
        <f t="shared" si="5"/>
        <v>0</v>
      </c>
      <c r="H61" s="131">
        <v>4200</v>
      </c>
      <c r="I61" s="131">
        <v>4200</v>
      </c>
      <c r="J61" s="131">
        <v>0</v>
      </c>
      <c r="K61" s="131">
        <v>0</v>
      </c>
      <c r="L61" s="131">
        <v>21</v>
      </c>
      <c r="M61" s="131">
        <v>5082</v>
      </c>
      <c r="N61" s="130">
        <v>0</v>
      </c>
      <c r="O61" s="130">
        <v>0</v>
      </c>
      <c r="P61" s="130">
        <v>0</v>
      </c>
      <c r="Q61" s="130">
        <v>0</v>
      </c>
      <c r="R61" s="131">
        <v>0</v>
      </c>
      <c r="S61" s="131" t="s">
        <v>326</v>
      </c>
      <c r="T61" s="131"/>
      <c r="U61" s="131">
        <v>0</v>
      </c>
      <c r="V61" s="131">
        <v>0</v>
      </c>
      <c r="W61" s="131">
        <v>0</v>
      </c>
      <c r="X61" s="131" t="s">
        <v>327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2955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ht="22.5">
      <c r="A62" s="140" t="s">
        <v>1003</v>
      </c>
      <c r="B62" s="141" t="s">
        <v>2965</v>
      </c>
      <c r="C62" s="154" t="s">
        <v>2966</v>
      </c>
      <c r="D62" s="142" t="s">
        <v>2923</v>
      </c>
      <c r="E62" s="143">
        <v>1</v>
      </c>
      <c r="F62" s="144">
        <v>0</v>
      </c>
      <c r="G62" s="145">
        <f>F62*E62</f>
        <v>0</v>
      </c>
      <c r="H62" s="131">
        <v>2200</v>
      </c>
      <c r="I62" s="131">
        <v>2200</v>
      </c>
      <c r="J62" s="131">
        <v>0</v>
      </c>
      <c r="K62" s="131">
        <v>0</v>
      </c>
      <c r="L62" s="131">
        <v>21</v>
      </c>
      <c r="M62" s="131">
        <v>2662</v>
      </c>
      <c r="N62" s="130">
        <v>0</v>
      </c>
      <c r="O62" s="130">
        <v>0</v>
      </c>
      <c r="P62" s="130">
        <v>0</v>
      </c>
      <c r="Q62" s="130">
        <v>0</v>
      </c>
      <c r="R62" s="131">
        <v>0</v>
      </c>
      <c r="S62" s="131" t="s">
        <v>326</v>
      </c>
      <c r="T62" s="131"/>
      <c r="U62" s="131">
        <v>0</v>
      </c>
      <c r="V62" s="131">
        <v>0</v>
      </c>
      <c r="W62" s="131">
        <v>0</v>
      </c>
      <c r="X62" s="131" t="s">
        <v>327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2955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>
      <c r="A63" s="3"/>
      <c r="B63" s="4"/>
      <c r="C63" s="155"/>
      <c r="D63" s="6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AE63">
        <v>15</v>
      </c>
      <c r="AF63">
        <v>21</v>
      </c>
      <c r="AG63" t="s">
        <v>307</v>
      </c>
    </row>
    <row r="64" spans="1:60">
      <c r="C64" s="156"/>
      <c r="D64" s="10"/>
      <c r="AG64" t="s">
        <v>1158</v>
      </c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F32" sqref="F32"/>
    </sheetView>
  </sheetViews>
  <sheetFormatPr defaultRowHeight="12.75"/>
  <cols>
    <col min="1" max="1" width="3.42578125" customWidth="1"/>
    <col min="2" max="2" width="12.5703125" style="116" customWidth="1"/>
    <col min="3" max="3" width="38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7</v>
      </c>
      <c r="B1" s="248"/>
      <c r="C1" s="248"/>
      <c r="D1" s="248"/>
      <c r="E1" s="248"/>
      <c r="F1" s="248"/>
      <c r="G1" s="248"/>
      <c r="AG1" t="s">
        <v>293</v>
      </c>
    </row>
    <row r="2" spans="1:60" ht="24.95" customHeight="1">
      <c r="A2" s="118" t="s">
        <v>8</v>
      </c>
      <c r="B2" s="49" t="s">
        <v>294</v>
      </c>
      <c r="C2" s="249" t="s">
        <v>295</v>
      </c>
      <c r="D2" s="250"/>
      <c r="E2" s="250"/>
      <c r="F2" s="250"/>
      <c r="G2" s="251"/>
      <c r="AG2" t="s">
        <v>296</v>
      </c>
    </row>
    <row r="3" spans="1:60" ht="24.95" customHeight="1">
      <c r="A3" s="118" t="s">
        <v>9</v>
      </c>
      <c r="B3" s="49" t="s">
        <v>44</v>
      </c>
      <c r="C3" s="249" t="s">
        <v>45</v>
      </c>
      <c r="D3" s="250"/>
      <c r="E3" s="250"/>
      <c r="F3" s="250"/>
      <c r="G3" s="251"/>
      <c r="AC3" s="116" t="s">
        <v>296</v>
      </c>
      <c r="AG3" t="s">
        <v>297</v>
      </c>
    </row>
    <row r="4" spans="1:60" ht="24.95" customHeight="1">
      <c r="A4" s="119" t="s">
        <v>10</v>
      </c>
      <c r="B4" s="120" t="s">
        <v>65</v>
      </c>
      <c r="C4" s="252" t="s">
        <v>66</v>
      </c>
      <c r="D4" s="253"/>
      <c r="E4" s="253"/>
      <c r="F4" s="253"/>
      <c r="G4" s="254"/>
      <c r="AG4" t="s">
        <v>298</v>
      </c>
    </row>
    <row r="5" spans="1:60">
      <c r="D5" s="10"/>
    </row>
    <row r="6" spans="1:60" ht="38.25">
      <c r="A6" s="122" t="s">
        <v>299</v>
      </c>
      <c r="B6" s="124" t="s">
        <v>300</v>
      </c>
      <c r="C6" s="124" t="s">
        <v>301</v>
      </c>
      <c r="D6" s="123" t="s">
        <v>302</v>
      </c>
      <c r="E6" s="122" t="s">
        <v>303</v>
      </c>
      <c r="F6" s="121" t="s">
        <v>304</v>
      </c>
      <c r="G6" s="122" t="s">
        <v>31</v>
      </c>
      <c r="H6" s="125" t="s">
        <v>32</v>
      </c>
      <c r="I6" s="125" t="s">
        <v>305</v>
      </c>
      <c r="J6" s="125" t="s">
        <v>33</v>
      </c>
      <c r="K6" s="125" t="s">
        <v>306</v>
      </c>
      <c r="L6" s="125" t="s">
        <v>307</v>
      </c>
      <c r="M6" s="125" t="s">
        <v>308</v>
      </c>
      <c r="N6" s="125" t="s">
        <v>309</v>
      </c>
      <c r="O6" s="125" t="s">
        <v>310</v>
      </c>
      <c r="P6" s="125" t="s">
        <v>311</v>
      </c>
      <c r="Q6" s="125" t="s">
        <v>312</v>
      </c>
      <c r="R6" s="125" t="s">
        <v>313</v>
      </c>
      <c r="S6" s="125" t="s">
        <v>314</v>
      </c>
      <c r="T6" s="125" t="s">
        <v>315</v>
      </c>
      <c r="U6" s="125" t="s">
        <v>316</v>
      </c>
      <c r="V6" s="125" t="s">
        <v>317</v>
      </c>
      <c r="W6" s="125" t="s">
        <v>318</v>
      </c>
      <c r="X6" s="125" t="s">
        <v>319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34" t="s">
        <v>320</v>
      </c>
      <c r="B8" s="135" t="s">
        <v>229</v>
      </c>
      <c r="C8" s="152" t="s">
        <v>122</v>
      </c>
      <c r="D8" s="136"/>
      <c r="E8" s="137"/>
      <c r="F8" s="138"/>
      <c r="G8" s="139">
        <f>SUM(G9:G12)</f>
        <v>0</v>
      </c>
      <c r="H8" s="133"/>
      <c r="I8" s="133">
        <v>0</v>
      </c>
      <c r="J8" s="133"/>
      <c r="K8" s="133">
        <v>0</v>
      </c>
      <c r="L8" s="133"/>
      <c r="M8" s="133"/>
      <c r="N8" s="132"/>
      <c r="O8" s="132"/>
      <c r="P8" s="132"/>
      <c r="Q8" s="132"/>
      <c r="R8" s="133"/>
      <c r="S8" s="133"/>
      <c r="T8" s="133"/>
      <c r="U8" s="133"/>
      <c r="V8" s="133"/>
      <c r="W8" s="133"/>
      <c r="X8" s="133"/>
      <c r="AG8" t="s">
        <v>321</v>
      </c>
    </row>
    <row r="9" spans="1:60">
      <c r="A9" s="146" t="s">
        <v>2967</v>
      </c>
      <c r="B9" s="147" t="s">
        <v>2968</v>
      </c>
      <c r="C9" s="153" t="s">
        <v>2969</v>
      </c>
      <c r="D9" s="148"/>
      <c r="E9" s="149">
        <v>1</v>
      </c>
      <c r="F9" s="150">
        <v>0</v>
      </c>
      <c r="G9" s="145">
        <f t="shared" ref="G9:G12" si="0">F9*E9</f>
        <v>0</v>
      </c>
      <c r="H9" s="131">
        <v>8830.4</v>
      </c>
      <c r="I9" s="131">
        <v>8830.4</v>
      </c>
      <c r="J9" s="131">
        <v>0</v>
      </c>
      <c r="K9" s="131">
        <v>0</v>
      </c>
      <c r="L9" s="131">
        <v>21</v>
      </c>
      <c r="M9" s="131">
        <v>10684.784</v>
      </c>
      <c r="N9" s="130">
        <v>0</v>
      </c>
      <c r="O9" s="130">
        <v>0</v>
      </c>
      <c r="P9" s="130">
        <v>0</v>
      </c>
      <c r="Q9" s="130">
        <v>0</v>
      </c>
      <c r="R9" s="131">
        <v>0</v>
      </c>
      <c r="S9" s="131" t="s">
        <v>326</v>
      </c>
      <c r="T9" s="131"/>
      <c r="U9" s="131">
        <v>0</v>
      </c>
      <c r="V9" s="131">
        <v>0</v>
      </c>
      <c r="W9" s="131">
        <v>0</v>
      </c>
      <c r="X9" s="131" t="s">
        <v>385</v>
      </c>
      <c r="Y9" s="126"/>
      <c r="Z9" s="126"/>
      <c r="AA9" s="126"/>
      <c r="AB9" s="126"/>
      <c r="AC9" s="126"/>
      <c r="AD9" s="126"/>
      <c r="AE9" s="126"/>
      <c r="AF9" s="126"/>
      <c r="AG9" s="126" t="s">
        <v>386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>
      <c r="A10" s="146" t="s">
        <v>2967</v>
      </c>
      <c r="B10" s="147" t="s">
        <v>2970</v>
      </c>
      <c r="C10" s="153" t="s">
        <v>2971</v>
      </c>
      <c r="D10" s="148" t="s">
        <v>325</v>
      </c>
      <c r="E10" s="149">
        <v>1</v>
      </c>
      <c r="F10" s="150">
        <v>0</v>
      </c>
      <c r="G10" s="145">
        <f t="shared" si="0"/>
        <v>0</v>
      </c>
      <c r="H10" s="131">
        <v>6799</v>
      </c>
      <c r="I10" s="131">
        <v>6799</v>
      </c>
      <c r="J10" s="131">
        <v>0</v>
      </c>
      <c r="K10" s="131">
        <v>0</v>
      </c>
      <c r="L10" s="131">
        <v>21</v>
      </c>
      <c r="M10" s="131">
        <v>8226.7900000000009</v>
      </c>
      <c r="N10" s="130">
        <v>0</v>
      </c>
      <c r="O10" s="130">
        <v>0</v>
      </c>
      <c r="P10" s="130">
        <v>0</v>
      </c>
      <c r="Q10" s="130">
        <v>0</v>
      </c>
      <c r="R10" s="131">
        <v>0</v>
      </c>
      <c r="S10" s="131" t="s">
        <v>326</v>
      </c>
      <c r="T10" s="131"/>
      <c r="U10" s="131">
        <v>0</v>
      </c>
      <c r="V10" s="131">
        <v>0</v>
      </c>
      <c r="W10" s="131">
        <v>0</v>
      </c>
      <c r="X10" s="131" t="s">
        <v>385</v>
      </c>
      <c r="Y10" s="126"/>
      <c r="Z10" s="126"/>
      <c r="AA10" s="126"/>
      <c r="AB10" s="126"/>
      <c r="AC10" s="126"/>
      <c r="AD10" s="126"/>
      <c r="AE10" s="126"/>
      <c r="AF10" s="126"/>
      <c r="AG10" s="126" t="s">
        <v>386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>
      <c r="A11" s="146" t="s">
        <v>2967</v>
      </c>
      <c r="B11" s="147" t="s">
        <v>2972</v>
      </c>
      <c r="C11" s="153" t="s">
        <v>2973</v>
      </c>
      <c r="D11" s="148" t="s">
        <v>325</v>
      </c>
      <c r="E11" s="149">
        <v>1</v>
      </c>
      <c r="F11" s="150">
        <v>0</v>
      </c>
      <c r="G11" s="145">
        <f t="shared" si="0"/>
        <v>0</v>
      </c>
      <c r="H11" s="131">
        <v>7100</v>
      </c>
      <c r="I11" s="131">
        <v>7100</v>
      </c>
      <c r="J11" s="131">
        <v>0</v>
      </c>
      <c r="K11" s="131">
        <v>0</v>
      </c>
      <c r="L11" s="131">
        <v>21</v>
      </c>
      <c r="M11" s="131">
        <v>8591</v>
      </c>
      <c r="N11" s="130">
        <v>0</v>
      </c>
      <c r="O11" s="130">
        <v>0</v>
      </c>
      <c r="P11" s="130">
        <v>0</v>
      </c>
      <c r="Q11" s="130">
        <v>0</v>
      </c>
      <c r="R11" s="131">
        <v>0</v>
      </c>
      <c r="S11" s="131" t="s">
        <v>326</v>
      </c>
      <c r="T11" s="131"/>
      <c r="U11" s="131">
        <v>0</v>
      </c>
      <c r="V11" s="131">
        <v>0</v>
      </c>
      <c r="W11" s="131">
        <v>0</v>
      </c>
      <c r="X11" s="131" t="s">
        <v>385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386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>
      <c r="A12" s="146" t="s">
        <v>2967</v>
      </c>
      <c r="B12" s="147" t="s">
        <v>2974</v>
      </c>
      <c r="C12" s="153" t="s">
        <v>2975</v>
      </c>
      <c r="D12" s="148" t="s">
        <v>325</v>
      </c>
      <c r="E12" s="149">
        <v>1</v>
      </c>
      <c r="F12" s="150">
        <v>0</v>
      </c>
      <c r="G12" s="145">
        <f t="shared" si="0"/>
        <v>0</v>
      </c>
      <c r="H12" s="131">
        <v>11240</v>
      </c>
      <c r="I12" s="131">
        <v>11240</v>
      </c>
      <c r="J12" s="131">
        <v>0</v>
      </c>
      <c r="K12" s="131">
        <v>0</v>
      </c>
      <c r="L12" s="131">
        <v>21</v>
      </c>
      <c r="M12" s="131">
        <v>13600.4</v>
      </c>
      <c r="N12" s="130">
        <v>0</v>
      </c>
      <c r="O12" s="130">
        <v>0</v>
      </c>
      <c r="P12" s="130">
        <v>0</v>
      </c>
      <c r="Q12" s="130">
        <v>0</v>
      </c>
      <c r="R12" s="131">
        <v>0</v>
      </c>
      <c r="S12" s="131" t="s">
        <v>326</v>
      </c>
      <c r="T12" s="131"/>
      <c r="U12" s="131">
        <v>0</v>
      </c>
      <c r="V12" s="131">
        <v>0</v>
      </c>
      <c r="W12" s="131">
        <v>0</v>
      </c>
      <c r="X12" s="131" t="s">
        <v>385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386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>
      <c r="A13" s="134" t="s">
        <v>320</v>
      </c>
      <c r="B13" s="135" t="s">
        <v>229</v>
      </c>
      <c r="C13" s="152" t="s">
        <v>122</v>
      </c>
      <c r="D13" s="136"/>
      <c r="E13" s="137"/>
      <c r="F13" s="138"/>
      <c r="G13" s="139">
        <f>SUM(G14:G20)</f>
        <v>0</v>
      </c>
      <c r="H13" s="133"/>
      <c r="I13" s="133">
        <v>0</v>
      </c>
      <c r="J13" s="133"/>
      <c r="K13" s="133">
        <v>0</v>
      </c>
      <c r="L13" s="133"/>
      <c r="M13" s="133"/>
      <c r="N13" s="132"/>
      <c r="O13" s="132"/>
      <c r="P13" s="132"/>
      <c r="Q13" s="132"/>
      <c r="R13" s="133"/>
      <c r="S13" s="133"/>
      <c r="T13" s="133"/>
      <c r="U13" s="133"/>
      <c r="V13" s="133"/>
      <c r="W13" s="133"/>
      <c r="X13" s="133"/>
      <c r="AG13" t="s">
        <v>321</v>
      </c>
    </row>
    <row r="14" spans="1:60">
      <c r="A14" s="146" t="s">
        <v>2967</v>
      </c>
      <c r="B14" s="147" t="s">
        <v>2976</v>
      </c>
      <c r="C14" s="153" t="s">
        <v>2977</v>
      </c>
      <c r="D14" s="148" t="s">
        <v>325</v>
      </c>
      <c r="E14" s="149">
        <v>1</v>
      </c>
      <c r="F14" s="150">
        <v>0</v>
      </c>
      <c r="G14" s="145">
        <f t="shared" ref="G14:G20" si="1">F14*E14</f>
        <v>0</v>
      </c>
      <c r="H14" s="131">
        <v>9660</v>
      </c>
      <c r="I14" s="131">
        <v>9660</v>
      </c>
      <c r="J14" s="131">
        <v>0</v>
      </c>
      <c r="K14" s="131">
        <v>0</v>
      </c>
      <c r="L14" s="131">
        <v>21</v>
      </c>
      <c r="M14" s="131">
        <v>11688.6</v>
      </c>
      <c r="N14" s="130">
        <v>0</v>
      </c>
      <c r="O14" s="130">
        <v>0</v>
      </c>
      <c r="P14" s="130">
        <v>0</v>
      </c>
      <c r="Q14" s="130">
        <v>0</v>
      </c>
      <c r="R14" s="131">
        <v>0</v>
      </c>
      <c r="S14" s="131" t="s">
        <v>326</v>
      </c>
      <c r="T14" s="131"/>
      <c r="U14" s="131">
        <v>0</v>
      </c>
      <c r="V14" s="131">
        <v>0</v>
      </c>
      <c r="W14" s="131">
        <v>0</v>
      </c>
      <c r="X14" s="131" t="s">
        <v>385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386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ht="33.75">
      <c r="A15" s="146" t="s">
        <v>2967</v>
      </c>
      <c r="B15" s="147" t="s">
        <v>2978</v>
      </c>
      <c r="C15" s="153" t="s">
        <v>2979</v>
      </c>
      <c r="D15" s="148" t="s">
        <v>325</v>
      </c>
      <c r="E15" s="149">
        <v>1</v>
      </c>
      <c r="F15" s="150">
        <v>0</v>
      </c>
      <c r="G15" s="145">
        <f t="shared" si="1"/>
        <v>0</v>
      </c>
      <c r="H15" s="131">
        <v>21434</v>
      </c>
      <c r="I15" s="131">
        <v>21434</v>
      </c>
      <c r="J15" s="131">
        <v>0</v>
      </c>
      <c r="K15" s="131">
        <v>0</v>
      </c>
      <c r="L15" s="131">
        <v>21</v>
      </c>
      <c r="M15" s="131">
        <v>25935.14</v>
      </c>
      <c r="N15" s="130">
        <v>0</v>
      </c>
      <c r="O15" s="130">
        <v>0</v>
      </c>
      <c r="P15" s="130">
        <v>0</v>
      </c>
      <c r="Q15" s="130">
        <v>0</v>
      </c>
      <c r="R15" s="131">
        <v>0</v>
      </c>
      <c r="S15" s="131" t="s">
        <v>326</v>
      </c>
      <c r="T15" s="131"/>
      <c r="U15" s="131">
        <v>0</v>
      </c>
      <c r="V15" s="131">
        <v>0</v>
      </c>
      <c r="W15" s="131">
        <v>0</v>
      </c>
      <c r="X15" s="131" t="s">
        <v>385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386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>
      <c r="A16" s="146" t="s">
        <v>2967</v>
      </c>
      <c r="B16" s="147" t="s">
        <v>2980</v>
      </c>
      <c r="C16" s="153" t="s">
        <v>2981</v>
      </c>
      <c r="D16" s="148" t="s">
        <v>325</v>
      </c>
      <c r="E16" s="149">
        <v>1</v>
      </c>
      <c r="F16" s="150">
        <v>0</v>
      </c>
      <c r="G16" s="145">
        <f t="shared" si="1"/>
        <v>0</v>
      </c>
      <c r="H16" s="131">
        <v>0</v>
      </c>
      <c r="I16" s="131">
        <v>0</v>
      </c>
      <c r="J16" s="131">
        <v>6195</v>
      </c>
      <c r="K16" s="131">
        <v>6195</v>
      </c>
      <c r="L16" s="131">
        <v>21</v>
      </c>
      <c r="M16" s="131">
        <v>7495.95</v>
      </c>
      <c r="N16" s="130">
        <v>0</v>
      </c>
      <c r="O16" s="130">
        <v>0</v>
      </c>
      <c r="P16" s="130">
        <v>0</v>
      </c>
      <c r="Q16" s="130">
        <v>0</v>
      </c>
      <c r="R16" s="131">
        <v>0</v>
      </c>
      <c r="S16" s="131" t="s">
        <v>326</v>
      </c>
      <c r="T16" s="131"/>
      <c r="U16" s="131">
        <v>0</v>
      </c>
      <c r="V16" s="131">
        <v>0</v>
      </c>
      <c r="W16" s="131">
        <v>0</v>
      </c>
      <c r="X16" s="131" t="s">
        <v>327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328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>
      <c r="A17" s="146" t="s">
        <v>2967</v>
      </c>
      <c r="B17" s="147" t="s">
        <v>2982</v>
      </c>
      <c r="C17" s="153" t="s">
        <v>2983</v>
      </c>
      <c r="D17" s="148" t="s">
        <v>325</v>
      </c>
      <c r="E17" s="149">
        <v>1</v>
      </c>
      <c r="F17" s="150">
        <v>0</v>
      </c>
      <c r="G17" s="145">
        <f t="shared" si="1"/>
        <v>0</v>
      </c>
      <c r="H17" s="131">
        <v>6300</v>
      </c>
      <c r="I17" s="131">
        <v>6300</v>
      </c>
      <c r="J17" s="131">
        <v>0</v>
      </c>
      <c r="K17" s="131">
        <v>0</v>
      </c>
      <c r="L17" s="131">
        <v>21</v>
      </c>
      <c r="M17" s="131">
        <v>7623</v>
      </c>
      <c r="N17" s="130">
        <v>0</v>
      </c>
      <c r="O17" s="130">
        <v>0</v>
      </c>
      <c r="P17" s="130">
        <v>0</v>
      </c>
      <c r="Q17" s="130">
        <v>0</v>
      </c>
      <c r="R17" s="131">
        <v>0</v>
      </c>
      <c r="S17" s="131" t="s">
        <v>326</v>
      </c>
      <c r="T17" s="131"/>
      <c r="U17" s="131">
        <v>0</v>
      </c>
      <c r="V17" s="131">
        <v>0</v>
      </c>
      <c r="W17" s="131">
        <v>0</v>
      </c>
      <c r="X17" s="131" t="s">
        <v>385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386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>
      <c r="A18" s="146" t="s">
        <v>2967</v>
      </c>
      <c r="B18" s="147" t="s">
        <v>2984</v>
      </c>
      <c r="C18" s="153" t="s">
        <v>2985</v>
      </c>
      <c r="D18" s="148" t="s">
        <v>325</v>
      </c>
      <c r="E18" s="149">
        <v>1</v>
      </c>
      <c r="F18" s="150">
        <v>0</v>
      </c>
      <c r="G18" s="145">
        <f t="shared" si="1"/>
        <v>0</v>
      </c>
      <c r="H18" s="131">
        <v>6352.5</v>
      </c>
      <c r="I18" s="131">
        <v>6352.5</v>
      </c>
      <c r="J18" s="131">
        <v>0</v>
      </c>
      <c r="K18" s="131">
        <v>0</v>
      </c>
      <c r="L18" s="131">
        <v>21</v>
      </c>
      <c r="M18" s="131">
        <v>7686.5249999999996</v>
      </c>
      <c r="N18" s="130">
        <v>0</v>
      </c>
      <c r="O18" s="130">
        <v>0</v>
      </c>
      <c r="P18" s="130">
        <v>0</v>
      </c>
      <c r="Q18" s="130">
        <v>0</v>
      </c>
      <c r="R18" s="131">
        <v>0</v>
      </c>
      <c r="S18" s="131" t="s">
        <v>326</v>
      </c>
      <c r="T18" s="131"/>
      <c r="U18" s="131">
        <v>0</v>
      </c>
      <c r="V18" s="131">
        <v>0</v>
      </c>
      <c r="W18" s="131">
        <v>0</v>
      </c>
      <c r="X18" s="131" t="s">
        <v>385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386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ht="22.5">
      <c r="A19" s="146" t="s">
        <v>2967</v>
      </c>
      <c r="B19" s="147" t="s">
        <v>2986</v>
      </c>
      <c r="C19" s="153" t="s">
        <v>2987</v>
      </c>
      <c r="D19" s="148" t="s">
        <v>325</v>
      </c>
      <c r="E19" s="149">
        <v>1</v>
      </c>
      <c r="F19" s="150">
        <v>0</v>
      </c>
      <c r="G19" s="145">
        <f t="shared" si="1"/>
        <v>0</v>
      </c>
      <c r="H19" s="131">
        <v>0</v>
      </c>
      <c r="I19" s="131">
        <v>0</v>
      </c>
      <c r="J19" s="131">
        <v>53970</v>
      </c>
      <c r="K19" s="131">
        <v>53970</v>
      </c>
      <c r="L19" s="131">
        <v>21</v>
      </c>
      <c r="M19" s="131">
        <v>65303.7</v>
      </c>
      <c r="N19" s="130">
        <v>0</v>
      </c>
      <c r="O19" s="130">
        <v>0</v>
      </c>
      <c r="P19" s="130">
        <v>0</v>
      </c>
      <c r="Q19" s="130">
        <v>0</v>
      </c>
      <c r="R19" s="131">
        <v>0</v>
      </c>
      <c r="S19" s="131" t="s">
        <v>326</v>
      </c>
      <c r="T19" s="131"/>
      <c r="U19" s="131">
        <v>0</v>
      </c>
      <c r="V19" s="131">
        <v>0</v>
      </c>
      <c r="W19" s="131">
        <v>0</v>
      </c>
      <c r="X19" s="131" t="s">
        <v>327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328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>
      <c r="A20" s="146" t="s">
        <v>2967</v>
      </c>
      <c r="B20" s="147" t="s">
        <v>2988</v>
      </c>
      <c r="C20" s="153" t="s">
        <v>2989</v>
      </c>
      <c r="D20" s="148" t="s">
        <v>325</v>
      </c>
      <c r="E20" s="149">
        <v>1</v>
      </c>
      <c r="F20" s="150">
        <v>0</v>
      </c>
      <c r="G20" s="145">
        <f t="shared" si="1"/>
        <v>0</v>
      </c>
      <c r="H20" s="131">
        <v>12200</v>
      </c>
      <c r="I20" s="131">
        <v>12200</v>
      </c>
      <c r="J20" s="131">
        <v>0</v>
      </c>
      <c r="K20" s="131">
        <v>0</v>
      </c>
      <c r="L20" s="131">
        <v>21</v>
      </c>
      <c r="M20" s="131">
        <v>14762</v>
      </c>
      <c r="N20" s="130">
        <v>0</v>
      </c>
      <c r="O20" s="130">
        <v>0</v>
      </c>
      <c r="P20" s="130">
        <v>0</v>
      </c>
      <c r="Q20" s="130">
        <v>0</v>
      </c>
      <c r="R20" s="131">
        <v>0</v>
      </c>
      <c r="S20" s="131" t="s">
        <v>326</v>
      </c>
      <c r="T20" s="131"/>
      <c r="U20" s="131">
        <v>0</v>
      </c>
      <c r="V20" s="131">
        <v>0</v>
      </c>
      <c r="W20" s="131">
        <v>0</v>
      </c>
      <c r="X20" s="131" t="s">
        <v>385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386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>
      <c r="A21" s="134" t="s">
        <v>320</v>
      </c>
      <c r="B21" s="135" t="s">
        <v>229</v>
      </c>
      <c r="C21" s="152" t="s">
        <v>122</v>
      </c>
      <c r="D21" s="136"/>
      <c r="E21" s="137"/>
      <c r="F21" s="138"/>
      <c r="G21" s="139">
        <f>SUM(G22:G29)</f>
        <v>0</v>
      </c>
      <c r="H21" s="133"/>
      <c r="I21" s="133">
        <v>0</v>
      </c>
      <c r="J21" s="133"/>
      <c r="K21" s="133">
        <v>0</v>
      </c>
      <c r="L21" s="133"/>
      <c r="M21" s="133"/>
      <c r="N21" s="132"/>
      <c r="O21" s="132"/>
      <c r="P21" s="132"/>
      <c r="Q21" s="132"/>
      <c r="R21" s="133"/>
      <c r="S21" s="133"/>
      <c r="T21" s="133"/>
      <c r="U21" s="133"/>
      <c r="V21" s="133"/>
      <c r="W21" s="133"/>
      <c r="X21" s="133"/>
      <c r="AG21" t="s">
        <v>321</v>
      </c>
    </row>
    <row r="22" spans="1:60" ht="33.75">
      <c r="A22" s="146" t="s">
        <v>2967</v>
      </c>
      <c r="B22" s="147" t="s">
        <v>2990</v>
      </c>
      <c r="C22" s="153" t="s">
        <v>2991</v>
      </c>
      <c r="D22" s="148" t="s">
        <v>325</v>
      </c>
      <c r="E22" s="149">
        <v>1</v>
      </c>
      <c r="F22" s="150">
        <v>0</v>
      </c>
      <c r="G22" s="145">
        <f t="shared" ref="G22:G29" si="2">F22*E22</f>
        <v>0</v>
      </c>
      <c r="H22" s="131">
        <v>20145.3</v>
      </c>
      <c r="I22" s="131">
        <v>20145.3</v>
      </c>
      <c r="J22" s="131">
        <v>0</v>
      </c>
      <c r="K22" s="131">
        <v>0</v>
      </c>
      <c r="L22" s="131">
        <v>21</v>
      </c>
      <c r="M22" s="131">
        <v>24375.812999999998</v>
      </c>
      <c r="N22" s="130">
        <v>0</v>
      </c>
      <c r="O22" s="130">
        <v>0</v>
      </c>
      <c r="P22" s="130">
        <v>0</v>
      </c>
      <c r="Q22" s="130">
        <v>0</v>
      </c>
      <c r="R22" s="131">
        <v>0</v>
      </c>
      <c r="S22" s="131" t="s">
        <v>326</v>
      </c>
      <c r="T22" s="131"/>
      <c r="U22" s="131">
        <v>0</v>
      </c>
      <c r="V22" s="131">
        <v>0</v>
      </c>
      <c r="W22" s="131">
        <v>0</v>
      </c>
      <c r="X22" s="131" t="s">
        <v>385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386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>
      <c r="A23" s="146" t="s">
        <v>2967</v>
      </c>
      <c r="B23" s="147" t="s">
        <v>2992</v>
      </c>
      <c r="C23" s="153" t="s">
        <v>2993</v>
      </c>
      <c r="D23" s="148" t="s">
        <v>325</v>
      </c>
      <c r="E23" s="149">
        <v>1</v>
      </c>
      <c r="F23" s="150">
        <v>0</v>
      </c>
      <c r="G23" s="145">
        <f t="shared" si="2"/>
        <v>0</v>
      </c>
      <c r="H23" s="131">
        <v>1785</v>
      </c>
      <c r="I23" s="131">
        <v>1785</v>
      </c>
      <c r="J23" s="131">
        <v>0</v>
      </c>
      <c r="K23" s="131">
        <v>0</v>
      </c>
      <c r="L23" s="131">
        <v>21</v>
      </c>
      <c r="M23" s="131">
        <v>2159.85</v>
      </c>
      <c r="N23" s="130">
        <v>0</v>
      </c>
      <c r="O23" s="130">
        <v>0</v>
      </c>
      <c r="P23" s="130">
        <v>0</v>
      </c>
      <c r="Q23" s="130">
        <v>0</v>
      </c>
      <c r="R23" s="131">
        <v>0</v>
      </c>
      <c r="S23" s="131" t="s">
        <v>326</v>
      </c>
      <c r="T23" s="131"/>
      <c r="U23" s="131">
        <v>0</v>
      </c>
      <c r="V23" s="131">
        <v>0</v>
      </c>
      <c r="W23" s="131">
        <v>0</v>
      </c>
      <c r="X23" s="131" t="s">
        <v>385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386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>
      <c r="A24" s="146" t="s">
        <v>2967</v>
      </c>
      <c r="B24" s="147" t="s">
        <v>2994</v>
      </c>
      <c r="C24" s="153" t="s">
        <v>2995</v>
      </c>
      <c r="D24" s="148" t="s">
        <v>325</v>
      </c>
      <c r="E24" s="149">
        <v>1</v>
      </c>
      <c r="F24" s="150">
        <v>0</v>
      </c>
      <c r="G24" s="145">
        <f t="shared" si="2"/>
        <v>0</v>
      </c>
      <c r="H24" s="131">
        <v>5232.1499999999996</v>
      </c>
      <c r="I24" s="131">
        <v>5232.1499999999996</v>
      </c>
      <c r="J24" s="131">
        <v>0</v>
      </c>
      <c r="K24" s="131">
        <v>0</v>
      </c>
      <c r="L24" s="131">
        <v>21</v>
      </c>
      <c r="M24" s="131">
        <v>6330.9014999999999</v>
      </c>
      <c r="N24" s="130">
        <v>0</v>
      </c>
      <c r="O24" s="130">
        <v>0</v>
      </c>
      <c r="P24" s="130">
        <v>0</v>
      </c>
      <c r="Q24" s="130">
        <v>0</v>
      </c>
      <c r="R24" s="131">
        <v>0</v>
      </c>
      <c r="S24" s="131" t="s">
        <v>326</v>
      </c>
      <c r="T24" s="131"/>
      <c r="U24" s="131">
        <v>0</v>
      </c>
      <c r="V24" s="131">
        <v>0</v>
      </c>
      <c r="W24" s="131">
        <v>0</v>
      </c>
      <c r="X24" s="131" t="s">
        <v>385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386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ht="33.75">
      <c r="A25" s="146" t="s">
        <v>2967</v>
      </c>
      <c r="B25" s="147" t="s">
        <v>2996</v>
      </c>
      <c r="C25" s="153" t="s">
        <v>2997</v>
      </c>
      <c r="D25" s="148" t="s">
        <v>325</v>
      </c>
      <c r="E25" s="149">
        <v>1</v>
      </c>
      <c r="F25" s="150">
        <v>0</v>
      </c>
      <c r="G25" s="145">
        <f t="shared" si="2"/>
        <v>0</v>
      </c>
      <c r="H25" s="131">
        <v>33300</v>
      </c>
      <c r="I25" s="131">
        <v>33300</v>
      </c>
      <c r="J25" s="131">
        <v>0</v>
      </c>
      <c r="K25" s="131">
        <v>0</v>
      </c>
      <c r="L25" s="131">
        <v>21</v>
      </c>
      <c r="M25" s="131">
        <v>40293</v>
      </c>
      <c r="N25" s="130">
        <v>0</v>
      </c>
      <c r="O25" s="130">
        <v>0</v>
      </c>
      <c r="P25" s="130">
        <v>0</v>
      </c>
      <c r="Q25" s="130">
        <v>0</v>
      </c>
      <c r="R25" s="131">
        <v>0</v>
      </c>
      <c r="S25" s="131" t="s">
        <v>326</v>
      </c>
      <c r="T25" s="131"/>
      <c r="U25" s="131">
        <v>0</v>
      </c>
      <c r="V25" s="131">
        <v>0</v>
      </c>
      <c r="W25" s="131">
        <v>0</v>
      </c>
      <c r="X25" s="131" t="s">
        <v>385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386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>
      <c r="A26" s="146" t="s">
        <v>2967</v>
      </c>
      <c r="B26" s="147" t="s">
        <v>2998</v>
      </c>
      <c r="C26" s="153" t="s">
        <v>2999</v>
      </c>
      <c r="D26" s="148" t="s">
        <v>325</v>
      </c>
      <c r="E26" s="149">
        <v>1</v>
      </c>
      <c r="F26" s="150">
        <v>0</v>
      </c>
      <c r="G26" s="145">
        <f t="shared" si="2"/>
        <v>0</v>
      </c>
      <c r="H26" s="131">
        <v>10489.5</v>
      </c>
      <c r="I26" s="131">
        <v>10489.5</v>
      </c>
      <c r="J26" s="131">
        <v>0</v>
      </c>
      <c r="K26" s="131">
        <v>0</v>
      </c>
      <c r="L26" s="131">
        <v>21</v>
      </c>
      <c r="M26" s="131">
        <v>12692.295</v>
      </c>
      <c r="N26" s="130">
        <v>0</v>
      </c>
      <c r="O26" s="130">
        <v>0</v>
      </c>
      <c r="P26" s="130">
        <v>0</v>
      </c>
      <c r="Q26" s="130">
        <v>0</v>
      </c>
      <c r="R26" s="131">
        <v>0</v>
      </c>
      <c r="S26" s="131" t="s">
        <v>326</v>
      </c>
      <c r="T26" s="131"/>
      <c r="U26" s="131">
        <v>0</v>
      </c>
      <c r="V26" s="131">
        <v>0</v>
      </c>
      <c r="W26" s="131">
        <v>0</v>
      </c>
      <c r="X26" s="131" t="s">
        <v>385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386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>
      <c r="A27" s="146" t="s">
        <v>2967</v>
      </c>
      <c r="B27" s="147" t="s">
        <v>2994</v>
      </c>
      <c r="C27" s="153" t="s">
        <v>2995</v>
      </c>
      <c r="D27" s="148" t="s">
        <v>325</v>
      </c>
      <c r="E27" s="149">
        <v>1</v>
      </c>
      <c r="F27" s="150">
        <v>0</v>
      </c>
      <c r="G27" s="145">
        <f t="shared" si="2"/>
        <v>0</v>
      </c>
      <c r="H27" s="131">
        <v>5232.1499999999996</v>
      </c>
      <c r="I27" s="131">
        <v>5232.1499999999996</v>
      </c>
      <c r="J27" s="131">
        <v>0</v>
      </c>
      <c r="K27" s="131">
        <v>0</v>
      </c>
      <c r="L27" s="131">
        <v>21</v>
      </c>
      <c r="M27" s="131">
        <v>6330.9014999999999</v>
      </c>
      <c r="N27" s="130">
        <v>0</v>
      </c>
      <c r="O27" s="130">
        <v>0</v>
      </c>
      <c r="P27" s="130">
        <v>0</v>
      </c>
      <c r="Q27" s="130">
        <v>0</v>
      </c>
      <c r="R27" s="131">
        <v>0</v>
      </c>
      <c r="S27" s="131" t="s">
        <v>326</v>
      </c>
      <c r="T27" s="131"/>
      <c r="U27" s="131">
        <v>0</v>
      </c>
      <c r="V27" s="131">
        <v>0</v>
      </c>
      <c r="W27" s="131">
        <v>0</v>
      </c>
      <c r="X27" s="131" t="s">
        <v>385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386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>
      <c r="A28" s="146" t="s">
        <v>2967</v>
      </c>
      <c r="B28" s="147" t="s">
        <v>3000</v>
      </c>
      <c r="C28" s="153" t="s">
        <v>3001</v>
      </c>
      <c r="D28" s="148" t="s">
        <v>325</v>
      </c>
      <c r="E28" s="149">
        <v>1</v>
      </c>
      <c r="F28" s="150">
        <v>0</v>
      </c>
      <c r="G28" s="145">
        <f t="shared" si="2"/>
        <v>0</v>
      </c>
      <c r="H28" s="131">
        <v>5775</v>
      </c>
      <c r="I28" s="131">
        <v>5775</v>
      </c>
      <c r="J28" s="131">
        <v>0</v>
      </c>
      <c r="K28" s="131">
        <v>0</v>
      </c>
      <c r="L28" s="131">
        <v>21</v>
      </c>
      <c r="M28" s="131">
        <v>6987.75</v>
      </c>
      <c r="N28" s="130">
        <v>0</v>
      </c>
      <c r="O28" s="130">
        <v>0</v>
      </c>
      <c r="P28" s="130">
        <v>0</v>
      </c>
      <c r="Q28" s="130">
        <v>0</v>
      </c>
      <c r="R28" s="131">
        <v>0</v>
      </c>
      <c r="S28" s="131" t="s">
        <v>326</v>
      </c>
      <c r="T28" s="131"/>
      <c r="U28" s="131">
        <v>0</v>
      </c>
      <c r="V28" s="131">
        <v>0</v>
      </c>
      <c r="W28" s="131">
        <v>0</v>
      </c>
      <c r="X28" s="131" t="s">
        <v>385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386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>
      <c r="A29" s="146" t="s">
        <v>2967</v>
      </c>
      <c r="B29" s="147" t="s">
        <v>3002</v>
      </c>
      <c r="C29" s="153" t="s">
        <v>3003</v>
      </c>
      <c r="D29" s="148" t="s">
        <v>325</v>
      </c>
      <c r="E29" s="149">
        <v>1</v>
      </c>
      <c r="F29" s="150">
        <v>0</v>
      </c>
      <c r="G29" s="145">
        <f t="shared" si="2"/>
        <v>0</v>
      </c>
      <c r="H29" s="131">
        <v>67090</v>
      </c>
      <c r="I29" s="131">
        <v>67090</v>
      </c>
      <c r="J29" s="131">
        <v>0</v>
      </c>
      <c r="K29" s="131">
        <v>0</v>
      </c>
      <c r="L29" s="131">
        <v>21</v>
      </c>
      <c r="M29" s="131">
        <v>81178.899999999994</v>
      </c>
      <c r="N29" s="130">
        <v>0</v>
      </c>
      <c r="O29" s="130">
        <v>0</v>
      </c>
      <c r="P29" s="130">
        <v>0</v>
      </c>
      <c r="Q29" s="130">
        <v>0</v>
      </c>
      <c r="R29" s="131">
        <v>0</v>
      </c>
      <c r="S29" s="131" t="s">
        <v>326</v>
      </c>
      <c r="T29" s="131"/>
      <c r="U29" s="131">
        <v>0</v>
      </c>
      <c r="V29" s="131">
        <v>0</v>
      </c>
      <c r="W29" s="131">
        <v>0</v>
      </c>
      <c r="X29" s="131" t="s">
        <v>385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386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>
      <c r="A30" s="134" t="s">
        <v>320</v>
      </c>
      <c r="B30" s="135" t="s">
        <v>229</v>
      </c>
      <c r="C30" s="152" t="s">
        <v>122</v>
      </c>
      <c r="D30" s="136"/>
      <c r="E30" s="137"/>
      <c r="F30" s="138"/>
      <c r="G30" s="139">
        <f>SUM(G31:G32)</f>
        <v>0</v>
      </c>
      <c r="H30" s="133"/>
      <c r="I30" s="133">
        <v>0</v>
      </c>
      <c r="J30" s="133"/>
      <c r="K30" s="133">
        <v>0</v>
      </c>
      <c r="L30" s="133"/>
      <c r="M30" s="133"/>
      <c r="N30" s="132"/>
      <c r="O30" s="132"/>
      <c r="P30" s="132"/>
      <c r="Q30" s="132"/>
      <c r="R30" s="133"/>
      <c r="S30" s="133"/>
      <c r="T30" s="133"/>
      <c r="U30" s="133"/>
      <c r="V30" s="133"/>
      <c r="W30" s="133"/>
      <c r="X30" s="133"/>
      <c r="AG30" t="s">
        <v>321</v>
      </c>
    </row>
    <row r="31" spans="1:60">
      <c r="A31" s="146" t="s">
        <v>2967</v>
      </c>
      <c r="B31" s="147" t="s">
        <v>3004</v>
      </c>
      <c r="C31" s="153" t="s">
        <v>3005</v>
      </c>
      <c r="D31" s="148" t="s">
        <v>325</v>
      </c>
      <c r="E31" s="149">
        <v>1</v>
      </c>
      <c r="F31" s="150">
        <v>0</v>
      </c>
      <c r="G31" s="145">
        <f>F31*E31</f>
        <v>0</v>
      </c>
      <c r="H31" s="131">
        <v>0</v>
      </c>
      <c r="I31" s="131">
        <v>0</v>
      </c>
      <c r="J31" s="131">
        <v>5250</v>
      </c>
      <c r="K31" s="131">
        <v>5250</v>
      </c>
      <c r="L31" s="131">
        <v>21</v>
      </c>
      <c r="M31" s="131">
        <v>6352.5</v>
      </c>
      <c r="N31" s="130">
        <v>0</v>
      </c>
      <c r="O31" s="130">
        <v>0</v>
      </c>
      <c r="P31" s="130">
        <v>0</v>
      </c>
      <c r="Q31" s="130">
        <v>0</v>
      </c>
      <c r="R31" s="131">
        <v>0</v>
      </c>
      <c r="S31" s="131" t="s">
        <v>326</v>
      </c>
      <c r="T31" s="131"/>
      <c r="U31" s="131">
        <v>0</v>
      </c>
      <c r="V31" s="131">
        <v>0</v>
      </c>
      <c r="W31" s="131">
        <v>0</v>
      </c>
      <c r="X31" s="131" t="s">
        <v>327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328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>
      <c r="A32" s="140" t="s">
        <v>2967</v>
      </c>
      <c r="B32" s="141" t="s">
        <v>3006</v>
      </c>
      <c r="C32" s="154" t="s">
        <v>33</v>
      </c>
      <c r="D32" s="142" t="s">
        <v>325</v>
      </c>
      <c r="E32" s="143">
        <v>1</v>
      </c>
      <c r="F32" s="144">
        <v>0</v>
      </c>
      <c r="G32" s="145">
        <f>F32*E32</f>
        <v>0</v>
      </c>
      <c r="H32" s="131">
        <v>0</v>
      </c>
      <c r="I32" s="131">
        <v>0</v>
      </c>
      <c r="J32" s="131">
        <v>21000</v>
      </c>
      <c r="K32" s="131">
        <v>21000</v>
      </c>
      <c r="L32" s="131">
        <v>21</v>
      </c>
      <c r="M32" s="131">
        <v>25410</v>
      </c>
      <c r="N32" s="130">
        <v>0</v>
      </c>
      <c r="O32" s="130">
        <v>0</v>
      </c>
      <c r="P32" s="130">
        <v>0</v>
      </c>
      <c r="Q32" s="130">
        <v>0</v>
      </c>
      <c r="R32" s="131">
        <v>0</v>
      </c>
      <c r="S32" s="131" t="s">
        <v>326</v>
      </c>
      <c r="T32" s="131"/>
      <c r="U32" s="131">
        <v>0</v>
      </c>
      <c r="V32" s="131">
        <v>0</v>
      </c>
      <c r="W32" s="131">
        <v>0</v>
      </c>
      <c r="X32" s="131" t="s">
        <v>327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328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33">
      <c r="A33" s="3"/>
      <c r="B33" s="4"/>
      <c r="C33" s="155"/>
      <c r="D33" s="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AE33">
        <v>15</v>
      </c>
      <c r="AF33">
        <v>21</v>
      </c>
      <c r="AG33" t="s">
        <v>307</v>
      </c>
    </row>
    <row r="34" spans="1:33">
      <c r="C34" s="156"/>
      <c r="D34" s="10"/>
      <c r="G34" s="171"/>
      <c r="AG34" t="s">
        <v>1158</v>
      </c>
    </row>
    <row r="35" spans="1:33">
      <c r="D35" s="10"/>
    </row>
    <row r="36" spans="1:33">
      <c r="D36" s="10"/>
    </row>
    <row r="37" spans="1:33">
      <c r="D37" s="10"/>
    </row>
    <row r="38" spans="1:33">
      <c r="D38" s="10"/>
    </row>
    <row r="39" spans="1:33">
      <c r="D39" s="10"/>
    </row>
    <row r="40" spans="1:33">
      <c r="D40" s="10"/>
    </row>
    <row r="41" spans="1:33">
      <c r="D41" s="10"/>
    </row>
    <row r="42" spans="1:33">
      <c r="D42" s="10"/>
    </row>
    <row r="43" spans="1:33">
      <c r="D43" s="10"/>
    </row>
    <row r="44" spans="1:33">
      <c r="D44" s="10"/>
    </row>
    <row r="45" spans="1:33">
      <c r="D45" s="10"/>
    </row>
    <row r="46" spans="1:33">
      <c r="D46" s="10"/>
    </row>
    <row r="47" spans="1:33">
      <c r="D47" s="10"/>
    </row>
    <row r="48" spans="1:33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8" activePane="bottomLeft" state="frozen"/>
      <selection pane="bottomLeft" activeCell="F133" sqref="F133"/>
    </sheetView>
  </sheetViews>
  <sheetFormatPr defaultRowHeight="12.75"/>
  <cols>
    <col min="1" max="1" width="3.42578125" customWidth="1"/>
    <col min="2" max="2" width="12.5703125" style="116" customWidth="1"/>
    <col min="3" max="3" width="38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7</v>
      </c>
      <c r="B1" s="248"/>
      <c r="C1" s="248"/>
      <c r="D1" s="248"/>
      <c r="E1" s="248"/>
      <c r="F1" s="248"/>
      <c r="G1" s="248"/>
      <c r="AG1" t="s">
        <v>293</v>
      </c>
    </row>
    <row r="2" spans="1:60" ht="24.95" customHeight="1">
      <c r="A2" s="118" t="s">
        <v>8</v>
      </c>
      <c r="B2" s="49" t="s">
        <v>294</v>
      </c>
      <c r="C2" s="249" t="s">
        <v>295</v>
      </c>
      <c r="D2" s="250"/>
      <c r="E2" s="250"/>
      <c r="F2" s="250"/>
      <c r="G2" s="251"/>
      <c r="AG2" t="s">
        <v>296</v>
      </c>
    </row>
    <row r="3" spans="1:60" ht="24.95" customHeight="1">
      <c r="A3" s="118" t="s">
        <v>9</v>
      </c>
      <c r="B3" s="49" t="s">
        <v>44</v>
      </c>
      <c r="C3" s="249" t="s">
        <v>45</v>
      </c>
      <c r="D3" s="250"/>
      <c r="E3" s="250"/>
      <c r="F3" s="250"/>
      <c r="G3" s="251"/>
      <c r="AC3" s="116" t="s">
        <v>296</v>
      </c>
      <c r="AG3" t="s">
        <v>297</v>
      </c>
    </row>
    <row r="4" spans="1:60" ht="24.95" customHeight="1">
      <c r="A4" s="119" t="s">
        <v>10</v>
      </c>
      <c r="B4" s="120" t="s">
        <v>67</v>
      </c>
      <c r="C4" s="252" t="s">
        <v>68</v>
      </c>
      <c r="D4" s="253"/>
      <c r="E4" s="253"/>
      <c r="F4" s="253"/>
      <c r="G4" s="254"/>
      <c r="AG4" t="s">
        <v>298</v>
      </c>
    </row>
    <row r="5" spans="1:60">
      <c r="D5" s="10"/>
    </row>
    <row r="6" spans="1:60" ht="38.25">
      <c r="A6" s="122" t="s">
        <v>299</v>
      </c>
      <c r="B6" s="124" t="s">
        <v>300</v>
      </c>
      <c r="C6" s="124" t="s">
        <v>301</v>
      </c>
      <c r="D6" s="123" t="s">
        <v>302</v>
      </c>
      <c r="E6" s="122" t="s">
        <v>303</v>
      </c>
      <c r="F6" s="121" t="s">
        <v>304</v>
      </c>
      <c r="G6" s="122" t="s">
        <v>31</v>
      </c>
      <c r="H6" s="125" t="s">
        <v>32</v>
      </c>
      <c r="I6" s="125" t="s">
        <v>305</v>
      </c>
      <c r="J6" s="125" t="s">
        <v>33</v>
      </c>
      <c r="K6" s="125" t="s">
        <v>306</v>
      </c>
      <c r="L6" s="125" t="s">
        <v>307</v>
      </c>
      <c r="M6" s="125" t="s">
        <v>308</v>
      </c>
      <c r="N6" s="125" t="s">
        <v>309</v>
      </c>
      <c r="O6" s="125" t="s">
        <v>310</v>
      </c>
      <c r="P6" s="125" t="s">
        <v>311</v>
      </c>
      <c r="Q6" s="125" t="s">
        <v>312</v>
      </c>
      <c r="R6" s="125" t="s">
        <v>313</v>
      </c>
      <c r="S6" s="125" t="s">
        <v>314</v>
      </c>
      <c r="T6" s="125" t="s">
        <v>315</v>
      </c>
      <c r="U6" s="125" t="s">
        <v>316</v>
      </c>
      <c r="V6" s="125" t="s">
        <v>317</v>
      </c>
      <c r="W6" s="125" t="s">
        <v>318</v>
      </c>
      <c r="X6" s="125" t="s">
        <v>319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34" t="s">
        <v>320</v>
      </c>
      <c r="B8" s="135" t="s">
        <v>100</v>
      </c>
      <c r="C8" s="152" t="s">
        <v>101</v>
      </c>
      <c r="D8" s="136"/>
      <c r="E8" s="137"/>
      <c r="F8" s="138"/>
      <c r="G8" s="139">
        <f>SUM(G9:G15)</f>
        <v>0</v>
      </c>
      <c r="H8" s="133"/>
      <c r="I8" s="133">
        <v>0</v>
      </c>
      <c r="J8" s="133"/>
      <c r="K8" s="133">
        <v>0</v>
      </c>
      <c r="L8" s="133"/>
      <c r="M8" s="133"/>
      <c r="N8" s="132"/>
      <c r="O8" s="132"/>
      <c r="P8" s="132"/>
      <c r="Q8" s="132"/>
      <c r="R8" s="133"/>
      <c r="S8" s="133"/>
      <c r="T8" s="133"/>
      <c r="U8" s="133"/>
      <c r="V8" s="133"/>
      <c r="W8" s="133"/>
      <c r="X8" s="133"/>
      <c r="AG8" t="s">
        <v>321</v>
      </c>
    </row>
    <row r="9" spans="1:60" ht="22.5">
      <c r="A9" s="146" t="s">
        <v>130</v>
      </c>
      <c r="B9" s="147" t="s">
        <v>3007</v>
      </c>
      <c r="C9" s="153" t="s">
        <v>3008</v>
      </c>
      <c r="D9" s="148" t="s">
        <v>2358</v>
      </c>
      <c r="E9" s="149">
        <v>1</v>
      </c>
      <c r="F9" s="150">
        <v>0</v>
      </c>
      <c r="G9" s="145">
        <f t="shared" ref="G9:G15" si="0">F9*E9</f>
        <v>0</v>
      </c>
      <c r="H9" s="131">
        <v>0</v>
      </c>
      <c r="I9" s="131">
        <v>0</v>
      </c>
      <c r="J9" s="131">
        <v>8710</v>
      </c>
      <c r="K9" s="131">
        <v>8710</v>
      </c>
      <c r="L9" s="131">
        <v>21</v>
      </c>
      <c r="M9" s="131">
        <v>10539.1</v>
      </c>
      <c r="N9" s="130">
        <v>0</v>
      </c>
      <c r="O9" s="130">
        <v>0</v>
      </c>
      <c r="P9" s="130">
        <v>0</v>
      </c>
      <c r="Q9" s="130">
        <v>0</v>
      </c>
      <c r="R9" s="131">
        <v>0</v>
      </c>
      <c r="S9" s="131" t="s">
        <v>326</v>
      </c>
      <c r="T9" s="131"/>
      <c r="U9" s="131">
        <v>0</v>
      </c>
      <c r="V9" s="131">
        <v>0</v>
      </c>
      <c r="W9" s="131">
        <v>0</v>
      </c>
      <c r="X9" s="131" t="s">
        <v>327</v>
      </c>
      <c r="Y9" s="126"/>
      <c r="Z9" s="126"/>
      <c r="AA9" s="126"/>
      <c r="AB9" s="126"/>
      <c r="AC9" s="126"/>
      <c r="AD9" s="126"/>
      <c r="AE9" s="126"/>
      <c r="AF9" s="126"/>
      <c r="AG9" s="126" t="s">
        <v>328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ht="22.5">
      <c r="A10" s="146" t="s">
        <v>149</v>
      </c>
      <c r="B10" s="147" t="s">
        <v>3009</v>
      </c>
      <c r="C10" s="153" t="s">
        <v>3010</v>
      </c>
      <c r="D10" s="148" t="s">
        <v>2358</v>
      </c>
      <c r="E10" s="149">
        <v>1</v>
      </c>
      <c r="F10" s="150">
        <v>0</v>
      </c>
      <c r="G10" s="145">
        <f t="shared" si="0"/>
        <v>0</v>
      </c>
      <c r="H10" s="131">
        <v>0</v>
      </c>
      <c r="I10" s="131">
        <v>0</v>
      </c>
      <c r="J10" s="131">
        <v>1690</v>
      </c>
      <c r="K10" s="131">
        <v>1690</v>
      </c>
      <c r="L10" s="131">
        <v>21</v>
      </c>
      <c r="M10" s="131">
        <v>2044.9</v>
      </c>
      <c r="N10" s="130">
        <v>0</v>
      </c>
      <c r="O10" s="130">
        <v>0</v>
      </c>
      <c r="P10" s="130">
        <v>0</v>
      </c>
      <c r="Q10" s="130">
        <v>0</v>
      </c>
      <c r="R10" s="131">
        <v>0</v>
      </c>
      <c r="S10" s="131" t="s">
        <v>326</v>
      </c>
      <c r="T10" s="131"/>
      <c r="U10" s="131">
        <v>0</v>
      </c>
      <c r="V10" s="131">
        <v>0</v>
      </c>
      <c r="W10" s="131">
        <v>0</v>
      </c>
      <c r="X10" s="131" t="s">
        <v>327</v>
      </c>
      <c r="Y10" s="126"/>
      <c r="Z10" s="126"/>
      <c r="AA10" s="126"/>
      <c r="AB10" s="126"/>
      <c r="AC10" s="126"/>
      <c r="AD10" s="126"/>
      <c r="AE10" s="126"/>
      <c r="AF10" s="126"/>
      <c r="AG10" s="126" t="s">
        <v>328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ht="22.5">
      <c r="A11" s="146" t="s">
        <v>153</v>
      </c>
      <c r="B11" s="147" t="s">
        <v>3011</v>
      </c>
      <c r="C11" s="153" t="s">
        <v>3012</v>
      </c>
      <c r="D11" s="148" t="s">
        <v>2358</v>
      </c>
      <c r="E11" s="149">
        <v>1</v>
      </c>
      <c r="F11" s="150">
        <v>0</v>
      </c>
      <c r="G11" s="145">
        <f t="shared" si="0"/>
        <v>0</v>
      </c>
      <c r="H11" s="131">
        <v>18460</v>
      </c>
      <c r="I11" s="131">
        <v>18460</v>
      </c>
      <c r="J11" s="131">
        <v>0</v>
      </c>
      <c r="K11" s="131">
        <v>0</v>
      </c>
      <c r="L11" s="131">
        <v>21</v>
      </c>
      <c r="M11" s="131">
        <v>22336.6</v>
      </c>
      <c r="N11" s="130">
        <v>0</v>
      </c>
      <c r="O11" s="130">
        <v>0</v>
      </c>
      <c r="P11" s="130">
        <v>0</v>
      </c>
      <c r="Q11" s="130">
        <v>0</v>
      </c>
      <c r="R11" s="131">
        <v>0</v>
      </c>
      <c r="S11" s="131" t="s">
        <v>326</v>
      </c>
      <c r="T11" s="131"/>
      <c r="U11" s="131">
        <v>0</v>
      </c>
      <c r="V11" s="131">
        <v>0</v>
      </c>
      <c r="W11" s="131">
        <v>0</v>
      </c>
      <c r="X11" s="131" t="s">
        <v>385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386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ht="22.5">
      <c r="A12" s="146" t="s">
        <v>155</v>
      </c>
      <c r="B12" s="147" t="s">
        <v>3013</v>
      </c>
      <c r="C12" s="153" t="s">
        <v>3014</v>
      </c>
      <c r="D12" s="148" t="s">
        <v>2358</v>
      </c>
      <c r="E12" s="149">
        <v>1</v>
      </c>
      <c r="F12" s="150">
        <v>0</v>
      </c>
      <c r="G12" s="145">
        <f t="shared" si="0"/>
        <v>0</v>
      </c>
      <c r="H12" s="131">
        <v>16250</v>
      </c>
      <c r="I12" s="131">
        <v>16250</v>
      </c>
      <c r="J12" s="131">
        <v>0</v>
      </c>
      <c r="K12" s="131">
        <v>0</v>
      </c>
      <c r="L12" s="131">
        <v>21</v>
      </c>
      <c r="M12" s="131">
        <v>19662.5</v>
      </c>
      <c r="N12" s="130">
        <v>0</v>
      </c>
      <c r="O12" s="130">
        <v>0</v>
      </c>
      <c r="P12" s="130">
        <v>0</v>
      </c>
      <c r="Q12" s="130">
        <v>0</v>
      </c>
      <c r="R12" s="131">
        <v>0</v>
      </c>
      <c r="S12" s="131" t="s">
        <v>326</v>
      </c>
      <c r="T12" s="131"/>
      <c r="U12" s="131">
        <v>0</v>
      </c>
      <c r="V12" s="131">
        <v>0</v>
      </c>
      <c r="W12" s="131">
        <v>0</v>
      </c>
      <c r="X12" s="131" t="s">
        <v>385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386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22.5">
      <c r="A13" s="146" t="s">
        <v>159</v>
      </c>
      <c r="B13" s="147" t="s">
        <v>3015</v>
      </c>
      <c r="C13" s="153" t="s">
        <v>3016</v>
      </c>
      <c r="D13" s="148" t="s">
        <v>2358</v>
      </c>
      <c r="E13" s="149">
        <v>1</v>
      </c>
      <c r="F13" s="150">
        <v>0</v>
      </c>
      <c r="G13" s="145">
        <f t="shared" si="0"/>
        <v>0</v>
      </c>
      <c r="H13" s="131">
        <v>26143</v>
      </c>
      <c r="I13" s="131">
        <v>26143</v>
      </c>
      <c r="J13" s="131">
        <v>0</v>
      </c>
      <c r="K13" s="131">
        <v>0</v>
      </c>
      <c r="L13" s="131">
        <v>21</v>
      </c>
      <c r="M13" s="131">
        <v>31633.03</v>
      </c>
      <c r="N13" s="130">
        <v>0</v>
      </c>
      <c r="O13" s="130">
        <v>0</v>
      </c>
      <c r="P13" s="130">
        <v>0</v>
      </c>
      <c r="Q13" s="130">
        <v>0</v>
      </c>
      <c r="R13" s="131">
        <v>0</v>
      </c>
      <c r="S13" s="131" t="s">
        <v>326</v>
      </c>
      <c r="T13" s="131"/>
      <c r="U13" s="131">
        <v>0</v>
      </c>
      <c r="V13" s="131">
        <v>0</v>
      </c>
      <c r="W13" s="131">
        <v>0</v>
      </c>
      <c r="X13" s="131" t="s">
        <v>385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386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ht="22.5">
      <c r="A14" s="146" t="s">
        <v>757</v>
      </c>
      <c r="B14" s="147" t="s">
        <v>3017</v>
      </c>
      <c r="C14" s="153" t="s">
        <v>3018</v>
      </c>
      <c r="D14" s="148" t="s">
        <v>2358</v>
      </c>
      <c r="E14" s="149">
        <v>1</v>
      </c>
      <c r="F14" s="150">
        <v>0</v>
      </c>
      <c r="G14" s="145">
        <f t="shared" si="0"/>
        <v>0</v>
      </c>
      <c r="H14" s="131">
        <v>32760</v>
      </c>
      <c r="I14" s="131">
        <v>32760</v>
      </c>
      <c r="J14" s="131">
        <v>0</v>
      </c>
      <c r="K14" s="131">
        <v>0</v>
      </c>
      <c r="L14" s="131">
        <v>21</v>
      </c>
      <c r="M14" s="131">
        <v>39639.599999999999</v>
      </c>
      <c r="N14" s="130">
        <v>0</v>
      </c>
      <c r="O14" s="130">
        <v>0</v>
      </c>
      <c r="P14" s="130">
        <v>0</v>
      </c>
      <c r="Q14" s="130">
        <v>0</v>
      </c>
      <c r="R14" s="131">
        <v>0</v>
      </c>
      <c r="S14" s="131" t="s">
        <v>326</v>
      </c>
      <c r="T14" s="131"/>
      <c r="U14" s="131">
        <v>0</v>
      </c>
      <c r="V14" s="131">
        <v>0</v>
      </c>
      <c r="W14" s="131">
        <v>0</v>
      </c>
      <c r="X14" s="131" t="s">
        <v>385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386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ht="22.5">
      <c r="A15" s="146" t="s">
        <v>761</v>
      </c>
      <c r="B15" s="147" t="s">
        <v>3019</v>
      </c>
      <c r="C15" s="153" t="s">
        <v>3020</v>
      </c>
      <c r="D15" s="148" t="s">
        <v>2358</v>
      </c>
      <c r="E15" s="149">
        <v>1</v>
      </c>
      <c r="F15" s="150">
        <v>0</v>
      </c>
      <c r="G15" s="145">
        <f t="shared" si="0"/>
        <v>0</v>
      </c>
      <c r="H15" s="131">
        <v>1040</v>
      </c>
      <c r="I15" s="131">
        <v>1040</v>
      </c>
      <c r="J15" s="131">
        <v>0</v>
      </c>
      <c r="K15" s="131">
        <v>0</v>
      </c>
      <c r="L15" s="131">
        <v>21</v>
      </c>
      <c r="M15" s="131">
        <v>1258.4000000000001</v>
      </c>
      <c r="N15" s="130">
        <v>0</v>
      </c>
      <c r="O15" s="130">
        <v>0</v>
      </c>
      <c r="P15" s="130">
        <v>0</v>
      </c>
      <c r="Q15" s="130">
        <v>0</v>
      </c>
      <c r="R15" s="131">
        <v>0</v>
      </c>
      <c r="S15" s="131" t="s">
        <v>326</v>
      </c>
      <c r="T15" s="131"/>
      <c r="U15" s="131">
        <v>0</v>
      </c>
      <c r="V15" s="131">
        <v>0</v>
      </c>
      <c r="W15" s="131">
        <v>0</v>
      </c>
      <c r="X15" s="131" t="s">
        <v>385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386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ht="25.5">
      <c r="A16" s="134" t="s">
        <v>320</v>
      </c>
      <c r="B16" s="135" t="s">
        <v>102</v>
      </c>
      <c r="C16" s="152" t="s">
        <v>103</v>
      </c>
      <c r="D16" s="136"/>
      <c r="E16" s="137"/>
      <c r="F16" s="138"/>
      <c r="G16" s="139">
        <f>SUM(G17:G39)</f>
        <v>0</v>
      </c>
      <c r="H16" s="133"/>
      <c r="I16" s="133">
        <v>0</v>
      </c>
      <c r="J16" s="133"/>
      <c r="K16" s="133">
        <v>0</v>
      </c>
      <c r="L16" s="133"/>
      <c r="M16" s="133"/>
      <c r="N16" s="132"/>
      <c r="O16" s="132"/>
      <c r="P16" s="132"/>
      <c r="Q16" s="132"/>
      <c r="R16" s="133"/>
      <c r="S16" s="133"/>
      <c r="T16" s="133"/>
      <c r="U16" s="133"/>
      <c r="V16" s="133"/>
      <c r="W16" s="133"/>
      <c r="X16" s="133"/>
      <c r="AG16" t="s">
        <v>321</v>
      </c>
    </row>
    <row r="17" spans="1:60">
      <c r="A17" s="146" t="s">
        <v>219</v>
      </c>
      <c r="B17" s="147" t="s">
        <v>3021</v>
      </c>
      <c r="C17" s="153" t="s">
        <v>3022</v>
      </c>
      <c r="D17" s="148" t="s">
        <v>2358</v>
      </c>
      <c r="E17" s="149">
        <v>10</v>
      </c>
      <c r="F17" s="150">
        <v>0</v>
      </c>
      <c r="G17" s="145">
        <f t="shared" ref="G17:G39" si="1">F17*E17</f>
        <v>0</v>
      </c>
      <c r="H17" s="131">
        <v>0</v>
      </c>
      <c r="I17" s="131">
        <v>0</v>
      </c>
      <c r="J17" s="131">
        <v>1764</v>
      </c>
      <c r="K17" s="131">
        <v>17640</v>
      </c>
      <c r="L17" s="131">
        <v>21</v>
      </c>
      <c r="M17" s="131">
        <v>21344.400000000001</v>
      </c>
      <c r="N17" s="130">
        <v>0</v>
      </c>
      <c r="O17" s="130">
        <v>0</v>
      </c>
      <c r="P17" s="130">
        <v>0</v>
      </c>
      <c r="Q17" s="130">
        <v>0</v>
      </c>
      <c r="R17" s="131">
        <v>0</v>
      </c>
      <c r="S17" s="131" t="s">
        <v>326</v>
      </c>
      <c r="T17" s="131"/>
      <c r="U17" s="131">
        <v>0</v>
      </c>
      <c r="V17" s="131">
        <v>0</v>
      </c>
      <c r="W17" s="131">
        <v>0</v>
      </c>
      <c r="X17" s="131" t="s">
        <v>327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>
      <c r="A18" s="146" t="s">
        <v>223</v>
      </c>
      <c r="B18" s="147" t="s">
        <v>3023</v>
      </c>
      <c r="C18" s="153" t="s">
        <v>3024</v>
      </c>
      <c r="D18" s="148" t="s">
        <v>2358</v>
      </c>
      <c r="E18" s="149">
        <v>10</v>
      </c>
      <c r="F18" s="150">
        <v>0</v>
      </c>
      <c r="G18" s="145">
        <f t="shared" si="1"/>
        <v>0</v>
      </c>
      <c r="H18" s="131">
        <v>0</v>
      </c>
      <c r="I18" s="131">
        <v>0</v>
      </c>
      <c r="J18" s="131">
        <v>3636</v>
      </c>
      <c r="K18" s="131">
        <v>36360</v>
      </c>
      <c r="L18" s="131">
        <v>21</v>
      </c>
      <c r="M18" s="131">
        <v>43995.6</v>
      </c>
      <c r="N18" s="130">
        <v>0</v>
      </c>
      <c r="O18" s="130">
        <v>0</v>
      </c>
      <c r="P18" s="130">
        <v>0</v>
      </c>
      <c r="Q18" s="130">
        <v>0</v>
      </c>
      <c r="R18" s="131">
        <v>0</v>
      </c>
      <c r="S18" s="131" t="s">
        <v>326</v>
      </c>
      <c r="T18" s="131"/>
      <c r="U18" s="131">
        <v>0</v>
      </c>
      <c r="V18" s="131">
        <v>0</v>
      </c>
      <c r="W18" s="131">
        <v>0</v>
      </c>
      <c r="X18" s="131" t="s">
        <v>327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328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>
      <c r="A19" s="146" t="s">
        <v>63</v>
      </c>
      <c r="B19" s="147" t="s">
        <v>3025</v>
      </c>
      <c r="C19" s="153" t="s">
        <v>3026</v>
      </c>
      <c r="D19" s="148" t="s">
        <v>2358</v>
      </c>
      <c r="E19" s="149">
        <v>2</v>
      </c>
      <c r="F19" s="150">
        <v>0</v>
      </c>
      <c r="G19" s="145">
        <f t="shared" si="1"/>
        <v>0</v>
      </c>
      <c r="H19" s="131">
        <v>0</v>
      </c>
      <c r="I19" s="131">
        <v>0</v>
      </c>
      <c r="J19" s="131">
        <v>1524</v>
      </c>
      <c r="K19" s="131">
        <v>3048</v>
      </c>
      <c r="L19" s="131">
        <v>21</v>
      </c>
      <c r="M19" s="131">
        <v>3688.08</v>
      </c>
      <c r="N19" s="130">
        <v>0</v>
      </c>
      <c r="O19" s="130">
        <v>0</v>
      </c>
      <c r="P19" s="130">
        <v>0</v>
      </c>
      <c r="Q19" s="130">
        <v>0</v>
      </c>
      <c r="R19" s="131">
        <v>0</v>
      </c>
      <c r="S19" s="131" t="s">
        <v>326</v>
      </c>
      <c r="T19" s="131"/>
      <c r="U19" s="131">
        <v>0</v>
      </c>
      <c r="V19" s="131">
        <v>0</v>
      </c>
      <c r="W19" s="131">
        <v>0</v>
      </c>
      <c r="X19" s="131" t="s">
        <v>327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328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>
      <c r="A20" s="146" t="s">
        <v>65</v>
      </c>
      <c r="B20" s="147" t="s">
        <v>3027</v>
      </c>
      <c r="C20" s="153" t="s">
        <v>3028</v>
      </c>
      <c r="D20" s="148" t="s">
        <v>2358</v>
      </c>
      <c r="E20" s="149">
        <v>20</v>
      </c>
      <c r="F20" s="150">
        <v>0</v>
      </c>
      <c r="G20" s="145">
        <f t="shared" si="1"/>
        <v>0</v>
      </c>
      <c r="H20" s="131">
        <v>0</v>
      </c>
      <c r="I20" s="131">
        <v>0</v>
      </c>
      <c r="J20" s="131">
        <v>5328</v>
      </c>
      <c r="K20" s="131">
        <v>106560</v>
      </c>
      <c r="L20" s="131">
        <v>21</v>
      </c>
      <c r="M20" s="131">
        <v>128937.60000000001</v>
      </c>
      <c r="N20" s="130">
        <v>0</v>
      </c>
      <c r="O20" s="130">
        <v>0</v>
      </c>
      <c r="P20" s="130">
        <v>0</v>
      </c>
      <c r="Q20" s="130">
        <v>0</v>
      </c>
      <c r="R20" s="131">
        <v>0</v>
      </c>
      <c r="S20" s="131" t="s">
        <v>326</v>
      </c>
      <c r="T20" s="131"/>
      <c r="U20" s="131">
        <v>0</v>
      </c>
      <c r="V20" s="131">
        <v>0</v>
      </c>
      <c r="W20" s="131">
        <v>0</v>
      </c>
      <c r="X20" s="131" t="s">
        <v>327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328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>
      <c r="A21" s="146" t="s">
        <v>67</v>
      </c>
      <c r="B21" s="147" t="s">
        <v>3029</v>
      </c>
      <c r="C21" s="153" t="s">
        <v>3030</v>
      </c>
      <c r="D21" s="148" t="s">
        <v>2358</v>
      </c>
      <c r="E21" s="149">
        <v>10</v>
      </c>
      <c r="F21" s="150">
        <v>0</v>
      </c>
      <c r="G21" s="145">
        <f t="shared" si="1"/>
        <v>0</v>
      </c>
      <c r="H21" s="131">
        <v>0</v>
      </c>
      <c r="I21" s="131">
        <v>0</v>
      </c>
      <c r="J21" s="131">
        <v>5676</v>
      </c>
      <c r="K21" s="131">
        <v>56760</v>
      </c>
      <c r="L21" s="131">
        <v>21</v>
      </c>
      <c r="M21" s="131">
        <v>68679.600000000006</v>
      </c>
      <c r="N21" s="130">
        <v>0</v>
      </c>
      <c r="O21" s="130">
        <v>0</v>
      </c>
      <c r="P21" s="130">
        <v>0</v>
      </c>
      <c r="Q21" s="130">
        <v>0</v>
      </c>
      <c r="R21" s="131">
        <v>0</v>
      </c>
      <c r="S21" s="131" t="s">
        <v>326</v>
      </c>
      <c r="T21" s="131"/>
      <c r="U21" s="131">
        <v>0</v>
      </c>
      <c r="V21" s="131">
        <v>0</v>
      </c>
      <c r="W21" s="131">
        <v>0</v>
      </c>
      <c r="X21" s="131" t="s">
        <v>327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328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>
      <c r="A22" s="146" t="s">
        <v>69</v>
      </c>
      <c r="B22" s="147" t="s">
        <v>3031</v>
      </c>
      <c r="C22" s="153" t="s">
        <v>3032</v>
      </c>
      <c r="D22" s="148" t="s">
        <v>2358</v>
      </c>
      <c r="E22" s="149">
        <v>2</v>
      </c>
      <c r="F22" s="150">
        <v>0</v>
      </c>
      <c r="G22" s="145">
        <f t="shared" si="1"/>
        <v>0</v>
      </c>
      <c r="H22" s="131">
        <v>0</v>
      </c>
      <c r="I22" s="131">
        <v>0</v>
      </c>
      <c r="J22" s="131">
        <v>2724</v>
      </c>
      <c r="K22" s="131">
        <v>5448</v>
      </c>
      <c r="L22" s="131">
        <v>21</v>
      </c>
      <c r="M22" s="131">
        <v>6592.08</v>
      </c>
      <c r="N22" s="130">
        <v>0</v>
      </c>
      <c r="O22" s="130">
        <v>0</v>
      </c>
      <c r="P22" s="130">
        <v>0</v>
      </c>
      <c r="Q22" s="130">
        <v>0</v>
      </c>
      <c r="R22" s="131">
        <v>0</v>
      </c>
      <c r="S22" s="131" t="s">
        <v>326</v>
      </c>
      <c r="T22" s="131"/>
      <c r="U22" s="131">
        <v>0</v>
      </c>
      <c r="V22" s="131">
        <v>0</v>
      </c>
      <c r="W22" s="131">
        <v>0</v>
      </c>
      <c r="X22" s="131" t="s">
        <v>327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328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>
      <c r="A23" s="146" t="s">
        <v>71</v>
      </c>
      <c r="B23" s="147" t="s">
        <v>3033</v>
      </c>
      <c r="C23" s="153" t="s">
        <v>3034</v>
      </c>
      <c r="D23" s="148" t="s">
        <v>2358</v>
      </c>
      <c r="E23" s="149">
        <v>12</v>
      </c>
      <c r="F23" s="150">
        <v>0</v>
      </c>
      <c r="G23" s="145">
        <f t="shared" si="1"/>
        <v>0</v>
      </c>
      <c r="H23" s="131">
        <v>0</v>
      </c>
      <c r="I23" s="131">
        <v>0</v>
      </c>
      <c r="J23" s="131">
        <v>1548</v>
      </c>
      <c r="K23" s="131">
        <v>18576</v>
      </c>
      <c r="L23" s="131">
        <v>21</v>
      </c>
      <c r="M23" s="131">
        <v>22476.959999999999</v>
      </c>
      <c r="N23" s="130">
        <v>0</v>
      </c>
      <c r="O23" s="130">
        <v>0</v>
      </c>
      <c r="P23" s="130">
        <v>0</v>
      </c>
      <c r="Q23" s="130">
        <v>0</v>
      </c>
      <c r="R23" s="131">
        <v>0</v>
      </c>
      <c r="S23" s="131" t="s">
        <v>326</v>
      </c>
      <c r="T23" s="131"/>
      <c r="U23" s="131">
        <v>0</v>
      </c>
      <c r="V23" s="131">
        <v>0</v>
      </c>
      <c r="W23" s="131">
        <v>0</v>
      </c>
      <c r="X23" s="131" t="s">
        <v>327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328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>
      <c r="A24" s="146" t="s">
        <v>73</v>
      </c>
      <c r="B24" s="147" t="s">
        <v>3035</v>
      </c>
      <c r="C24" s="153" t="s">
        <v>3036</v>
      </c>
      <c r="D24" s="148" t="s">
        <v>2358</v>
      </c>
      <c r="E24" s="149">
        <v>1</v>
      </c>
      <c r="F24" s="150">
        <v>0</v>
      </c>
      <c r="G24" s="145">
        <f t="shared" si="1"/>
        <v>0</v>
      </c>
      <c r="H24" s="131">
        <v>0</v>
      </c>
      <c r="I24" s="131">
        <v>0</v>
      </c>
      <c r="J24" s="131">
        <v>1176</v>
      </c>
      <c r="K24" s="131">
        <v>1176</v>
      </c>
      <c r="L24" s="131">
        <v>21</v>
      </c>
      <c r="M24" s="131">
        <v>1422.96</v>
      </c>
      <c r="N24" s="130">
        <v>0</v>
      </c>
      <c r="O24" s="130">
        <v>0</v>
      </c>
      <c r="P24" s="130">
        <v>0</v>
      </c>
      <c r="Q24" s="130">
        <v>0</v>
      </c>
      <c r="R24" s="131">
        <v>0</v>
      </c>
      <c r="S24" s="131" t="s">
        <v>326</v>
      </c>
      <c r="T24" s="131"/>
      <c r="U24" s="131">
        <v>0</v>
      </c>
      <c r="V24" s="131">
        <v>0</v>
      </c>
      <c r="W24" s="131">
        <v>0</v>
      </c>
      <c r="X24" s="131" t="s">
        <v>327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328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>
      <c r="A25" s="146" t="s">
        <v>75</v>
      </c>
      <c r="B25" s="147" t="s">
        <v>3037</v>
      </c>
      <c r="C25" s="153" t="s">
        <v>3038</v>
      </c>
      <c r="D25" s="148" t="s">
        <v>2358</v>
      </c>
      <c r="E25" s="149">
        <v>1</v>
      </c>
      <c r="F25" s="150">
        <v>0</v>
      </c>
      <c r="G25" s="145">
        <f t="shared" si="1"/>
        <v>0</v>
      </c>
      <c r="H25" s="131">
        <v>0</v>
      </c>
      <c r="I25" s="131">
        <v>0</v>
      </c>
      <c r="J25" s="131">
        <v>1320</v>
      </c>
      <c r="K25" s="131">
        <v>1320</v>
      </c>
      <c r="L25" s="131">
        <v>21</v>
      </c>
      <c r="M25" s="131">
        <v>1597.2</v>
      </c>
      <c r="N25" s="130">
        <v>0</v>
      </c>
      <c r="O25" s="130">
        <v>0</v>
      </c>
      <c r="P25" s="130">
        <v>0</v>
      </c>
      <c r="Q25" s="130">
        <v>0</v>
      </c>
      <c r="R25" s="131">
        <v>0</v>
      </c>
      <c r="S25" s="131" t="s">
        <v>326</v>
      </c>
      <c r="T25" s="131"/>
      <c r="U25" s="131">
        <v>0</v>
      </c>
      <c r="V25" s="131">
        <v>0</v>
      </c>
      <c r="W25" s="131">
        <v>0</v>
      </c>
      <c r="X25" s="131" t="s">
        <v>327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328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>
      <c r="A26" s="146" t="s">
        <v>147</v>
      </c>
      <c r="B26" s="147" t="s">
        <v>3039</v>
      </c>
      <c r="C26" s="153" t="s">
        <v>3040</v>
      </c>
      <c r="D26" s="148" t="s">
        <v>2358</v>
      </c>
      <c r="E26" s="149">
        <v>4</v>
      </c>
      <c r="F26" s="150">
        <v>0</v>
      </c>
      <c r="G26" s="145">
        <f t="shared" si="1"/>
        <v>0</v>
      </c>
      <c r="H26" s="131">
        <v>0</v>
      </c>
      <c r="I26" s="131">
        <v>0</v>
      </c>
      <c r="J26" s="131">
        <v>912</v>
      </c>
      <c r="K26" s="131">
        <v>3648</v>
      </c>
      <c r="L26" s="131">
        <v>21</v>
      </c>
      <c r="M26" s="131">
        <v>4414.08</v>
      </c>
      <c r="N26" s="130">
        <v>0</v>
      </c>
      <c r="O26" s="130">
        <v>0</v>
      </c>
      <c r="P26" s="130">
        <v>0</v>
      </c>
      <c r="Q26" s="130">
        <v>0</v>
      </c>
      <c r="R26" s="131">
        <v>0</v>
      </c>
      <c r="S26" s="131" t="s">
        <v>326</v>
      </c>
      <c r="T26" s="131"/>
      <c r="U26" s="131">
        <v>0</v>
      </c>
      <c r="V26" s="131">
        <v>0</v>
      </c>
      <c r="W26" s="131">
        <v>0</v>
      </c>
      <c r="X26" s="131" t="s">
        <v>327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328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>
      <c r="A27" s="146" t="s">
        <v>806</v>
      </c>
      <c r="B27" s="147" t="s">
        <v>3041</v>
      </c>
      <c r="C27" s="153" t="s">
        <v>3042</v>
      </c>
      <c r="D27" s="148" t="s">
        <v>2358</v>
      </c>
      <c r="E27" s="149">
        <v>3</v>
      </c>
      <c r="F27" s="150">
        <v>0</v>
      </c>
      <c r="G27" s="145">
        <f t="shared" si="1"/>
        <v>0</v>
      </c>
      <c r="H27" s="131">
        <v>0</v>
      </c>
      <c r="I27" s="131">
        <v>0</v>
      </c>
      <c r="J27" s="131">
        <v>3324</v>
      </c>
      <c r="K27" s="131">
        <v>9972</v>
      </c>
      <c r="L27" s="131">
        <v>21</v>
      </c>
      <c r="M27" s="131">
        <v>12066.12</v>
      </c>
      <c r="N27" s="130">
        <v>0</v>
      </c>
      <c r="O27" s="130">
        <v>0</v>
      </c>
      <c r="P27" s="130">
        <v>0</v>
      </c>
      <c r="Q27" s="130">
        <v>0</v>
      </c>
      <c r="R27" s="131">
        <v>0</v>
      </c>
      <c r="S27" s="131" t="s">
        <v>326</v>
      </c>
      <c r="T27" s="131"/>
      <c r="U27" s="131">
        <v>0</v>
      </c>
      <c r="V27" s="131">
        <v>0</v>
      </c>
      <c r="W27" s="131">
        <v>0</v>
      </c>
      <c r="X27" s="131" t="s">
        <v>327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328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>
      <c r="A28" s="146" t="s">
        <v>809</v>
      </c>
      <c r="B28" s="147" t="s">
        <v>3043</v>
      </c>
      <c r="C28" s="153" t="s">
        <v>3044</v>
      </c>
      <c r="D28" s="148" t="s">
        <v>2358</v>
      </c>
      <c r="E28" s="149">
        <v>2</v>
      </c>
      <c r="F28" s="150">
        <v>0</v>
      </c>
      <c r="G28" s="145">
        <f t="shared" si="1"/>
        <v>0</v>
      </c>
      <c r="H28" s="131">
        <v>0</v>
      </c>
      <c r="I28" s="131">
        <v>0</v>
      </c>
      <c r="J28" s="131">
        <v>1332</v>
      </c>
      <c r="K28" s="131">
        <v>2664</v>
      </c>
      <c r="L28" s="131">
        <v>21</v>
      </c>
      <c r="M28" s="131">
        <v>3223.44</v>
      </c>
      <c r="N28" s="130">
        <v>0</v>
      </c>
      <c r="O28" s="130">
        <v>0</v>
      </c>
      <c r="P28" s="130">
        <v>0</v>
      </c>
      <c r="Q28" s="130">
        <v>0</v>
      </c>
      <c r="R28" s="131">
        <v>0</v>
      </c>
      <c r="S28" s="131" t="s">
        <v>326</v>
      </c>
      <c r="T28" s="131"/>
      <c r="U28" s="131">
        <v>0</v>
      </c>
      <c r="V28" s="131">
        <v>0</v>
      </c>
      <c r="W28" s="131">
        <v>0</v>
      </c>
      <c r="X28" s="131" t="s">
        <v>327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328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>
      <c r="A29" s="146" t="s">
        <v>815</v>
      </c>
      <c r="B29" s="147" t="s">
        <v>3045</v>
      </c>
      <c r="C29" s="153" t="s">
        <v>3046</v>
      </c>
      <c r="D29" s="148" t="s">
        <v>2358</v>
      </c>
      <c r="E29" s="149">
        <v>9</v>
      </c>
      <c r="F29" s="150">
        <v>0</v>
      </c>
      <c r="G29" s="145">
        <f t="shared" si="1"/>
        <v>0</v>
      </c>
      <c r="H29" s="131">
        <v>0</v>
      </c>
      <c r="I29" s="131">
        <v>0</v>
      </c>
      <c r="J29" s="131">
        <v>1152</v>
      </c>
      <c r="K29" s="131">
        <v>10368</v>
      </c>
      <c r="L29" s="131">
        <v>21</v>
      </c>
      <c r="M29" s="131">
        <v>12545.28</v>
      </c>
      <c r="N29" s="130">
        <v>0</v>
      </c>
      <c r="O29" s="130">
        <v>0</v>
      </c>
      <c r="P29" s="130">
        <v>0</v>
      </c>
      <c r="Q29" s="130">
        <v>0</v>
      </c>
      <c r="R29" s="131">
        <v>0</v>
      </c>
      <c r="S29" s="131" t="s">
        <v>326</v>
      </c>
      <c r="T29" s="131"/>
      <c r="U29" s="131">
        <v>0</v>
      </c>
      <c r="V29" s="131">
        <v>0</v>
      </c>
      <c r="W29" s="131">
        <v>0</v>
      </c>
      <c r="X29" s="131" t="s">
        <v>327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328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>
      <c r="A30" s="146" t="s">
        <v>818</v>
      </c>
      <c r="B30" s="147" t="s">
        <v>3047</v>
      </c>
      <c r="C30" s="153" t="s">
        <v>3048</v>
      </c>
      <c r="D30" s="148" t="s">
        <v>2358</v>
      </c>
      <c r="E30" s="149">
        <v>3</v>
      </c>
      <c r="F30" s="150">
        <v>0</v>
      </c>
      <c r="G30" s="145">
        <f t="shared" si="1"/>
        <v>0</v>
      </c>
      <c r="H30" s="131">
        <v>0</v>
      </c>
      <c r="I30" s="131">
        <v>0</v>
      </c>
      <c r="J30" s="131">
        <v>1032</v>
      </c>
      <c r="K30" s="131">
        <v>3096</v>
      </c>
      <c r="L30" s="131">
        <v>21</v>
      </c>
      <c r="M30" s="131">
        <v>3746.16</v>
      </c>
      <c r="N30" s="130">
        <v>0</v>
      </c>
      <c r="O30" s="130">
        <v>0</v>
      </c>
      <c r="P30" s="130">
        <v>0</v>
      </c>
      <c r="Q30" s="130">
        <v>0</v>
      </c>
      <c r="R30" s="131">
        <v>0</v>
      </c>
      <c r="S30" s="131" t="s">
        <v>326</v>
      </c>
      <c r="T30" s="131"/>
      <c r="U30" s="131">
        <v>0</v>
      </c>
      <c r="V30" s="131">
        <v>0</v>
      </c>
      <c r="W30" s="131">
        <v>0</v>
      </c>
      <c r="X30" s="131" t="s">
        <v>327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328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>
      <c r="A31" s="146" t="s">
        <v>821</v>
      </c>
      <c r="B31" s="147" t="s">
        <v>3049</v>
      </c>
      <c r="C31" s="153" t="s">
        <v>3050</v>
      </c>
      <c r="D31" s="148" t="s">
        <v>2358</v>
      </c>
      <c r="E31" s="149">
        <v>2</v>
      </c>
      <c r="F31" s="150">
        <v>0</v>
      </c>
      <c r="G31" s="145">
        <f t="shared" si="1"/>
        <v>0</v>
      </c>
      <c r="H31" s="131">
        <v>0</v>
      </c>
      <c r="I31" s="131">
        <v>0</v>
      </c>
      <c r="J31" s="131">
        <v>1068</v>
      </c>
      <c r="K31" s="131">
        <v>2136</v>
      </c>
      <c r="L31" s="131">
        <v>21</v>
      </c>
      <c r="M31" s="131">
        <v>2584.56</v>
      </c>
      <c r="N31" s="130">
        <v>0</v>
      </c>
      <c r="O31" s="130">
        <v>0</v>
      </c>
      <c r="P31" s="130">
        <v>0</v>
      </c>
      <c r="Q31" s="130">
        <v>0</v>
      </c>
      <c r="R31" s="131">
        <v>0</v>
      </c>
      <c r="S31" s="131" t="s">
        <v>326</v>
      </c>
      <c r="T31" s="131"/>
      <c r="U31" s="131">
        <v>0</v>
      </c>
      <c r="V31" s="131">
        <v>0</v>
      </c>
      <c r="W31" s="131">
        <v>0</v>
      </c>
      <c r="X31" s="131" t="s">
        <v>327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328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>
      <c r="A32" s="146" t="s">
        <v>826</v>
      </c>
      <c r="B32" s="147" t="s">
        <v>3051</v>
      </c>
      <c r="C32" s="153" t="s">
        <v>3052</v>
      </c>
      <c r="D32" s="148" t="s">
        <v>2358</v>
      </c>
      <c r="E32" s="149">
        <v>4</v>
      </c>
      <c r="F32" s="150">
        <v>0</v>
      </c>
      <c r="G32" s="145">
        <f t="shared" si="1"/>
        <v>0</v>
      </c>
      <c r="H32" s="131">
        <v>0</v>
      </c>
      <c r="I32" s="131">
        <v>0</v>
      </c>
      <c r="J32" s="131">
        <v>1152</v>
      </c>
      <c r="K32" s="131">
        <v>4608</v>
      </c>
      <c r="L32" s="131">
        <v>21</v>
      </c>
      <c r="M32" s="131">
        <v>5575.68</v>
      </c>
      <c r="N32" s="130">
        <v>0</v>
      </c>
      <c r="O32" s="130">
        <v>0</v>
      </c>
      <c r="P32" s="130">
        <v>0</v>
      </c>
      <c r="Q32" s="130">
        <v>0</v>
      </c>
      <c r="R32" s="131">
        <v>0</v>
      </c>
      <c r="S32" s="131" t="s">
        <v>326</v>
      </c>
      <c r="T32" s="131"/>
      <c r="U32" s="131">
        <v>0</v>
      </c>
      <c r="V32" s="131">
        <v>0</v>
      </c>
      <c r="W32" s="131">
        <v>0</v>
      </c>
      <c r="X32" s="131" t="s">
        <v>327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328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>
      <c r="A33" s="146" t="s">
        <v>829</v>
      </c>
      <c r="B33" s="147" t="s">
        <v>3053</v>
      </c>
      <c r="C33" s="153" t="s">
        <v>3054</v>
      </c>
      <c r="D33" s="148" t="s">
        <v>2358</v>
      </c>
      <c r="E33" s="149">
        <v>9</v>
      </c>
      <c r="F33" s="150">
        <v>0</v>
      </c>
      <c r="G33" s="145">
        <f t="shared" si="1"/>
        <v>0</v>
      </c>
      <c r="H33" s="131">
        <v>0</v>
      </c>
      <c r="I33" s="131">
        <v>0</v>
      </c>
      <c r="J33" s="131">
        <v>2076</v>
      </c>
      <c r="K33" s="131">
        <v>18684</v>
      </c>
      <c r="L33" s="131">
        <v>21</v>
      </c>
      <c r="M33" s="131">
        <v>22607.64</v>
      </c>
      <c r="N33" s="130">
        <v>0</v>
      </c>
      <c r="O33" s="130">
        <v>0</v>
      </c>
      <c r="P33" s="130">
        <v>0</v>
      </c>
      <c r="Q33" s="130">
        <v>0</v>
      </c>
      <c r="R33" s="131">
        <v>0</v>
      </c>
      <c r="S33" s="131" t="s">
        <v>326</v>
      </c>
      <c r="T33" s="131"/>
      <c r="U33" s="131">
        <v>0</v>
      </c>
      <c r="V33" s="131">
        <v>0</v>
      </c>
      <c r="W33" s="131">
        <v>0</v>
      </c>
      <c r="X33" s="131" t="s">
        <v>327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328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>
      <c r="A34" s="146" t="s">
        <v>832</v>
      </c>
      <c r="B34" s="147" t="s">
        <v>3055</v>
      </c>
      <c r="C34" s="153" t="s">
        <v>3056</v>
      </c>
      <c r="D34" s="148" t="s">
        <v>2358</v>
      </c>
      <c r="E34" s="149">
        <v>5</v>
      </c>
      <c r="F34" s="150">
        <v>0</v>
      </c>
      <c r="G34" s="145">
        <f t="shared" si="1"/>
        <v>0</v>
      </c>
      <c r="H34" s="131">
        <v>0</v>
      </c>
      <c r="I34" s="131">
        <v>0</v>
      </c>
      <c r="J34" s="131">
        <v>2220</v>
      </c>
      <c r="K34" s="131">
        <v>11100</v>
      </c>
      <c r="L34" s="131">
        <v>21</v>
      </c>
      <c r="M34" s="131">
        <v>13431</v>
      </c>
      <c r="N34" s="130">
        <v>0</v>
      </c>
      <c r="O34" s="130">
        <v>0</v>
      </c>
      <c r="P34" s="130">
        <v>0</v>
      </c>
      <c r="Q34" s="130">
        <v>0</v>
      </c>
      <c r="R34" s="131">
        <v>0</v>
      </c>
      <c r="S34" s="131" t="s">
        <v>326</v>
      </c>
      <c r="T34" s="131"/>
      <c r="U34" s="131">
        <v>0</v>
      </c>
      <c r="V34" s="131">
        <v>0</v>
      </c>
      <c r="W34" s="131">
        <v>0</v>
      </c>
      <c r="X34" s="131" t="s">
        <v>327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328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>
      <c r="A35" s="146" t="s">
        <v>835</v>
      </c>
      <c r="B35" s="147" t="s">
        <v>3057</v>
      </c>
      <c r="C35" s="153" t="s">
        <v>3058</v>
      </c>
      <c r="D35" s="148" t="s">
        <v>2358</v>
      </c>
      <c r="E35" s="149">
        <v>5</v>
      </c>
      <c r="F35" s="150">
        <v>0</v>
      </c>
      <c r="G35" s="145">
        <f t="shared" si="1"/>
        <v>0</v>
      </c>
      <c r="H35" s="131">
        <v>0</v>
      </c>
      <c r="I35" s="131">
        <v>0</v>
      </c>
      <c r="J35" s="131">
        <v>3312</v>
      </c>
      <c r="K35" s="131">
        <v>16560</v>
      </c>
      <c r="L35" s="131">
        <v>21</v>
      </c>
      <c r="M35" s="131">
        <v>20037.599999999999</v>
      </c>
      <c r="N35" s="130">
        <v>0</v>
      </c>
      <c r="O35" s="130">
        <v>0</v>
      </c>
      <c r="P35" s="130">
        <v>0</v>
      </c>
      <c r="Q35" s="130">
        <v>0</v>
      </c>
      <c r="R35" s="131">
        <v>0</v>
      </c>
      <c r="S35" s="131" t="s">
        <v>326</v>
      </c>
      <c r="T35" s="131"/>
      <c r="U35" s="131">
        <v>0</v>
      </c>
      <c r="V35" s="131">
        <v>0</v>
      </c>
      <c r="W35" s="131">
        <v>0</v>
      </c>
      <c r="X35" s="131" t="s">
        <v>327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328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>
      <c r="A36" s="146" t="s">
        <v>838</v>
      </c>
      <c r="B36" s="147" t="s">
        <v>3059</v>
      </c>
      <c r="C36" s="153" t="s">
        <v>3060</v>
      </c>
      <c r="D36" s="148" t="s">
        <v>2358</v>
      </c>
      <c r="E36" s="149">
        <v>5</v>
      </c>
      <c r="F36" s="150">
        <v>0</v>
      </c>
      <c r="G36" s="145">
        <f t="shared" si="1"/>
        <v>0</v>
      </c>
      <c r="H36" s="131">
        <v>0</v>
      </c>
      <c r="I36" s="131">
        <v>0</v>
      </c>
      <c r="J36" s="131">
        <v>1404</v>
      </c>
      <c r="K36" s="131">
        <v>7020</v>
      </c>
      <c r="L36" s="131">
        <v>21</v>
      </c>
      <c r="M36" s="131">
        <v>8494.2000000000007</v>
      </c>
      <c r="N36" s="130">
        <v>0</v>
      </c>
      <c r="O36" s="130">
        <v>0</v>
      </c>
      <c r="P36" s="130">
        <v>0</v>
      </c>
      <c r="Q36" s="130">
        <v>0</v>
      </c>
      <c r="R36" s="131">
        <v>0</v>
      </c>
      <c r="S36" s="131" t="s">
        <v>326</v>
      </c>
      <c r="T36" s="131"/>
      <c r="U36" s="131">
        <v>0</v>
      </c>
      <c r="V36" s="131">
        <v>0</v>
      </c>
      <c r="W36" s="131">
        <v>0</v>
      </c>
      <c r="X36" s="131" t="s">
        <v>327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328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>
      <c r="A37" s="146" t="s">
        <v>886</v>
      </c>
      <c r="B37" s="147" t="s">
        <v>3061</v>
      </c>
      <c r="C37" s="153" t="s">
        <v>3062</v>
      </c>
      <c r="D37" s="148" t="s">
        <v>2358</v>
      </c>
      <c r="E37" s="149">
        <v>1</v>
      </c>
      <c r="F37" s="150">
        <v>0</v>
      </c>
      <c r="G37" s="145">
        <f t="shared" si="1"/>
        <v>0</v>
      </c>
      <c r="H37" s="131">
        <v>0</v>
      </c>
      <c r="I37" s="131">
        <v>0</v>
      </c>
      <c r="J37" s="131">
        <v>5784</v>
      </c>
      <c r="K37" s="131">
        <v>5784</v>
      </c>
      <c r="L37" s="131">
        <v>21</v>
      </c>
      <c r="M37" s="131">
        <v>6998.64</v>
      </c>
      <c r="N37" s="130">
        <v>0</v>
      </c>
      <c r="O37" s="130">
        <v>0</v>
      </c>
      <c r="P37" s="130">
        <v>0</v>
      </c>
      <c r="Q37" s="130">
        <v>0</v>
      </c>
      <c r="R37" s="131">
        <v>0</v>
      </c>
      <c r="S37" s="131" t="s">
        <v>326</v>
      </c>
      <c r="T37" s="131"/>
      <c r="U37" s="131">
        <v>0</v>
      </c>
      <c r="V37" s="131">
        <v>0</v>
      </c>
      <c r="W37" s="131">
        <v>0</v>
      </c>
      <c r="X37" s="131" t="s">
        <v>327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328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>
      <c r="A38" s="146" t="s">
        <v>889</v>
      </c>
      <c r="B38" s="147" t="s">
        <v>3063</v>
      </c>
      <c r="C38" s="153" t="s">
        <v>3064</v>
      </c>
      <c r="D38" s="148" t="s">
        <v>2358</v>
      </c>
      <c r="E38" s="149">
        <v>1</v>
      </c>
      <c r="F38" s="150">
        <v>0</v>
      </c>
      <c r="G38" s="145">
        <f t="shared" si="1"/>
        <v>0</v>
      </c>
      <c r="H38" s="131">
        <v>0</v>
      </c>
      <c r="I38" s="131">
        <v>0</v>
      </c>
      <c r="J38" s="131">
        <v>5784</v>
      </c>
      <c r="K38" s="131">
        <v>5784</v>
      </c>
      <c r="L38" s="131">
        <v>21</v>
      </c>
      <c r="M38" s="131">
        <v>6998.64</v>
      </c>
      <c r="N38" s="130">
        <v>0</v>
      </c>
      <c r="O38" s="130">
        <v>0</v>
      </c>
      <c r="P38" s="130">
        <v>0</v>
      </c>
      <c r="Q38" s="130">
        <v>0</v>
      </c>
      <c r="R38" s="131">
        <v>0</v>
      </c>
      <c r="S38" s="131" t="s">
        <v>326</v>
      </c>
      <c r="T38" s="131"/>
      <c r="U38" s="131">
        <v>0</v>
      </c>
      <c r="V38" s="131">
        <v>0</v>
      </c>
      <c r="W38" s="131">
        <v>0</v>
      </c>
      <c r="X38" s="131" t="s">
        <v>327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328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>
      <c r="A39" s="146" t="s">
        <v>892</v>
      </c>
      <c r="B39" s="147" t="s">
        <v>3065</v>
      </c>
      <c r="C39" s="153" t="s">
        <v>3066</v>
      </c>
      <c r="D39" s="148" t="s">
        <v>2358</v>
      </c>
      <c r="E39" s="149">
        <v>120</v>
      </c>
      <c r="F39" s="150">
        <v>0</v>
      </c>
      <c r="G39" s="145">
        <f t="shared" si="1"/>
        <v>0</v>
      </c>
      <c r="H39" s="131">
        <v>0</v>
      </c>
      <c r="I39" s="131">
        <v>0</v>
      </c>
      <c r="J39" s="131">
        <v>450</v>
      </c>
      <c r="K39" s="131">
        <v>54000</v>
      </c>
      <c r="L39" s="131">
        <v>21</v>
      </c>
      <c r="M39" s="131">
        <v>65340</v>
      </c>
      <c r="N39" s="130">
        <v>0</v>
      </c>
      <c r="O39" s="130">
        <v>0</v>
      </c>
      <c r="P39" s="130">
        <v>0</v>
      </c>
      <c r="Q39" s="130">
        <v>0</v>
      </c>
      <c r="R39" s="131">
        <v>0</v>
      </c>
      <c r="S39" s="131" t="s">
        <v>326</v>
      </c>
      <c r="T39" s="131"/>
      <c r="U39" s="131">
        <v>0</v>
      </c>
      <c r="V39" s="131">
        <v>0</v>
      </c>
      <c r="W39" s="131">
        <v>0</v>
      </c>
      <c r="X39" s="131" t="s">
        <v>327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328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>
      <c r="A40" s="134" t="s">
        <v>320</v>
      </c>
      <c r="B40" s="135" t="s">
        <v>105</v>
      </c>
      <c r="C40" s="152" t="s">
        <v>106</v>
      </c>
      <c r="D40" s="136"/>
      <c r="E40" s="137"/>
      <c r="F40" s="138"/>
      <c r="G40" s="139">
        <f>SUM(G41:G59)</f>
        <v>0</v>
      </c>
      <c r="H40" s="133"/>
      <c r="I40" s="133">
        <v>0</v>
      </c>
      <c r="J40" s="133"/>
      <c r="K40" s="133">
        <v>0</v>
      </c>
      <c r="L40" s="133"/>
      <c r="M40" s="133"/>
      <c r="N40" s="132"/>
      <c r="O40" s="132"/>
      <c r="P40" s="132"/>
      <c r="Q40" s="132"/>
      <c r="R40" s="133"/>
      <c r="S40" s="133"/>
      <c r="T40" s="133"/>
      <c r="U40" s="133"/>
      <c r="V40" s="133"/>
      <c r="W40" s="133"/>
      <c r="X40" s="133"/>
      <c r="AG40" t="s">
        <v>321</v>
      </c>
    </row>
    <row r="41" spans="1:60">
      <c r="A41" s="146" t="s">
        <v>895</v>
      </c>
      <c r="B41" s="147" t="s">
        <v>3067</v>
      </c>
      <c r="C41" s="153" t="s">
        <v>3068</v>
      </c>
      <c r="D41" s="148" t="s">
        <v>408</v>
      </c>
      <c r="E41" s="149">
        <v>120</v>
      </c>
      <c r="F41" s="150">
        <v>0</v>
      </c>
      <c r="G41" s="145">
        <f t="shared" ref="G41:G59" si="2">F41*E41</f>
        <v>0</v>
      </c>
      <c r="H41" s="131">
        <v>0</v>
      </c>
      <c r="I41" s="131">
        <v>0</v>
      </c>
      <c r="J41" s="131">
        <v>43</v>
      </c>
      <c r="K41" s="131">
        <v>5160</v>
      </c>
      <c r="L41" s="131">
        <v>21</v>
      </c>
      <c r="M41" s="131">
        <v>6243.6</v>
      </c>
      <c r="N41" s="130">
        <v>0</v>
      </c>
      <c r="O41" s="130">
        <v>0</v>
      </c>
      <c r="P41" s="130">
        <v>0</v>
      </c>
      <c r="Q41" s="130">
        <v>0</v>
      </c>
      <c r="R41" s="131">
        <v>0</v>
      </c>
      <c r="S41" s="131" t="s">
        <v>326</v>
      </c>
      <c r="T41" s="131"/>
      <c r="U41" s="131">
        <v>0</v>
      </c>
      <c r="V41" s="131">
        <v>0</v>
      </c>
      <c r="W41" s="131">
        <v>0</v>
      </c>
      <c r="X41" s="131" t="s">
        <v>327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328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>
      <c r="A42" s="146" t="s">
        <v>899</v>
      </c>
      <c r="B42" s="147" t="s">
        <v>3069</v>
      </c>
      <c r="C42" s="153" t="s">
        <v>3070</v>
      </c>
      <c r="D42" s="148" t="s">
        <v>408</v>
      </c>
      <c r="E42" s="149">
        <v>70</v>
      </c>
      <c r="F42" s="150">
        <v>0</v>
      </c>
      <c r="G42" s="145">
        <f t="shared" si="2"/>
        <v>0</v>
      </c>
      <c r="H42" s="131">
        <v>0</v>
      </c>
      <c r="I42" s="131">
        <v>0</v>
      </c>
      <c r="J42" s="131">
        <v>50</v>
      </c>
      <c r="K42" s="131">
        <v>3500</v>
      </c>
      <c r="L42" s="131">
        <v>21</v>
      </c>
      <c r="M42" s="131">
        <v>4235</v>
      </c>
      <c r="N42" s="130">
        <v>0</v>
      </c>
      <c r="O42" s="130">
        <v>0</v>
      </c>
      <c r="P42" s="130">
        <v>0</v>
      </c>
      <c r="Q42" s="130">
        <v>0</v>
      </c>
      <c r="R42" s="131">
        <v>0</v>
      </c>
      <c r="S42" s="131" t="s">
        <v>326</v>
      </c>
      <c r="T42" s="131"/>
      <c r="U42" s="131">
        <v>0</v>
      </c>
      <c r="V42" s="131">
        <v>0</v>
      </c>
      <c r="W42" s="131">
        <v>0</v>
      </c>
      <c r="X42" s="131" t="s">
        <v>327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328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>
      <c r="A43" s="146" t="s">
        <v>903</v>
      </c>
      <c r="B43" s="147" t="s">
        <v>3071</v>
      </c>
      <c r="C43" s="153" t="s">
        <v>3072</v>
      </c>
      <c r="D43" s="148" t="s">
        <v>408</v>
      </c>
      <c r="E43" s="149">
        <v>10</v>
      </c>
      <c r="F43" s="150">
        <v>0</v>
      </c>
      <c r="G43" s="145">
        <f t="shared" si="2"/>
        <v>0</v>
      </c>
      <c r="H43" s="131">
        <v>0</v>
      </c>
      <c r="I43" s="131">
        <v>0</v>
      </c>
      <c r="J43" s="131">
        <v>61.2</v>
      </c>
      <c r="K43" s="131">
        <v>612</v>
      </c>
      <c r="L43" s="131">
        <v>21</v>
      </c>
      <c r="M43" s="131">
        <v>740.52</v>
      </c>
      <c r="N43" s="130">
        <v>0</v>
      </c>
      <c r="O43" s="130">
        <v>0</v>
      </c>
      <c r="P43" s="130">
        <v>0</v>
      </c>
      <c r="Q43" s="130">
        <v>0</v>
      </c>
      <c r="R43" s="131">
        <v>0</v>
      </c>
      <c r="S43" s="131" t="s">
        <v>326</v>
      </c>
      <c r="T43" s="131"/>
      <c r="U43" s="131">
        <v>0</v>
      </c>
      <c r="V43" s="131">
        <v>0</v>
      </c>
      <c r="W43" s="131">
        <v>0</v>
      </c>
      <c r="X43" s="131" t="s">
        <v>327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328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>
      <c r="A44" s="146" t="s">
        <v>907</v>
      </c>
      <c r="B44" s="147" t="s">
        <v>3073</v>
      </c>
      <c r="C44" s="153" t="s">
        <v>3074</v>
      </c>
      <c r="D44" s="148" t="s">
        <v>408</v>
      </c>
      <c r="E44" s="149">
        <v>160</v>
      </c>
      <c r="F44" s="150">
        <v>0</v>
      </c>
      <c r="G44" s="145">
        <f t="shared" si="2"/>
        <v>0</v>
      </c>
      <c r="H44" s="131">
        <v>0</v>
      </c>
      <c r="I44" s="131">
        <v>0</v>
      </c>
      <c r="J44" s="131">
        <v>81.599999999999994</v>
      </c>
      <c r="K44" s="131">
        <v>13056</v>
      </c>
      <c r="L44" s="131">
        <v>21</v>
      </c>
      <c r="M44" s="131">
        <v>15797.76</v>
      </c>
      <c r="N44" s="130">
        <v>0</v>
      </c>
      <c r="O44" s="130">
        <v>0</v>
      </c>
      <c r="P44" s="130">
        <v>0</v>
      </c>
      <c r="Q44" s="130">
        <v>0</v>
      </c>
      <c r="R44" s="131">
        <v>0</v>
      </c>
      <c r="S44" s="131" t="s">
        <v>326</v>
      </c>
      <c r="T44" s="131"/>
      <c r="U44" s="131">
        <v>0</v>
      </c>
      <c r="V44" s="131">
        <v>0</v>
      </c>
      <c r="W44" s="131">
        <v>0</v>
      </c>
      <c r="X44" s="131" t="s">
        <v>327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328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>
      <c r="A45" s="146" t="s">
        <v>914</v>
      </c>
      <c r="B45" s="147" t="s">
        <v>3075</v>
      </c>
      <c r="C45" s="153" t="s">
        <v>3076</v>
      </c>
      <c r="D45" s="148" t="s">
        <v>408</v>
      </c>
      <c r="E45" s="149">
        <v>120</v>
      </c>
      <c r="F45" s="150">
        <v>0</v>
      </c>
      <c r="G45" s="145">
        <f t="shared" si="2"/>
        <v>0</v>
      </c>
      <c r="H45" s="131">
        <v>39</v>
      </c>
      <c r="I45" s="131">
        <v>4680</v>
      </c>
      <c r="J45" s="131">
        <v>0</v>
      </c>
      <c r="K45" s="131">
        <v>0</v>
      </c>
      <c r="L45" s="131">
        <v>21</v>
      </c>
      <c r="M45" s="131">
        <v>5662.8</v>
      </c>
      <c r="N45" s="130">
        <v>0</v>
      </c>
      <c r="O45" s="130">
        <v>0</v>
      </c>
      <c r="P45" s="130">
        <v>0</v>
      </c>
      <c r="Q45" s="130">
        <v>0</v>
      </c>
      <c r="R45" s="131">
        <v>0</v>
      </c>
      <c r="S45" s="131" t="s">
        <v>326</v>
      </c>
      <c r="T45" s="131"/>
      <c r="U45" s="131">
        <v>0</v>
      </c>
      <c r="V45" s="131">
        <v>0</v>
      </c>
      <c r="W45" s="131">
        <v>0</v>
      </c>
      <c r="X45" s="131" t="s">
        <v>385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386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>
      <c r="A46" s="146" t="s">
        <v>921</v>
      </c>
      <c r="B46" s="147" t="s">
        <v>3077</v>
      </c>
      <c r="C46" s="153" t="s">
        <v>3078</v>
      </c>
      <c r="D46" s="148" t="s">
        <v>408</v>
      </c>
      <c r="E46" s="149">
        <v>250</v>
      </c>
      <c r="F46" s="150">
        <v>0</v>
      </c>
      <c r="G46" s="145">
        <f t="shared" si="2"/>
        <v>0</v>
      </c>
      <c r="H46" s="131">
        <v>51</v>
      </c>
      <c r="I46" s="131">
        <v>12750</v>
      </c>
      <c r="J46" s="131">
        <v>0</v>
      </c>
      <c r="K46" s="131">
        <v>0</v>
      </c>
      <c r="L46" s="131">
        <v>21</v>
      </c>
      <c r="M46" s="131">
        <v>15427.5</v>
      </c>
      <c r="N46" s="130">
        <v>0</v>
      </c>
      <c r="O46" s="130">
        <v>0</v>
      </c>
      <c r="P46" s="130">
        <v>0</v>
      </c>
      <c r="Q46" s="130">
        <v>0</v>
      </c>
      <c r="R46" s="131">
        <v>0</v>
      </c>
      <c r="S46" s="131" t="s">
        <v>326</v>
      </c>
      <c r="T46" s="131"/>
      <c r="U46" s="131">
        <v>0</v>
      </c>
      <c r="V46" s="131">
        <v>0</v>
      </c>
      <c r="W46" s="131">
        <v>0</v>
      </c>
      <c r="X46" s="131" t="s">
        <v>385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386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>
      <c r="A47" s="146" t="s">
        <v>975</v>
      </c>
      <c r="B47" s="147" t="s">
        <v>3079</v>
      </c>
      <c r="C47" s="153" t="s">
        <v>3080</v>
      </c>
      <c r="D47" s="148" t="s">
        <v>408</v>
      </c>
      <c r="E47" s="149">
        <v>1750</v>
      </c>
      <c r="F47" s="150">
        <v>0</v>
      </c>
      <c r="G47" s="145">
        <f t="shared" si="2"/>
        <v>0</v>
      </c>
      <c r="H47" s="131">
        <v>51</v>
      </c>
      <c r="I47" s="131">
        <v>89250</v>
      </c>
      <c r="J47" s="131">
        <v>0</v>
      </c>
      <c r="K47" s="131">
        <v>0</v>
      </c>
      <c r="L47" s="131">
        <v>21</v>
      </c>
      <c r="M47" s="131">
        <v>107992.5</v>
      </c>
      <c r="N47" s="130">
        <v>0</v>
      </c>
      <c r="O47" s="130">
        <v>0</v>
      </c>
      <c r="P47" s="130">
        <v>0</v>
      </c>
      <c r="Q47" s="130">
        <v>0</v>
      </c>
      <c r="R47" s="131">
        <v>0</v>
      </c>
      <c r="S47" s="131" t="s">
        <v>326</v>
      </c>
      <c r="T47" s="131"/>
      <c r="U47" s="131">
        <v>0</v>
      </c>
      <c r="V47" s="131">
        <v>0</v>
      </c>
      <c r="W47" s="131">
        <v>0</v>
      </c>
      <c r="X47" s="131" t="s">
        <v>385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386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>
      <c r="A48" s="146" t="s">
        <v>985</v>
      </c>
      <c r="B48" s="147" t="s">
        <v>3081</v>
      </c>
      <c r="C48" s="153" t="s">
        <v>3082</v>
      </c>
      <c r="D48" s="148" t="s">
        <v>408</v>
      </c>
      <c r="E48" s="149">
        <v>510</v>
      </c>
      <c r="F48" s="150">
        <v>0</v>
      </c>
      <c r="G48" s="145">
        <f t="shared" si="2"/>
        <v>0</v>
      </c>
      <c r="H48" s="131">
        <v>61</v>
      </c>
      <c r="I48" s="131">
        <v>31110</v>
      </c>
      <c r="J48" s="131">
        <v>0</v>
      </c>
      <c r="K48" s="131">
        <v>0</v>
      </c>
      <c r="L48" s="131">
        <v>21</v>
      </c>
      <c r="M48" s="131">
        <v>37643.1</v>
      </c>
      <c r="N48" s="130">
        <v>0</v>
      </c>
      <c r="O48" s="130">
        <v>0</v>
      </c>
      <c r="P48" s="130">
        <v>0</v>
      </c>
      <c r="Q48" s="130">
        <v>0</v>
      </c>
      <c r="R48" s="131">
        <v>0</v>
      </c>
      <c r="S48" s="131" t="s">
        <v>326</v>
      </c>
      <c r="T48" s="131"/>
      <c r="U48" s="131">
        <v>0</v>
      </c>
      <c r="V48" s="131">
        <v>0</v>
      </c>
      <c r="W48" s="131">
        <v>0</v>
      </c>
      <c r="X48" s="131" t="s">
        <v>385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386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>
      <c r="A49" s="146" t="s">
        <v>991</v>
      </c>
      <c r="B49" s="147" t="s">
        <v>3083</v>
      </c>
      <c r="C49" s="153" t="s">
        <v>3084</v>
      </c>
      <c r="D49" s="148" t="s">
        <v>408</v>
      </c>
      <c r="E49" s="149">
        <v>1060</v>
      </c>
      <c r="F49" s="150">
        <v>0</v>
      </c>
      <c r="G49" s="145">
        <f t="shared" si="2"/>
        <v>0</v>
      </c>
      <c r="H49" s="131">
        <v>61</v>
      </c>
      <c r="I49" s="131">
        <v>64660</v>
      </c>
      <c r="J49" s="131">
        <v>0</v>
      </c>
      <c r="K49" s="131">
        <v>0</v>
      </c>
      <c r="L49" s="131">
        <v>21</v>
      </c>
      <c r="M49" s="131">
        <v>78238.600000000006</v>
      </c>
      <c r="N49" s="130">
        <v>0</v>
      </c>
      <c r="O49" s="130">
        <v>0</v>
      </c>
      <c r="P49" s="130">
        <v>0</v>
      </c>
      <c r="Q49" s="130">
        <v>0</v>
      </c>
      <c r="R49" s="131">
        <v>0</v>
      </c>
      <c r="S49" s="131" t="s">
        <v>326</v>
      </c>
      <c r="T49" s="131"/>
      <c r="U49" s="131">
        <v>0</v>
      </c>
      <c r="V49" s="131">
        <v>0</v>
      </c>
      <c r="W49" s="131">
        <v>0</v>
      </c>
      <c r="X49" s="131" t="s">
        <v>385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386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>
      <c r="A50" s="146" t="s">
        <v>996</v>
      </c>
      <c r="B50" s="147" t="s">
        <v>3085</v>
      </c>
      <c r="C50" s="153" t="s">
        <v>3086</v>
      </c>
      <c r="D50" s="148" t="s">
        <v>408</v>
      </c>
      <c r="E50" s="149">
        <v>80</v>
      </c>
      <c r="F50" s="150">
        <v>0</v>
      </c>
      <c r="G50" s="145">
        <f t="shared" si="2"/>
        <v>0</v>
      </c>
      <c r="H50" s="131">
        <v>81</v>
      </c>
      <c r="I50" s="131">
        <v>6480</v>
      </c>
      <c r="J50" s="131">
        <v>0</v>
      </c>
      <c r="K50" s="131">
        <v>0</v>
      </c>
      <c r="L50" s="131">
        <v>21</v>
      </c>
      <c r="M50" s="131">
        <v>7840.8</v>
      </c>
      <c r="N50" s="130">
        <v>0</v>
      </c>
      <c r="O50" s="130">
        <v>0</v>
      </c>
      <c r="P50" s="130">
        <v>0</v>
      </c>
      <c r="Q50" s="130">
        <v>0</v>
      </c>
      <c r="R50" s="131">
        <v>0</v>
      </c>
      <c r="S50" s="131" t="s">
        <v>326</v>
      </c>
      <c r="T50" s="131"/>
      <c r="U50" s="131">
        <v>0</v>
      </c>
      <c r="V50" s="131">
        <v>0</v>
      </c>
      <c r="W50" s="131">
        <v>0</v>
      </c>
      <c r="X50" s="131" t="s">
        <v>385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386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>
      <c r="A51" s="146" t="s">
        <v>1000</v>
      </c>
      <c r="B51" s="147" t="s">
        <v>3087</v>
      </c>
      <c r="C51" s="153" t="s">
        <v>3088</v>
      </c>
      <c r="D51" s="148" t="s">
        <v>408</v>
      </c>
      <c r="E51" s="149">
        <v>60</v>
      </c>
      <c r="F51" s="150">
        <v>0</v>
      </c>
      <c r="G51" s="145">
        <f t="shared" si="2"/>
        <v>0</v>
      </c>
      <c r="H51" s="131">
        <v>85</v>
      </c>
      <c r="I51" s="131">
        <v>5100</v>
      </c>
      <c r="J51" s="131">
        <v>0</v>
      </c>
      <c r="K51" s="131">
        <v>0</v>
      </c>
      <c r="L51" s="131">
        <v>21</v>
      </c>
      <c r="M51" s="131">
        <v>6171</v>
      </c>
      <c r="N51" s="130">
        <v>0</v>
      </c>
      <c r="O51" s="130">
        <v>0</v>
      </c>
      <c r="P51" s="130">
        <v>0</v>
      </c>
      <c r="Q51" s="130">
        <v>0</v>
      </c>
      <c r="R51" s="131">
        <v>0</v>
      </c>
      <c r="S51" s="131" t="s">
        <v>326</v>
      </c>
      <c r="T51" s="131"/>
      <c r="U51" s="131">
        <v>0</v>
      </c>
      <c r="V51" s="131">
        <v>0</v>
      </c>
      <c r="W51" s="131">
        <v>0</v>
      </c>
      <c r="X51" s="131" t="s">
        <v>385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386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>
      <c r="A52" s="146" t="s">
        <v>1003</v>
      </c>
      <c r="B52" s="147" t="s">
        <v>3089</v>
      </c>
      <c r="C52" s="153" t="s">
        <v>3090</v>
      </c>
      <c r="D52" s="148" t="s">
        <v>408</v>
      </c>
      <c r="E52" s="149">
        <v>110</v>
      </c>
      <c r="F52" s="150">
        <v>0</v>
      </c>
      <c r="G52" s="145">
        <f t="shared" si="2"/>
        <v>0</v>
      </c>
      <c r="H52" s="131">
        <v>149</v>
      </c>
      <c r="I52" s="131">
        <v>16390</v>
      </c>
      <c r="J52" s="131">
        <v>0</v>
      </c>
      <c r="K52" s="131">
        <v>0</v>
      </c>
      <c r="L52" s="131">
        <v>21</v>
      </c>
      <c r="M52" s="131">
        <v>19831.900000000001</v>
      </c>
      <c r="N52" s="130">
        <v>0</v>
      </c>
      <c r="O52" s="130">
        <v>0</v>
      </c>
      <c r="P52" s="130">
        <v>0</v>
      </c>
      <c r="Q52" s="130">
        <v>0</v>
      </c>
      <c r="R52" s="131">
        <v>0</v>
      </c>
      <c r="S52" s="131" t="s">
        <v>326</v>
      </c>
      <c r="T52" s="131"/>
      <c r="U52" s="131">
        <v>0</v>
      </c>
      <c r="V52" s="131">
        <v>0</v>
      </c>
      <c r="W52" s="131">
        <v>0</v>
      </c>
      <c r="X52" s="131" t="s">
        <v>385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386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>
      <c r="A53" s="146" t="s">
        <v>1010</v>
      </c>
      <c r="B53" s="147" t="s">
        <v>3091</v>
      </c>
      <c r="C53" s="153" t="s">
        <v>3092</v>
      </c>
      <c r="D53" s="148" t="s">
        <v>408</v>
      </c>
      <c r="E53" s="149">
        <v>55</v>
      </c>
      <c r="F53" s="150">
        <v>0</v>
      </c>
      <c r="G53" s="145">
        <f t="shared" si="2"/>
        <v>0</v>
      </c>
      <c r="H53" s="131">
        <v>211</v>
      </c>
      <c r="I53" s="131">
        <v>11605</v>
      </c>
      <c r="J53" s="131">
        <v>0</v>
      </c>
      <c r="K53" s="131">
        <v>0</v>
      </c>
      <c r="L53" s="131">
        <v>21</v>
      </c>
      <c r="M53" s="131">
        <v>14042.05</v>
      </c>
      <c r="N53" s="130">
        <v>0</v>
      </c>
      <c r="O53" s="130">
        <v>0</v>
      </c>
      <c r="P53" s="130">
        <v>0</v>
      </c>
      <c r="Q53" s="130">
        <v>0</v>
      </c>
      <c r="R53" s="131">
        <v>0</v>
      </c>
      <c r="S53" s="131" t="s">
        <v>326</v>
      </c>
      <c r="T53" s="131"/>
      <c r="U53" s="131">
        <v>0</v>
      </c>
      <c r="V53" s="131">
        <v>0</v>
      </c>
      <c r="W53" s="131">
        <v>0</v>
      </c>
      <c r="X53" s="131" t="s">
        <v>385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386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>
      <c r="A54" s="146" t="s">
        <v>1017</v>
      </c>
      <c r="B54" s="147" t="s">
        <v>3093</v>
      </c>
      <c r="C54" s="153" t="s">
        <v>3094</v>
      </c>
      <c r="D54" s="148" t="s">
        <v>408</v>
      </c>
      <c r="E54" s="149">
        <v>18</v>
      </c>
      <c r="F54" s="150">
        <v>0</v>
      </c>
      <c r="G54" s="145">
        <f t="shared" si="2"/>
        <v>0</v>
      </c>
      <c r="H54" s="131">
        <v>162</v>
      </c>
      <c r="I54" s="131">
        <v>2916</v>
      </c>
      <c r="J54" s="131">
        <v>0</v>
      </c>
      <c r="K54" s="131">
        <v>0</v>
      </c>
      <c r="L54" s="131">
        <v>21</v>
      </c>
      <c r="M54" s="131">
        <v>3528.36</v>
      </c>
      <c r="N54" s="130">
        <v>0</v>
      </c>
      <c r="O54" s="130">
        <v>0</v>
      </c>
      <c r="P54" s="130">
        <v>0</v>
      </c>
      <c r="Q54" s="130">
        <v>0</v>
      </c>
      <c r="R54" s="131">
        <v>0</v>
      </c>
      <c r="S54" s="131" t="s">
        <v>326</v>
      </c>
      <c r="T54" s="131"/>
      <c r="U54" s="131">
        <v>0</v>
      </c>
      <c r="V54" s="131">
        <v>0</v>
      </c>
      <c r="W54" s="131">
        <v>0</v>
      </c>
      <c r="X54" s="131" t="s">
        <v>385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386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>
      <c r="A55" s="146" t="s">
        <v>157</v>
      </c>
      <c r="B55" s="147" t="s">
        <v>3095</v>
      </c>
      <c r="C55" s="153" t="s">
        <v>3096</v>
      </c>
      <c r="D55" s="148" t="s">
        <v>408</v>
      </c>
      <c r="E55" s="149">
        <v>4</v>
      </c>
      <c r="F55" s="150">
        <v>0</v>
      </c>
      <c r="G55" s="145">
        <f t="shared" si="2"/>
        <v>0</v>
      </c>
      <c r="H55" s="131">
        <v>105</v>
      </c>
      <c r="I55" s="131">
        <v>420</v>
      </c>
      <c r="J55" s="131">
        <v>0</v>
      </c>
      <c r="K55" s="131">
        <v>0</v>
      </c>
      <c r="L55" s="131">
        <v>21</v>
      </c>
      <c r="M55" s="131">
        <v>508.2</v>
      </c>
      <c r="N55" s="130">
        <v>0</v>
      </c>
      <c r="O55" s="130">
        <v>0</v>
      </c>
      <c r="P55" s="130">
        <v>0</v>
      </c>
      <c r="Q55" s="130">
        <v>0</v>
      </c>
      <c r="R55" s="131">
        <v>0</v>
      </c>
      <c r="S55" s="131" t="s">
        <v>326</v>
      </c>
      <c r="T55" s="131"/>
      <c r="U55" s="131">
        <v>0</v>
      </c>
      <c r="V55" s="131">
        <v>0</v>
      </c>
      <c r="W55" s="131">
        <v>0</v>
      </c>
      <c r="X55" s="131" t="s">
        <v>385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386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>
      <c r="A56" s="146" t="s">
        <v>1032</v>
      </c>
      <c r="B56" s="147" t="s">
        <v>3097</v>
      </c>
      <c r="C56" s="153" t="s">
        <v>3098</v>
      </c>
      <c r="D56" s="148" t="s">
        <v>408</v>
      </c>
      <c r="E56" s="149">
        <v>2</v>
      </c>
      <c r="F56" s="150">
        <v>0</v>
      </c>
      <c r="G56" s="145">
        <f t="shared" si="2"/>
        <v>0</v>
      </c>
      <c r="H56" s="131">
        <v>101</v>
      </c>
      <c r="I56" s="131">
        <v>202</v>
      </c>
      <c r="J56" s="131">
        <v>0</v>
      </c>
      <c r="K56" s="131">
        <v>0</v>
      </c>
      <c r="L56" s="131">
        <v>21</v>
      </c>
      <c r="M56" s="131">
        <v>244.42</v>
      </c>
      <c r="N56" s="130">
        <v>0</v>
      </c>
      <c r="O56" s="130">
        <v>0</v>
      </c>
      <c r="P56" s="130">
        <v>0</v>
      </c>
      <c r="Q56" s="130">
        <v>0</v>
      </c>
      <c r="R56" s="131">
        <v>0</v>
      </c>
      <c r="S56" s="131" t="s">
        <v>326</v>
      </c>
      <c r="T56" s="131"/>
      <c r="U56" s="131">
        <v>0</v>
      </c>
      <c r="V56" s="131">
        <v>0</v>
      </c>
      <c r="W56" s="131">
        <v>0</v>
      </c>
      <c r="X56" s="131" t="s">
        <v>385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386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ht="22.5">
      <c r="A57" s="146" t="s">
        <v>1036</v>
      </c>
      <c r="B57" s="147" t="s">
        <v>3099</v>
      </c>
      <c r="C57" s="153" t="s">
        <v>3100</v>
      </c>
      <c r="D57" s="148" t="s">
        <v>408</v>
      </c>
      <c r="E57" s="149">
        <v>40</v>
      </c>
      <c r="F57" s="150">
        <v>0</v>
      </c>
      <c r="G57" s="145">
        <f t="shared" si="2"/>
        <v>0</v>
      </c>
      <c r="H57" s="131">
        <v>81</v>
      </c>
      <c r="I57" s="131">
        <v>3240</v>
      </c>
      <c r="J57" s="131">
        <v>0</v>
      </c>
      <c r="K57" s="131">
        <v>0</v>
      </c>
      <c r="L57" s="131">
        <v>21</v>
      </c>
      <c r="M57" s="131">
        <v>3920.4</v>
      </c>
      <c r="N57" s="130">
        <v>0</v>
      </c>
      <c r="O57" s="130">
        <v>0</v>
      </c>
      <c r="P57" s="130">
        <v>0</v>
      </c>
      <c r="Q57" s="130">
        <v>0</v>
      </c>
      <c r="R57" s="131">
        <v>0</v>
      </c>
      <c r="S57" s="131" t="s">
        <v>326</v>
      </c>
      <c r="T57" s="131"/>
      <c r="U57" s="131">
        <v>0</v>
      </c>
      <c r="V57" s="131">
        <v>0</v>
      </c>
      <c r="W57" s="131">
        <v>0</v>
      </c>
      <c r="X57" s="131" t="s">
        <v>385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386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22.5">
      <c r="A58" s="146" t="s">
        <v>1046</v>
      </c>
      <c r="B58" s="147" t="s">
        <v>3101</v>
      </c>
      <c r="C58" s="153" t="s">
        <v>3102</v>
      </c>
      <c r="D58" s="148" t="s">
        <v>408</v>
      </c>
      <c r="E58" s="149">
        <v>170</v>
      </c>
      <c r="F58" s="150">
        <v>0</v>
      </c>
      <c r="G58" s="145">
        <f t="shared" si="2"/>
        <v>0</v>
      </c>
      <c r="H58" s="131">
        <v>69</v>
      </c>
      <c r="I58" s="131">
        <v>11730</v>
      </c>
      <c r="J58" s="131">
        <v>0</v>
      </c>
      <c r="K58" s="131">
        <v>0</v>
      </c>
      <c r="L58" s="131">
        <v>21</v>
      </c>
      <c r="M58" s="131">
        <v>14193.3</v>
      </c>
      <c r="N58" s="130">
        <v>0</v>
      </c>
      <c r="O58" s="130">
        <v>0</v>
      </c>
      <c r="P58" s="130">
        <v>0</v>
      </c>
      <c r="Q58" s="130">
        <v>0</v>
      </c>
      <c r="R58" s="131">
        <v>0</v>
      </c>
      <c r="S58" s="131" t="s">
        <v>326</v>
      </c>
      <c r="T58" s="131"/>
      <c r="U58" s="131">
        <v>0</v>
      </c>
      <c r="V58" s="131">
        <v>0</v>
      </c>
      <c r="W58" s="131">
        <v>0</v>
      </c>
      <c r="X58" s="131" t="s">
        <v>385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386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ht="22.5">
      <c r="A59" s="146" t="s">
        <v>1050</v>
      </c>
      <c r="B59" s="147" t="s">
        <v>3103</v>
      </c>
      <c r="C59" s="153" t="s">
        <v>3104</v>
      </c>
      <c r="D59" s="148" t="s">
        <v>408</v>
      </c>
      <c r="E59" s="149">
        <v>20</v>
      </c>
      <c r="F59" s="150">
        <v>0</v>
      </c>
      <c r="G59" s="145">
        <f t="shared" si="2"/>
        <v>0</v>
      </c>
      <c r="H59" s="131">
        <v>92</v>
      </c>
      <c r="I59" s="131">
        <v>1840</v>
      </c>
      <c r="J59" s="131">
        <v>0</v>
      </c>
      <c r="K59" s="131">
        <v>0</v>
      </c>
      <c r="L59" s="131">
        <v>21</v>
      </c>
      <c r="M59" s="131">
        <v>2226.4</v>
      </c>
      <c r="N59" s="130">
        <v>0</v>
      </c>
      <c r="O59" s="130">
        <v>0</v>
      </c>
      <c r="P59" s="130">
        <v>0</v>
      </c>
      <c r="Q59" s="130">
        <v>0</v>
      </c>
      <c r="R59" s="131">
        <v>0</v>
      </c>
      <c r="S59" s="131" t="s">
        <v>326</v>
      </c>
      <c r="T59" s="131"/>
      <c r="U59" s="131">
        <v>0</v>
      </c>
      <c r="V59" s="131">
        <v>0</v>
      </c>
      <c r="W59" s="131">
        <v>0</v>
      </c>
      <c r="X59" s="131" t="s">
        <v>385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386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>
      <c r="A60" s="134" t="s">
        <v>320</v>
      </c>
      <c r="B60" s="135" t="s">
        <v>108</v>
      </c>
      <c r="C60" s="152" t="s">
        <v>109</v>
      </c>
      <c r="D60" s="136"/>
      <c r="E60" s="137"/>
      <c r="F60" s="138"/>
      <c r="G60" s="139">
        <f>SUM(G61:G75)</f>
        <v>0</v>
      </c>
      <c r="H60" s="133"/>
      <c r="I60" s="133">
        <v>0</v>
      </c>
      <c r="J60" s="133"/>
      <c r="K60" s="133">
        <v>0</v>
      </c>
      <c r="L60" s="133"/>
      <c r="M60" s="133"/>
      <c r="N60" s="132"/>
      <c r="O60" s="132"/>
      <c r="P60" s="132"/>
      <c r="Q60" s="132"/>
      <c r="R60" s="133"/>
      <c r="S60" s="133"/>
      <c r="T60" s="133"/>
      <c r="U60" s="133"/>
      <c r="V60" s="133"/>
      <c r="W60" s="133"/>
      <c r="X60" s="133"/>
      <c r="AG60" t="s">
        <v>321</v>
      </c>
    </row>
    <row r="61" spans="1:60" ht="22.5">
      <c r="A61" s="146" t="s">
        <v>1054</v>
      </c>
      <c r="B61" s="147" t="s">
        <v>3105</v>
      </c>
      <c r="C61" s="153" t="s">
        <v>3106</v>
      </c>
      <c r="D61" s="148" t="s">
        <v>408</v>
      </c>
      <c r="E61" s="149">
        <v>40</v>
      </c>
      <c r="F61" s="150">
        <v>0</v>
      </c>
      <c r="G61" s="145">
        <f t="shared" ref="G61:G75" si="3">F61*E61</f>
        <v>0</v>
      </c>
      <c r="H61" s="131">
        <v>123.5</v>
      </c>
      <c r="I61" s="131">
        <v>4940</v>
      </c>
      <c r="J61" s="131">
        <v>0</v>
      </c>
      <c r="K61" s="131">
        <v>0</v>
      </c>
      <c r="L61" s="131">
        <v>21</v>
      </c>
      <c r="M61" s="131">
        <v>5977.4</v>
      </c>
      <c r="N61" s="130">
        <v>0</v>
      </c>
      <c r="O61" s="130">
        <v>0</v>
      </c>
      <c r="P61" s="130">
        <v>0</v>
      </c>
      <c r="Q61" s="130">
        <v>0</v>
      </c>
      <c r="R61" s="131">
        <v>0</v>
      </c>
      <c r="S61" s="131" t="s">
        <v>326</v>
      </c>
      <c r="T61" s="131"/>
      <c r="U61" s="131">
        <v>0</v>
      </c>
      <c r="V61" s="131">
        <v>0</v>
      </c>
      <c r="W61" s="131">
        <v>0</v>
      </c>
      <c r="X61" s="131" t="s">
        <v>385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386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ht="22.5">
      <c r="A62" s="146" t="s">
        <v>1061</v>
      </c>
      <c r="B62" s="147" t="s">
        <v>3107</v>
      </c>
      <c r="C62" s="153" t="s">
        <v>3108</v>
      </c>
      <c r="D62" s="148" t="s">
        <v>408</v>
      </c>
      <c r="E62" s="149">
        <v>20</v>
      </c>
      <c r="F62" s="150">
        <v>0</v>
      </c>
      <c r="G62" s="145">
        <f t="shared" si="3"/>
        <v>0</v>
      </c>
      <c r="H62" s="131">
        <v>132.6</v>
      </c>
      <c r="I62" s="131">
        <v>2652</v>
      </c>
      <c r="J62" s="131">
        <v>0</v>
      </c>
      <c r="K62" s="131">
        <v>0</v>
      </c>
      <c r="L62" s="131">
        <v>21</v>
      </c>
      <c r="M62" s="131">
        <v>3208.92</v>
      </c>
      <c r="N62" s="130">
        <v>0</v>
      </c>
      <c r="O62" s="130">
        <v>0</v>
      </c>
      <c r="P62" s="130">
        <v>0</v>
      </c>
      <c r="Q62" s="130">
        <v>0</v>
      </c>
      <c r="R62" s="131">
        <v>0</v>
      </c>
      <c r="S62" s="131" t="s">
        <v>326</v>
      </c>
      <c r="T62" s="131"/>
      <c r="U62" s="131">
        <v>0</v>
      </c>
      <c r="V62" s="131">
        <v>0</v>
      </c>
      <c r="W62" s="131">
        <v>0</v>
      </c>
      <c r="X62" s="131" t="s">
        <v>385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386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>
      <c r="A63" s="146" t="s">
        <v>1066</v>
      </c>
      <c r="B63" s="147" t="s">
        <v>3109</v>
      </c>
      <c r="C63" s="153" t="s">
        <v>3110</v>
      </c>
      <c r="D63" s="148" t="s">
        <v>408</v>
      </c>
      <c r="E63" s="149">
        <v>40</v>
      </c>
      <c r="F63" s="150">
        <v>0</v>
      </c>
      <c r="G63" s="145">
        <f t="shared" si="3"/>
        <v>0</v>
      </c>
      <c r="H63" s="131">
        <v>93.6</v>
      </c>
      <c r="I63" s="131">
        <v>3744</v>
      </c>
      <c r="J63" s="131">
        <v>0</v>
      </c>
      <c r="K63" s="131">
        <v>0</v>
      </c>
      <c r="L63" s="131">
        <v>21</v>
      </c>
      <c r="M63" s="131">
        <v>4530.24</v>
      </c>
      <c r="N63" s="130">
        <v>0</v>
      </c>
      <c r="O63" s="130">
        <v>0</v>
      </c>
      <c r="P63" s="130">
        <v>0</v>
      </c>
      <c r="Q63" s="130">
        <v>0</v>
      </c>
      <c r="R63" s="131">
        <v>0</v>
      </c>
      <c r="S63" s="131" t="s">
        <v>326</v>
      </c>
      <c r="T63" s="131"/>
      <c r="U63" s="131">
        <v>0</v>
      </c>
      <c r="V63" s="131">
        <v>0</v>
      </c>
      <c r="W63" s="131">
        <v>0</v>
      </c>
      <c r="X63" s="131" t="s">
        <v>385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386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>
      <c r="A64" s="146" t="s">
        <v>1069</v>
      </c>
      <c r="B64" s="147" t="s">
        <v>3111</v>
      </c>
      <c r="C64" s="153" t="s">
        <v>3112</v>
      </c>
      <c r="D64" s="148" t="s">
        <v>495</v>
      </c>
      <c r="E64" s="149">
        <v>40</v>
      </c>
      <c r="F64" s="150">
        <v>0</v>
      </c>
      <c r="G64" s="145">
        <f t="shared" si="3"/>
        <v>0</v>
      </c>
      <c r="H64" s="131">
        <v>125</v>
      </c>
      <c r="I64" s="131">
        <v>5000</v>
      </c>
      <c r="J64" s="131">
        <v>0</v>
      </c>
      <c r="K64" s="131">
        <v>0</v>
      </c>
      <c r="L64" s="131">
        <v>21</v>
      </c>
      <c r="M64" s="131">
        <v>6050</v>
      </c>
      <c r="N64" s="130">
        <v>0</v>
      </c>
      <c r="O64" s="130">
        <v>0</v>
      </c>
      <c r="P64" s="130">
        <v>0</v>
      </c>
      <c r="Q64" s="130">
        <v>0</v>
      </c>
      <c r="R64" s="131">
        <v>0</v>
      </c>
      <c r="S64" s="131" t="s">
        <v>326</v>
      </c>
      <c r="T64" s="131"/>
      <c r="U64" s="131">
        <v>0</v>
      </c>
      <c r="V64" s="131">
        <v>0</v>
      </c>
      <c r="W64" s="131">
        <v>0</v>
      </c>
      <c r="X64" s="131" t="s">
        <v>385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386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>
      <c r="A65" s="146" t="s">
        <v>1074</v>
      </c>
      <c r="B65" s="147" t="s">
        <v>3113</v>
      </c>
      <c r="C65" s="153" t="s">
        <v>3114</v>
      </c>
      <c r="D65" s="148" t="s">
        <v>408</v>
      </c>
      <c r="E65" s="149">
        <v>8</v>
      </c>
      <c r="F65" s="150">
        <v>0</v>
      </c>
      <c r="G65" s="145">
        <f t="shared" si="3"/>
        <v>0</v>
      </c>
      <c r="H65" s="131">
        <v>115.7</v>
      </c>
      <c r="I65" s="131">
        <v>925.6</v>
      </c>
      <c r="J65" s="131">
        <v>0</v>
      </c>
      <c r="K65" s="131">
        <v>0</v>
      </c>
      <c r="L65" s="131">
        <v>21</v>
      </c>
      <c r="M65" s="131">
        <v>1119.9760000000001</v>
      </c>
      <c r="N65" s="130">
        <v>0</v>
      </c>
      <c r="O65" s="130">
        <v>0</v>
      </c>
      <c r="P65" s="130">
        <v>0</v>
      </c>
      <c r="Q65" s="130">
        <v>0</v>
      </c>
      <c r="R65" s="131">
        <v>0</v>
      </c>
      <c r="S65" s="131" t="s">
        <v>326</v>
      </c>
      <c r="T65" s="131"/>
      <c r="U65" s="131">
        <v>0</v>
      </c>
      <c r="V65" s="131">
        <v>0</v>
      </c>
      <c r="W65" s="131">
        <v>0</v>
      </c>
      <c r="X65" s="131" t="s">
        <v>385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386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>
      <c r="A66" s="146" t="s">
        <v>1077</v>
      </c>
      <c r="B66" s="147" t="s">
        <v>3115</v>
      </c>
      <c r="C66" s="153" t="s">
        <v>3116</v>
      </c>
      <c r="D66" s="148" t="s">
        <v>408</v>
      </c>
      <c r="E66" s="149">
        <v>20</v>
      </c>
      <c r="F66" s="150">
        <v>0</v>
      </c>
      <c r="G66" s="145">
        <f t="shared" si="3"/>
        <v>0</v>
      </c>
      <c r="H66" s="131">
        <v>0</v>
      </c>
      <c r="I66" s="131">
        <v>0</v>
      </c>
      <c r="J66" s="131">
        <v>234</v>
      </c>
      <c r="K66" s="131">
        <v>4680</v>
      </c>
      <c r="L66" s="131">
        <v>21</v>
      </c>
      <c r="M66" s="131">
        <v>5662.8</v>
      </c>
      <c r="N66" s="130">
        <v>0</v>
      </c>
      <c r="O66" s="130">
        <v>0</v>
      </c>
      <c r="P66" s="130">
        <v>0</v>
      </c>
      <c r="Q66" s="130">
        <v>0</v>
      </c>
      <c r="R66" s="131">
        <v>0</v>
      </c>
      <c r="S66" s="131" t="s">
        <v>326</v>
      </c>
      <c r="T66" s="131"/>
      <c r="U66" s="131">
        <v>0</v>
      </c>
      <c r="V66" s="131">
        <v>0</v>
      </c>
      <c r="W66" s="131">
        <v>0</v>
      </c>
      <c r="X66" s="131" t="s">
        <v>327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328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>
      <c r="A67" s="146" t="s">
        <v>1083</v>
      </c>
      <c r="B67" s="147" t="s">
        <v>3117</v>
      </c>
      <c r="C67" s="153" t="s">
        <v>3118</v>
      </c>
      <c r="D67" s="148" t="s">
        <v>408</v>
      </c>
      <c r="E67" s="149">
        <v>20</v>
      </c>
      <c r="F67" s="150">
        <v>0</v>
      </c>
      <c r="G67" s="145">
        <f t="shared" si="3"/>
        <v>0</v>
      </c>
      <c r="H67" s="131">
        <v>0</v>
      </c>
      <c r="I67" s="131">
        <v>0</v>
      </c>
      <c r="J67" s="131">
        <v>292.5</v>
      </c>
      <c r="K67" s="131">
        <v>5850</v>
      </c>
      <c r="L67" s="131">
        <v>21</v>
      </c>
      <c r="M67" s="131">
        <v>7078.5</v>
      </c>
      <c r="N67" s="130">
        <v>0</v>
      </c>
      <c r="O67" s="130">
        <v>0</v>
      </c>
      <c r="P67" s="130">
        <v>0</v>
      </c>
      <c r="Q67" s="130">
        <v>0</v>
      </c>
      <c r="R67" s="131">
        <v>0</v>
      </c>
      <c r="S67" s="131" t="s">
        <v>326</v>
      </c>
      <c r="T67" s="131"/>
      <c r="U67" s="131">
        <v>0</v>
      </c>
      <c r="V67" s="131">
        <v>0</v>
      </c>
      <c r="W67" s="131">
        <v>0</v>
      </c>
      <c r="X67" s="131" t="s">
        <v>327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328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>
      <c r="A68" s="146" t="s">
        <v>1089</v>
      </c>
      <c r="B68" s="147" t="s">
        <v>3119</v>
      </c>
      <c r="C68" s="153" t="s">
        <v>3120</v>
      </c>
      <c r="D68" s="148" t="s">
        <v>408</v>
      </c>
      <c r="E68" s="149">
        <v>8</v>
      </c>
      <c r="F68" s="150">
        <v>0</v>
      </c>
      <c r="G68" s="145">
        <f t="shared" si="3"/>
        <v>0</v>
      </c>
      <c r="H68" s="131">
        <v>0</v>
      </c>
      <c r="I68" s="131">
        <v>0</v>
      </c>
      <c r="J68" s="131">
        <v>481</v>
      </c>
      <c r="K68" s="131">
        <v>3848</v>
      </c>
      <c r="L68" s="131">
        <v>21</v>
      </c>
      <c r="M68" s="131">
        <v>4656.08</v>
      </c>
      <c r="N68" s="130">
        <v>0</v>
      </c>
      <c r="O68" s="130">
        <v>0</v>
      </c>
      <c r="P68" s="130">
        <v>0</v>
      </c>
      <c r="Q68" s="130">
        <v>0</v>
      </c>
      <c r="R68" s="131">
        <v>0</v>
      </c>
      <c r="S68" s="131" t="s">
        <v>326</v>
      </c>
      <c r="T68" s="131"/>
      <c r="U68" s="131">
        <v>0</v>
      </c>
      <c r="V68" s="131">
        <v>0</v>
      </c>
      <c r="W68" s="131">
        <v>0</v>
      </c>
      <c r="X68" s="131" t="s">
        <v>327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328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>
      <c r="A69" s="146" t="s">
        <v>1096</v>
      </c>
      <c r="B69" s="147" t="s">
        <v>3121</v>
      </c>
      <c r="C69" s="153" t="s">
        <v>3122</v>
      </c>
      <c r="D69" s="148" t="s">
        <v>2358</v>
      </c>
      <c r="E69" s="149">
        <v>30</v>
      </c>
      <c r="F69" s="150">
        <v>0</v>
      </c>
      <c r="G69" s="145">
        <f t="shared" si="3"/>
        <v>0</v>
      </c>
      <c r="H69" s="131">
        <v>0</v>
      </c>
      <c r="I69" s="131">
        <v>0</v>
      </c>
      <c r="J69" s="131">
        <v>16.899999999999999</v>
      </c>
      <c r="K69" s="131">
        <v>506.99999999999994</v>
      </c>
      <c r="L69" s="131">
        <v>21</v>
      </c>
      <c r="M69" s="131">
        <v>613.47</v>
      </c>
      <c r="N69" s="130">
        <v>0</v>
      </c>
      <c r="O69" s="130">
        <v>0</v>
      </c>
      <c r="P69" s="130">
        <v>0</v>
      </c>
      <c r="Q69" s="130">
        <v>0</v>
      </c>
      <c r="R69" s="131">
        <v>0</v>
      </c>
      <c r="S69" s="131" t="s">
        <v>326</v>
      </c>
      <c r="T69" s="131"/>
      <c r="U69" s="131">
        <v>0</v>
      </c>
      <c r="V69" s="131">
        <v>0</v>
      </c>
      <c r="W69" s="131">
        <v>0</v>
      </c>
      <c r="X69" s="131" t="s">
        <v>327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328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>
      <c r="A70" s="146" t="s">
        <v>1099</v>
      </c>
      <c r="B70" s="147" t="s">
        <v>3123</v>
      </c>
      <c r="C70" s="153" t="s">
        <v>3124</v>
      </c>
      <c r="D70" s="148" t="s">
        <v>2358</v>
      </c>
      <c r="E70" s="149">
        <v>10</v>
      </c>
      <c r="F70" s="150">
        <v>0</v>
      </c>
      <c r="G70" s="145">
        <f t="shared" si="3"/>
        <v>0</v>
      </c>
      <c r="H70" s="131">
        <v>45.5</v>
      </c>
      <c r="I70" s="131">
        <v>455</v>
      </c>
      <c r="J70" s="131">
        <v>0</v>
      </c>
      <c r="K70" s="131">
        <v>0</v>
      </c>
      <c r="L70" s="131">
        <v>21</v>
      </c>
      <c r="M70" s="131">
        <v>550.54999999999995</v>
      </c>
      <c r="N70" s="130">
        <v>0</v>
      </c>
      <c r="O70" s="130">
        <v>0</v>
      </c>
      <c r="P70" s="130">
        <v>0</v>
      </c>
      <c r="Q70" s="130">
        <v>0</v>
      </c>
      <c r="R70" s="131">
        <v>0</v>
      </c>
      <c r="S70" s="131" t="s">
        <v>326</v>
      </c>
      <c r="T70" s="131"/>
      <c r="U70" s="131">
        <v>0</v>
      </c>
      <c r="V70" s="131">
        <v>0</v>
      </c>
      <c r="W70" s="131">
        <v>0</v>
      </c>
      <c r="X70" s="131" t="s">
        <v>385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386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ht="22.5">
      <c r="A71" s="146" t="s">
        <v>1102</v>
      </c>
      <c r="B71" s="147" t="s">
        <v>3125</v>
      </c>
      <c r="C71" s="153" t="s">
        <v>3126</v>
      </c>
      <c r="D71" s="148" t="s">
        <v>2358</v>
      </c>
      <c r="E71" s="149">
        <v>167</v>
      </c>
      <c r="F71" s="150">
        <v>0</v>
      </c>
      <c r="G71" s="145">
        <f t="shared" si="3"/>
        <v>0</v>
      </c>
      <c r="H71" s="131">
        <v>71.5</v>
      </c>
      <c r="I71" s="131">
        <v>11940.5</v>
      </c>
      <c r="J71" s="131">
        <v>0</v>
      </c>
      <c r="K71" s="131">
        <v>0</v>
      </c>
      <c r="L71" s="131">
        <v>21</v>
      </c>
      <c r="M71" s="131">
        <v>14448.004999999999</v>
      </c>
      <c r="N71" s="130">
        <v>0</v>
      </c>
      <c r="O71" s="130">
        <v>0</v>
      </c>
      <c r="P71" s="130">
        <v>0</v>
      </c>
      <c r="Q71" s="130">
        <v>0</v>
      </c>
      <c r="R71" s="131">
        <v>0</v>
      </c>
      <c r="S71" s="131" t="s">
        <v>326</v>
      </c>
      <c r="T71" s="131"/>
      <c r="U71" s="131">
        <v>0</v>
      </c>
      <c r="V71" s="131">
        <v>0</v>
      </c>
      <c r="W71" s="131">
        <v>0</v>
      </c>
      <c r="X71" s="131" t="s">
        <v>385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386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ht="22.5">
      <c r="A72" s="146" t="s">
        <v>1107</v>
      </c>
      <c r="B72" s="147" t="s">
        <v>3127</v>
      </c>
      <c r="C72" s="153" t="s">
        <v>3128</v>
      </c>
      <c r="D72" s="148" t="s">
        <v>2358</v>
      </c>
      <c r="E72" s="149">
        <v>65</v>
      </c>
      <c r="F72" s="150">
        <v>0</v>
      </c>
      <c r="G72" s="145">
        <f t="shared" si="3"/>
        <v>0</v>
      </c>
      <c r="H72" s="131">
        <v>115.7</v>
      </c>
      <c r="I72" s="131">
        <v>7520.5</v>
      </c>
      <c r="J72" s="131">
        <v>0</v>
      </c>
      <c r="K72" s="131">
        <v>0</v>
      </c>
      <c r="L72" s="131">
        <v>21</v>
      </c>
      <c r="M72" s="131">
        <v>9099.8050000000003</v>
      </c>
      <c r="N72" s="130">
        <v>0</v>
      </c>
      <c r="O72" s="130">
        <v>0</v>
      </c>
      <c r="P72" s="130">
        <v>0</v>
      </c>
      <c r="Q72" s="130">
        <v>0</v>
      </c>
      <c r="R72" s="131">
        <v>0</v>
      </c>
      <c r="S72" s="131" t="s">
        <v>326</v>
      </c>
      <c r="T72" s="131"/>
      <c r="U72" s="131">
        <v>0</v>
      </c>
      <c r="V72" s="131">
        <v>0</v>
      </c>
      <c r="W72" s="131">
        <v>0</v>
      </c>
      <c r="X72" s="131" t="s">
        <v>385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386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ht="22.5">
      <c r="A73" s="146" t="s">
        <v>1110</v>
      </c>
      <c r="B73" s="147" t="s">
        <v>3129</v>
      </c>
      <c r="C73" s="153" t="s">
        <v>3130</v>
      </c>
      <c r="D73" s="148" t="s">
        <v>2358</v>
      </c>
      <c r="E73" s="149">
        <v>2</v>
      </c>
      <c r="F73" s="150">
        <v>0</v>
      </c>
      <c r="G73" s="145">
        <f t="shared" si="3"/>
        <v>0</v>
      </c>
      <c r="H73" s="131">
        <v>123.5</v>
      </c>
      <c r="I73" s="131">
        <v>247</v>
      </c>
      <c r="J73" s="131">
        <v>0</v>
      </c>
      <c r="K73" s="131">
        <v>0</v>
      </c>
      <c r="L73" s="131">
        <v>21</v>
      </c>
      <c r="M73" s="131">
        <v>298.87</v>
      </c>
      <c r="N73" s="130">
        <v>0</v>
      </c>
      <c r="O73" s="130">
        <v>0</v>
      </c>
      <c r="P73" s="130">
        <v>0</v>
      </c>
      <c r="Q73" s="130">
        <v>0</v>
      </c>
      <c r="R73" s="131">
        <v>0</v>
      </c>
      <c r="S73" s="131" t="s">
        <v>326</v>
      </c>
      <c r="T73" s="131"/>
      <c r="U73" s="131">
        <v>0</v>
      </c>
      <c r="V73" s="131">
        <v>0</v>
      </c>
      <c r="W73" s="131">
        <v>0</v>
      </c>
      <c r="X73" s="131" t="s">
        <v>385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386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ht="22.5">
      <c r="A74" s="146" t="s">
        <v>1114</v>
      </c>
      <c r="B74" s="147" t="s">
        <v>3131</v>
      </c>
      <c r="C74" s="153" t="s">
        <v>3132</v>
      </c>
      <c r="D74" s="148" t="s">
        <v>2358</v>
      </c>
      <c r="E74" s="149">
        <v>20</v>
      </c>
      <c r="F74" s="150">
        <v>0</v>
      </c>
      <c r="G74" s="145">
        <f t="shared" si="3"/>
        <v>0</v>
      </c>
      <c r="H74" s="131">
        <v>158.6</v>
      </c>
      <c r="I74" s="131">
        <v>3172</v>
      </c>
      <c r="J74" s="131">
        <v>0</v>
      </c>
      <c r="K74" s="131">
        <v>0</v>
      </c>
      <c r="L74" s="131">
        <v>21</v>
      </c>
      <c r="M74" s="131">
        <v>3838.12</v>
      </c>
      <c r="N74" s="130">
        <v>0</v>
      </c>
      <c r="O74" s="130">
        <v>0</v>
      </c>
      <c r="P74" s="130">
        <v>0</v>
      </c>
      <c r="Q74" s="130">
        <v>0</v>
      </c>
      <c r="R74" s="131">
        <v>0</v>
      </c>
      <c r="S74" s="131" t="s">
        <v>326</v>
      </c>
      <c r="T74" s="131"/>
      <c r="U74" s="131">
        <v>0</v>
      </c>
      <c r="V74" s="131">
        <v>0</v>
      </c>
      <c r="W74" s="131">
        <v>0</v>
      </c>
      <c r="X74" s="131" t="s">
        <v>385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386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>
      <c r="A75" s="146" t="s">
        <v>1119</v>
      </c>
      <c r="B75" s="147" t="s">
        <v>3133</v>
      </c>
      <c r="C75" s="153" t="s">
        <v>3134</v>
      </c>
      <c r="D75" s="148" t="s">
        <v>2358</v>
      </c>
      <c r="E75" s="149">
        <v>4</v>
      </c>
      <c r="F75" s="150">
        <v>0</v>
      </c>
      <c r="G75" s="145">
        <f t="shared" si="3"/>
        <v>0</v>
      </c>
      <c r="H75" s="131">
        <v>422.5</v>
      </c>
      <c r="I75" s="131">
        <v>1690</v>
      </c>
      <c r="J75" s="131">
        <v>0</v>
      </c>
      <c r="K75" s="131">
        <v>0</v>
      </c>
      <c r="L75" s="131">
        <v>21</v>
      </c>
      <c r="M75" s="131">
        <v>2044.9</v>
      </c>
      <c r="N75" s="130">
        <v>0</v>
      </c>
      <c r="O75" s="130">
        <v>0</v>
      </c>
      <c r="P75" s="130">
        <v>0</v>
      </c>
      <c r="Q75" s="130">
        <v>0</v>
      </c>
      <c r="R75" s="131">
        <v>0</v>
      </c>
      <c r="S75" s="131" t="s">
        <v>326</v>
      </c>
      <c r="T75" s="131"/>
      <c r="U75" s="131">
        <v>0</v>
      </c>
      <c r="V75" s="131">
        <v>0</v>
      </c>
      <c r="W75" s="131">
        <v>0</v>
      </c>
      <c r="X75" s="131" t="s">
        <v>385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386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>
      <c r="A76" s="134" t="s">
        <v>320</v>
      </c>
      <c r="B76" s="135" t="s">
        <v>110</v>
      </c>
      <c r="C76" s="152" t="s">
        <v>112</v>
      </c>
      <c r="D76" s="136"/>
      <c r="E76" s="137"/>
      <c r="F76" s="138"/>
      <c r="G76" s="139">
        <f>SUM(G77:G114)</f>
        <v>0</v>
      </c>
      <c r="H76" s="133"/>
      <c r="I76" s="133">
        <v>0</v>
      </c>
      <c r="J76" s="133"/>
      <c r="K76" s="133">
        <v>0</v>
      </c>
      <c r="L76" s="133"/>
      <c r="M76" s="133"/>
      <c r="N76" s="132"/>
      <c r="O76" s="132"/>
      <c r="P76" s="132"/>
      <c r="Q76" s="132"/>
      <c r="R76" s="133"/>
      <c r="S76" s="133"/>
      <c r="T76" s="133"/>
      <c r="U76" s="133"/>
      <c r="V76" s="133"/>
      <c r="W76" s="133"/>
      <c r="X76" s="133"/>
      <c r="AG76" t="s">
        <v>321</v>
      </c>
    </row>
    <row r="77" spans="1:60" ht="22.5">
      <c r="A77" s="146" t="s">
        <v>1123</v>
      </c>
      <c r="B77" s="147" t="s">
        <v>3135</v>
      </c>
      <c r="C77" s="153" t="s">
        <v>3136</v>
      </c>
      <c r="D77" s="148" t="s">
        <v>2358</v>
      </c>
      <c r="E77" s="149">
        <v>14</v>
      </c>
      <c r="F77" s="150">
        <v>0</v>
      </c>
      <c r="G77" s="145">
        <f t="shared" ref="G77:G114" si="4">F77*E77</f>
        <v>0</v>
      </c>
      <c r="H77" s="131">
        <v>247.25</v>
      </c>
      <c r="I77" s="131">
        <v>3461.5</v>
      </c>
      <c r="J77" s="131">
        <v>0</v>
      </c>
      <c r="K77" s="131">
        <v>0</v>
      </c>
      <c r="L77" s="131">
        <v>21</v>
      </c>
      <c r="M77" s="131">
        <v>4188.415</v>
      </c>
      <c r="N77" s="130">
        <v>0</v>
      </c>
      <c r="O77" s="130">
        <v>0</v>
      </c>
      <c r="P77" s="130">
        <v>0</v>
      </c>
      <c r="Q77" s="130">
        <v>0</v>
      </c>
      <c r="R77" s="131">
        <v>0</v>
      </c>
      <c r="S77" s="131" t="s">
        <v>326</v>
      </c>
      <c r="T77" s="131"/>
      <c r="U77" s="131">
        <v>0</v>
      </c>
      <c r="V77" s="131">
        <v>0</v>
      </c>
      <c r="W77" s="131">
        <v>0</v>
      </c>
      <c r="X77" s="131" t="s">
        <v>385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386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ht="22.5">
      <c r="A78" s="146" t="s">
        <v>1126</v>
      </c>
      <c r="B78" s="147" t="s">
        <v>3137</v>
      </c>
      <c r="C78" s="153" t="s">
        <v>3138</v>
      </c>
      <c r="D78" s="148" t="s">
        <v>2358</v>
      </c>
      <c r="E78" s="149">
        <v>3</v>
      </c>
      <c r="F78" s="150">
        <v>0</v>
      </c>
      <c r="G78" s="145">
        <f t="shared" si="4"/>
        <v>0</v>
      </c>
      <c r="H78" s="131">
        <v>307.05</v>
      </c>
      <c r="I78" s="131">
        <v>921.15000000000009</v>
      </c>
      <c r="J78" s="131">
        <v>0</v>
      </c>
      <c r="K78" s="131">
        <v>0</v>
      </c>
      <c r="L78" s="131">
        <v>21</v>
      </c>
      <c r="M78" s="131">
        <v>1114.5915</v>
      </c>
      <c r="N78" s="130">
        <v>0</v>
      </c>
      <c r="O78" s="130">
        <v>0</v>
      </c>
      <c r="P78" s="130">
        <v>0</v>
      </c>
      <c r="Q78" s="130">
        <v>0</v>
      </c>
      <c r="R78" s="131">
        <v>0</v>
      </c>
      <c r="S78" s="131" t="s">
        <v>326</v>
      </c>
      <c r="T78" s="131"/>
      <c r="U78" s="131">
        <v>0</v>
      </c>
      <c r="V78" s="131">
        <v>0</v>
      </c>
      <c r="W78" s="131">
        <v>0</v>
      </c>
      <c r="X78" s="131" t="s">
        <v>385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386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ht="22.5">
      <c r="A79" s="146" t="s">
        <v>1130</v>
      </c>
      <c r="B79" s="147" t="s">
        <v>3139</v>
      </c>
      <c r="C79" s="153" t="s">
        <v>3140</v>
      </c>
      <c r="D79" s="148" t="s">
        <v>2358</v>
      </c>
      <c r="E79" s="149">
        <v>15</v>
      </c>
      <c r="F79" s="150">
        <v>0</v>
      </c>
      <c r="G79" s="145">
        <f t="shared" si="4"/>
        <v>0</v>
      </c>
      <c r="H79" s="131">
        <v>265.64999999999998</v>
      </c>
      <c r="I79" s="131">
        <v>3984.7499999999995</v>
      </c>
      <c r="J79" s="131">
        <v>0</v>
      </c>
      <c r="K79" s="131">
        <v>0</v>
      </c>
      <c r="L79" s="131">
        <v>21</v>
      </c>
      <c r="M79" s="131">
        <v>4821.5474999999997</v>
      </c>
      <c r="N79" s="130">
        <v>0</v>
      </c>
      <c r="O79" s="130">
        <v>0</v>
      </c>
      <c r="P79" s="130">
        <v>0</v>
      </c>
      <c r="Q79" s="130">
        <v>0</v>
      </c>
      <c r="R79" s="131">
        <v>0</v>
      </c>
      <c r="S79" s="131" t="s">
        <v>326</v>
      </c>
      <c r="T79" s="131"/>
      <c r="U79" s="131">
        <v>0</v>
      </c>
      <c r="V79" s="131">
        <v>0</v>
      </c>
      <c r="W79" s="131">
        <v>0</v>
      </c>
      <c r="X79" s="131" t="s">
        <v>385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386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ht="22.5">
      <c r="A80" s="146" t="s">
        <v>1133</v>
      </c>
      <c r="B80" s="147" t="s">
        <v>3141</v>
      </c>
      <c r="C80" s="153" t="s">
        <v>3142</v>
      </c>
      <c r="D80" s="148" t="s">
        <v>2358</v>
      </c>
      <c r="E80" s="149">
        <v>1</v>
      </c>
      <c r="F80" s="150">
        <v>0</v>
      </c>
      <c r="G80" s="145">
        <f t="shared" si="4"/>
        <v>0</v>
      </c>
      <c r="H80" s="131">
        <v>325.45</v>
      </c>
      <c r="I80" s="131">
        <v>325.45</v>
      </c>
      <c r="J80" s="131">
        <v>0</v>
      </c>
      <c r="K80" s="131">
        <v>0</v>
      </c>
      <c r="L80" s="131">
        <v>21</v>
      </c>
      <c r="M80" s="131">
        <v>393.79449999999997</v>
      </c>
      <c r="N80" s="130">
        <v>0</v>
      </c>
      <c r="O80" s="130">
        <v>0</v>
      </c>
      <c r="P80" s="130">
        <v>0</v>
      </c>
      <c r="Q80" s="130">
        <v>0</v>
      </c>
      <c r="R80" s="131">
        <v>0</v>
      </c>
      <c r="S80" s="131" t="s">
        <v>326</v>
      </c>
      <c r="T80" s="131"/>
      <c r="U80" s="131">
        <v>0</v>
      </c>
      <c r="V80" s="131">
        <v>0</v>
      </c>
      <c r="W80" s="131">
        <v>0</v>
      </c>
      <c r="X80" s="131" t="s">
        <v>385</v>
      </c>
      <c r="Y80" s="126"/>
      <c r="Z80" s="126"/>
      <c r="AA80" s="126"/>
      <c r="AB80" s="126"/>
      <c r="AC80" s="126"/>
      <c r="AD80" s="126"/>
      <c r="AE80" s="126"/>
      <c r="AF80" s="126"/>
      <c r="AG80" s="126" t="s">
        <v>386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ht="22.5">
      <c r="A81" s="146" t="s">
        <v>1137</v>
      </c>
      <c r="B81" s="147" t="s">
        <v>3143</v>
      </c>
      <c r="C81" s="153" t="s">
        <v>3144</v>
      </c>
      <c r="D81" s="148" t="s">
        <v>2358</v>
      </c>
      <c r="E81" s="149">
        <v>4</v>
      </c>
      <c r="F81" s="150">
        <v>0</v>
      </c>
      <c r="G81" s="145">
        <f t="shared" si="4"/>
        <v>0</v>
      </c>
      <c r="H81" s="131">
        <v>340.4</v>
      </c>
      <c r="I81" s="131">
        <v>1361.6</v>
      </c>
      <c r="J81" s="131">
        <v>0</v>
      </c>
      <c r="K81" s="131">
        <v>0</v>
      </c>
      <c r="L81" s="131">
        <v>21</v>
      </c>
      <c r="M81" s="131">
        <v>1647.5359999999998</v>
      </c>
      <c r="N81" s="130">
        <v>0</v>
      </c>
      <c r="O81" s="130">
        <v>0</v>
      </c>
      <c r="P81" s="130">
        <v>0</v>
      </c>
      <c r="Q81" s="130">
        <v>0</v>
      </c>
      <c r="R81" s="131">
        <v>0</v>
      </c>
      <c r="S81" s="131" t="s">
        <v>326</v>
      </c>
      <c r="T81" s="131"/>
      <c r="U81" s="131">
        <v>0</v>
      </c>
      <c r="V81" s="131">
        <v>0</v>
      </c>
      <c r="W81" s="131">
        <v>0</v>
      </c>
      <c r="X81" s="131" t="s">
        <v>385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386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ht="22.5">
      <c r="A82" s="146" t="s">
        <v>1140</v>
      </c>
      <c r="B82" s="147" t="s">
        <v>3145</v>
      </c>
      <c r="C82" s="153" t="s">
        <v>3146</v>
      </c>
      <c r="D82" s="148" t="s">
        <v>2358</v>
      </c>
      <c r="E82" s="149">
        <v>6</v>
      </c>
      <c r="F82" s="150">
        <v>0</v>
      </c>
      <c r="G82" s="145">
        <f t="shared" si="4"/>
        <v>0</v>
      </c>
      <c r="H82" s="131">
        <v>347.3</v>
      </c>
      <c r="I82" s="131">
        <v>2083.8000000000002</v>
      </c>
      <c r="J82" s="131">
        <v>0</v>
      </c>
      <c r="K82" s="131">
        <v>0</v>
      </c>
      <c r="L82" s="131">
        <v>21</v>
      </c>
      <c r="M82" s="131">
        <v>2521.3980000000001</v>
      </c>
      <c r="N82" s="130">
        <v>0</v>
      </c>
      <c r="O82" s="130">
        <v>0</v>
      </c>
      <c r="P82" s="130">
        <v>0</v>
      </c>
      <c r="Q82" s="130">
        <v>0</v>
      </c>
      <c r="R82" s="131">
        <v>0</v>
      </c>
      <c r="S82" s="131" t="s">
        <v>326</v>
      </c>
      <c r="T82" s="131"/>
      <c r="U82" s="131">
        <v>0</v>
      </c>
      <c r="V82" s="131">
        <v>0</v>
      </c>
      <c r="W82" s="131">
        <v>0</v>
      </c>
      <c r="X82" s="131" t="s">
        <v>385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386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ht="22.5">
      <c r="A83" s="146" t="s">
        <v>1145</v>
      </c>
      <c r="B83" s="147" t="s">
        <v>3147</v>
      </c>
      <c r="C83" s="153" t="s">
        <v>3148</v>
      </c>
      <c r="D83" s="148" t="s">
        <v>2358</v>
      </c>
      <c r="E83" s="149">
        <v>6</v>
      </c>
      <c r="F83" s="150">
        <v>0</v>
      </c>
      <c r="G83" s="145">
        <f t="shared" si="4"/>
        <v>0</v>
      </c>
      <c r="H83" s="131">
        <v>233.45</v>
      </c>
      <c r="I83" s="131">
        <v>1400.6999999999998</v>
      </c>
      <c r="J83" s="131">
        <v>0</v>
      </c>
      <c r="K83" s="131">
        <v>0</v>
      </c>
      <c r="L83" s="131">
        <v>21</v>
      </c>
      <c r="M83" s="131">
        <v>1694.847</v>
      </c>
      <c r="N83" s="130">
        <v>0</v>
      </c>
      <c r="O83" s="130">
        <v>0</v>
      </c>
      <c r="P83" s="130">
        <v>0</v>
      </c>
      <c r="Q83" s="130">
        <v>0</v>
      </c>
      <c r="R83" s="131">
        <v>0</v>
      </c>
      <c r="S83" s="131" t="s">
        <v>326</v>
      </c>
      <c r="T83" s="131"/>
      <c r="U83" s="131">
        <v>0</v>
      </c>
      <c r="V83" s="131">
        <v>0</v>
      </c>
      <c r="W83" s="131">
        <v>0</v>
      </c>
      <c r="X83" s="131" t="s">
        <v>385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386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ht="22.5">
      <c r="A84" s="146" t="s">
        <v>1155</v>
      </c>
      <c r="B84" s="147" t="s">
        <v>3149</v>
      </c>
      <c r="C84" s="153" t="s">
        <v>3150</v>
      </c>
      <c r="D84" s="148" t="s">
        <v>2358</v>
      </c>
      <c r="E84" s="149">
        <v>5</v>
      </c>
      <c r="F84" s="150">
        <v>0</v>
      </c>
      <c r="G84" s="145">
        <f t="shared" si="4"/>
        <v>0</v>
      </c>
      <c r="H84" s="131">
        <v>261.05</v>
      </c>
      <c r="I84" s="131">
        <v>1305.25</v>
      </c>
      <c r="J84" s="131">
        <v>0</v>
      </c>
      <c r="K84" s="131">
        <v>0</v>
      </c>
      <c r="L84" s="131">
        <v>21</v>
      </c>
      <c r="M84" s="131">
        <v>1579.3525</v>
      </c>
      <c r="N84" s="130">
        <v>0</v>
      </c>
      <c r="O84" s="130">
        <v>0</v>
      </c>
      <c r="P84" s="130">
        <v>0</v>
      </c>
      <c r="Q84" s="130">
        <v>0</v>
      </c>
      <c r="R84" s="131">
        <v>0</v>
      </c>
      <c r="S84" s="131" t="s">
        <v>326</v>
      </c>
      <c r="T84" s="131"/>
      <c r="U84" s="131">
        <v>0</v>
      </c>
      <c r="V84" s="131">
        <v>0</v>
      </c>
      <c r="W84" s="131">
        <v>0</v>
      </c>
      <c r="X84" s="131" t="s">
        <v>385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386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ht="22.5">
      <c r="A85" s="146" t="s">
        <v>322</v>
      </c>
      <c r="B85" s="147" t="s">
        <v>3151</v>
      </c>
      <c r="C85" s="153" t="s">
        <v>3152</v>
      </c>
      <c r="D85" s="148" t="s">
        <v>2358</v>
      </c>
      <c r="E85" s="149">
        <v>1</v>
      </c>
      <c r="F85" s="150">
        <v>0</v>
      </c>
      <c r="G85" s="145">
        <f t="shared" si="4"/>
        <v>0</v>
      </c>
      <c r="H85" s="131">
        <v>290.95</v>
      </c>
      <c r="I85" s="131">
        <v>290.95</v>
      </c>
      <c r="J85" s="131">
        <v>0</v>
      </c>
      <c r="K85" s="131">
        <v>0</v>
      </c>
      <c r="L85" s="131">
        <v>21</v>
      </c>
      <c r="M85" s="131">
        <v>352.04949999999997</v>
      </c>
      <c r="N85" s="130">
        <v>0</v>
      </c>
      <c r="O85" s="130">
        <v>0</v>
      </c>
      <c r="P85" s="130">
        <v>0</v>
      </c>
      <c r="Q85" s="130">
        <v>0</v>
      </c>
      <c r="R85" s="131">
        <v>0</v>
      </c>
      <c r="S85" s="131" t="s">
        <v>326</v>
      </c>
      <c r="T85" s="131"/>
      <c r="U85" s="131">
        <v>0</v>
      </c>
      <c r="V85" s="131">
        <v>0</v>
      </c>
      <c r="W85" s="131">
        <v>0</v>
      </c>
      <c r="X85" s="131" t="s">
        <v>385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386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ht="22.5">
      <c r="A86" s="146" t="s">
        <v>329</v>
      </c>
      <c r="B86" s="147" t="s">
        <v>3153</v>
      </c>
      <c r="C86" s="153" t="s">
        <v>3154</v>
      </c>
      <c r="D86" s="148" t="s">
        <v>2358</v>
      </c>
      <c r="E86" s="149">
        <v>1</v>
      </c>
      <c r="F86" s="150">
        <v>0</v>
      </c>
      <c r="G86" s="145">
        <f t="shared" si="4"/>
        <v>0</v>
      </c>
      <c r="H86" s="131">
        <v>319.7</v>
      </c>
      <c r="I86" s="131">
        <v>319.7</v>
      </c>
      <c r="J86" s="131">
        <v>0</v>
      </c>
      <c r="K86" s="131">
        <v>0</v>
      </c>
      <c r="L86" s="131">
        <v>21</v>
      </c>
      <c r="M86" s="131">
        <v>386.83699999999999</v>
      </c>
      <c r="N86" s="130">
        <v>0</v>
      </c>
      <c r="O86" s="130">
        <v>0</v>
      </c>
      <c r="P86" s="130">
        <v>0</v>
      </c>
      <c r="Q86" s="130">
        <v>0</v>
      </c>
      <c r="R86" s="131">
        <v>0</v>
      </c>
      <c r="S86" s="131" t="s">
        <v>326</v>
      </c>
      <c r="T86" s="131"/>
      <c r="U86" s="131">
        <v>0</v>
      </c>
      <c r="V86" s="131">
        <v>0</v>
      </c>
      <c r="W86" s="131">
        <v>0</v>
      </c>
      <c r="X86" s="131" t="s">
        <v>385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386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ht="22.5">
      <c r="A87" s="146" t="s">
        <v>332</v>
      </c>
      <c r="B87" s="147" t="s">
        <v>3155</v>
      </c>
      <c r="C87" s="153" t="s">
        <v>3156</v>
      </c>
      <c r="D87" s="148" t="s">
        <v>2358</v>
      </c>
      <c r="E87" s="149">
        <v>1</v>
      </c>
      <c r="F87" s="150">
        <v>0</v>
      </c>
      <c r="G87" s="145">
        <f t="shared" si="4"/>
        <v>0</v>
      </c>
      <c r="H87" s="131">
        <v>239.2</v>
      </c>
      <c r="I87" s="131">
        <v>239.2</v>
      </c>
      <c r="J87" s="131">
        <v>0</v>
      </c>
      <c r="K87" s="131">
        <v>0</v>
      </c>
      <c r="L87" s="131">
        <v>21</v>
      </c>
      <c r="M87" s="131">
        <v>289.43199999999996</v>
      </c>
      <c r="N87" s="130">
        <v>0</v>
      </c>
      <c r="O87" s="130">
        <v>0</v>
      </c>
      <c r="P87" s="130">
        <v>0</v>
      </c>
      <c r="Q87" s="130">
        <v>0</v>
      </c>
      <c r="R87" s="131">
        <v>0</v>
      </c>
      <c r="S87" s="131" t="s">
        <v>326</v>
      </c>
      <c r="T87" s="131"/>
      <c r="U87" s="131">
        <v>0</v>
      </c>
      <c r="V87" s="131">
        <v>0</v>
      </c>
      <c r="W87" s="131">
        <v>0</v>
      </c>
      <c r="X87" s="131" t="s">
        <v>385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386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ht="22.5">
      <c r="A88" s="146" t="s">
        <v>335</v>
      </c>
      <c r="B88" s="147" t="s">
        <v>3157</v>
      </c>
      <c r="C88" s="153" t="s">
        <v>3158</v>
      </c>
      <c r="D88" s="148" t="s">
        <v>2358</v>
      </c>
      <c r="E88" s="149">
        <v>28</v>
      </c>
      <c r="F88" s="150">
        <v>0</v>
      </c>
      <c r="G88" s="145">
        <f t="shared" si="4"/>
        <v>0</v>
      </c>
      <c r="H88" s="131">
        <v>0</v>
      </c>
      <c r="I88" s="131">
        <v>0</v>
      </c>
      <c r="J88" s="131">
        <v>277.14999999999998</v>
      </c>
      <c r="K88" s="131">
        <v>7760.1999999999989</v>
      </c>
      <c r="L88" s="131">
        <v>21</v>
      </c>
      <c r="M88" s="131">
        <v>9389.8420000000006</v>
      </c>
      <c r="N88" s="130">
        <v>0</v>
      </c>
      <c r="O88" s="130">
        <v>0</v>
      </c>
      <c r="P88" s="130">
        <v>0</v>
      </c>
      <c r="Q88" s="130">
        <v>0</v>
      </c>
      <c r="R88" s="131">
        <v>0</v>
      </c>
      <c r="S88" s="131" t="s">
        <v>326</v>
      </c>
      <c r="T88" s="131"/>
      <c r="U88" s="131">
        <v>0</v>
      </c>
      <c r="V88" s="131">
        <v>0</v>
      </c>
      <c r="W88" s="131">
        <v>0</v>
      </c>
      <c r="X88" s="131" t="s">
        <v>327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328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ht="22.5">
      <c r="A89" s="146" t="s">
        <v>353</v>
      </c>
      <c r="B89" s="147" t="s">
        <v>3159</v>
      </c>
      <c r="C89" s="153" t="s">
        <v>3160</v>
      </c>
      <c r="D89" s="148" t="s">
        <v>2358</v>
      </c>
      <c r="E89" s="149">
        <v>18</v>
      </c>
      <c r="F89" s="150">
        <v>0</v>
      </c>
      <c r="G89" s="145">
        <f t="shared" si="4"/>
        <v>0</v>
      </c>
      <c r="H89" s="131">
        <v>0</v>
      </c>
      <c r="I89" s="131">
        <v>0</v>
      </c>
      <c r="J89" s="131">
        <v>324.3</v>
      </c>
      <c r="K89" s="131">
        <v>5837.4000000000005</v>
      </c>
      <c r="L89" s="131">
        <v>21</v>
      </c>
      <c r="M89" s="131">
        <v>7063.2539999999999</v>
      </c>
      <c r="N89" s="130">
        <v>0</v>
      </c>
      <c r="O89" s="130">
        <v>0</v>
      </c>
      <c r="P89" s="130">
        <v>0</v>
      </c>
      <c r="Q89" s="130">
        <v>0</v>
      </c>
      <c r="R89" s="131">
        <v>0</v>
      </c>
      <c r="S89" s="131" t="s">
        <v>326</v>
      </c>
      <c r="T89" s="131"/>
      <c r="U89" s="131">
        <v>0</v>
      </c>
      <c r="V89" s="131">
        <v>0</v>
      </c>
      <c r="W89" s="131">
        <v>0</v>
      </c>
      <c r="X89" s="131" t="s">
        <v>327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328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ht="22.5">
      <c r="A90" s="146" t="s">
        <v>359</v>
      </c>
      <c r="B90" s="147" t="s">
        <v>3161</v>
      </c>
      <c r="C90" s="153" t="s">
        <v>3162</v>
      </c>
      <c r="D90" s="148" t="s">
        <v>2358</v>
      </c>
      <c r="E90" s="149">
        <v>33</v>
      </c>
      <c r="F90" s="150">
        <v>0</v>
      </c>
      <c r="G90" s="145">
        <f t="shared" si="4"/>
        <v>0</v>
      </c>
      <c r="H90" s="131">
        <v>289.8</v>
      </c>
      <c r="I90" s="131">
        <v>9563.4</v>
      </c>
      <c r="J90" s="131">
        <v>0</v>
      </c>
      <c r="K90" s="131">
        <v>0</v>
      </c>
      <c r="L90" s="131">
        <v>21</v>
      </c>
      <c r="M90" s="131">
        <v>11571.714</v>
      </c>
      <c r="N90" s="130">
        <v>0</v>
      </c>
      <c r="O90" s="130">
        <v>0</v>
      </c>
      <c r="P90" s="130">
        <v>0</v>
      </c>
      <c r="Q90" s="130">
        <v>0</v>
      </c>
      <c r="R90" s="131">
        <v>0</v>
      </c>
      <c r="S90" s="131" t="s">
        <v>326</v>
      </c>
      <c r="T90" s="131"/>
      <c r="U90" s="131">
        <v>0</v>
      </c>
      <c r="V90" s="131">
        <v>0</v>
      </c>
      <c r="W90" s="131">
        <v>0</v>
      </c>
      <c r="X90" s="131" t="s">
        <v>385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386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ht="22.5">
      <c r="A91" s="146" t="s">
        <v>367</v>
      </c>
      <c r="B91" s="147" t="s">
        <v>3163</v>
      </c>
      <c r="C91" s="153" t="s">
        <v>3164</v>
      </c>
      <c r="D91" s="148" t="s">
        <v>2358</v>
      </c>
      <c r="E91" s="149">
        <v>11</v>
      </c>
      <c r="F91" s="150">
        <v>0</v>
      </c>
      <c r="G91" s="145">
        <f t="shared" si="4"/>
        <v>0</v>
      </c>
      <c r="H91" s="131">
        <v>0</v>
      </c>
      <c r="I91" s="131">
        <v>0</v>
      </c>
      <c r="J91" s="131">
        <v>1062.5999999999999</v>
      </c>
      <c r="K91" s="131">
        <v>11688.599999999999</v>
      </c>
      <c r="L91" s="131">
        <v>21</v>
      </c>
      <c r="M91" s="131">
        <v>14143.206</v>
      </c>
      <c r="N91" s="130">
        <v>0</v>
      </c>
      <c r="O91" s="130">
        <v>0</v>
      </c>
      <c r="P91" s="130">
        <v>0</v>
      </c>
      <c r="Q91" s="130">
        <v>0</v>
      </c>
      <c r="R91" s="131">
        <v>0</v>
      </c>
      <c r="S91" s="131" t="s">
        <v>326</v>
      </c>
      <c r="T91" s="131"/>
      <c r="U91" s="131">
        <v>0</v>
      </c>
      <c r="V91" s="131">
        <v>0</v>
      </c>
      <c r="W91" s="131">
        <v>0</v>
      </c>
      <c r="X91" s="131" t="s">
        <v>327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328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ht="22.5">
      <c r="A92" s="146" t="s">
        <v>379</v>
      </c>
      <c r="B92" s="147" t="s">
        <v>3165</v>
      </c>
      <c r="C92" s="153" t="s">
        <v>3166</v>
      </c>
      <c r="D92" s="148" t="s">
        <v>2358</v>
      </c>
      <c r="E92" s="149">
        <v>16</v>
      </c>
      <c r="F92" s="150">
        <v>0</v>
      </c>
      <c r="G92" s="145">
        <f t="shared" si="4"/>
        <v>0</v>
      </c>
      <c r="H92" s="131">
        <v>0</v>
      </c>
      <c r="I92" s="131">
        <v>0</v>
      </c>
      <c r="J92" s="131">
        <v>296.7</v>
      </c>
      <c r="K92" s="131">
        <v>4747.2</v>
      </c>
      <c r="L92" s="131">
        <v>21</v>
      </c>
      <c r="M92" s="131">
        <v>5744.1120000000001</v>
      </c>
      <c r="N92" s="130">
        <v>0</v>
      </c>
      <c r="O92" s="130">
        <v>0</v>
      </c>
      <c r="P92" s="130">
        <v>0</v>
      </c>
      <c r="Q92" s="130">
        <v>0</v>
      </c>
      <c r="R92" s="131">
        <v>0</v>
      </c>
      <c r="S92" s="131" t="s">
        <v>326</v>
      </c>
      <c r="T92" s="131"/>
      <c r="U92" s="131">
        <v>0</v>
      </c>
      <c r="V92" s="131">
        <v>0</v>
      </c>
      <c r="W92" s="131">
        <v>0</v>
      </c>
      <c r="X92" s="131" t="s">
        <v>327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328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ht="22.5">
      <c r="A93" s="146" t="s">
        <v>382</v>
      </c>
      <c r="B93" s="147" t="s">
        <v>3167</v>
      </c>
      <c r="C93" s="153" t="s">
        <v>3168</v>
      </c>
      <c r="D93" s="148" t="s">
        <v>2358</v>
      </c>
      <c r="E93" s="149">
        <v>2</v>
      </c>
      <c r="F93" s="150">
        <v>0</v>
      </c>
      <c r="G93" s="145">
        <f t="shared" si="4"/>
        <v>0</v>
      </c>
      <c r="H93" s="131">
        <v>0</v>
      </c>
      <c r="I93" s="131">
        <v>0</v>
      </c>
      <c r="J93" s="131">
        <v>236.9</v>
      </c>
      <c r="K93" s="131">
        <v>473.8</v>
      </c>
      <c r="L93" s="131">
        <v>21</v>
      </c>
      <c r="M93" s="131">
        <v>573.298</v>
      </c>
      <c r="N93" s="130">
        <v>0</v>
      </c>
      <c r="O93" s="130">
        <v>0</v>
      </c>
      <c r="P93" s="130">
        <v>0</v>
      </c>
      <c r="Q93" s="130">
        <v>0</v>
      </c>
      <c r="R93" s="131">
        <v>0</v>
      </c>
      <c r="S93" s="131" t="s">
        <v>326</v>
      </c>
      <c r="T93" s="131"/>
      <c r="U93" s="131">
        <v>0</v>
      </c>
      <c r="V93" s="131">
        <v>0</v>
      </c>
      <c r="W93" s="131">
        <v>0</v>
      </c>
      <c r="X93" s="131" t="s">
        <v>327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328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ht="22.5">
      <c r="A94" s="146" t="s">
        <v>388</v>
      </c>
      <c r="B94" s="147" t="s">
        <v>3169</v>
      </c>
      <c r="C94" s="153" t="s">
        <v>3170</v>
      </c>
      <c r="D94" s="148" t="s">
        <v>2358</v>
      </c>
      <c r="E94" s="149">
        <v>108</v>
      </c>
      <c r="F94" s="150">
        <v>0</v>
      </c>
      <c r="G94" s="145">
        <f t="shared" si="4"/>
        <v>0</v>
      </c>
      <c r="H94" s="131">
        <v>44.85</v>
      </c>
      <c r="I94" s="131">
        <v>4843.8</v>
      </c>
      <c r="J94" s="131">
        <v>0</v>
      </c>
      <c r="K94" s="131">
        <v>0</v>
      </c>
      <c r="L94" s="131">
        <v>21</v>
      </c>
      <c r="M94" s="131">
        <v>5860.9980000000005</v>
      </c>
      <c r="N94" s="130">
        <v>0</v>
      </c>
      <c r="O94" s="130">
        <v>0</v>
      </c>
      <c r="P94" s="130">
        <v>0</v>
      </c>
      <c r="Q94" s="130">
        <v>0</v>
      </c>
      <c r="R94" s="131">
        <v>0</v>
      </c>
      <c r="S94" s="131" t="s">
        <v>326</v>
      </c>
      <c r="T94" s="131"/>
      <c r="U94" s="131">
        <v>0</v>
      </c>
      <c r="V94" s="131">
        <v>0</v>
      </c>
      <c r="W94" s="131">
        <v>0</v>
      </c>
      <c r="X94" s="131" t="s">
        <v>385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386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>
      <c r="A95" s="146" t="s">
        <v>393</v>
      </c>
      <c r="B95" s="147" t="s">
        <v>3171</v>
      </c>
      <c r="C95" s="153" t="s">
        <v>3172</v>
      </c>
      <c r="D95" s="148" t="s">
        <v>2358</v>
      </c>
      <c r="E95" s="149">
        <v>11</v>
      </c>
      <c r="F95" s="150">
        <v>0</v>
      </c>
      <c r="G95" s="145">
        <f t="shared" si="4"/>
        <v>0</v>
      </c>
      <c r="H95" s="131">
        <v>13.8</v>
      </c>
      <c r="I95" s="131">
        <v>151.80000000000001</v>
      </c>
      <c r="J95" s="131">
        <v>0</v>
      </c>
      <c r="K95" s="131">
        <v>0</v>
      </c>
      <c r="L95" s="131">
        <v>21</v>
      </c>
      <c r="M95" s="131">
        <v>183.67800000000003</v>
      </c>
      <c r="N95" s="130">
        <v>0</v>
      </c>
      <c r="O95" s="130">
        <v>0</v>
      </c>
      <c r="P95" s="130">
        <v>0</v>
      </c>
      <c r="Q95" s="130">
        <v>0</v>
      </c>
      <c r="R95" s="131">
        <v>0</v>
      </c>
      <c r="S95" s="131" t="s">
        <v>326</v>
      </c>
      <c r="T95" s="131"/>
      <c r="U95" s="131">
        <v>0</v>
      </c>
      <c r="V95" s="131">
        <v>0</v>
      </c>
      <c r="W95" s="131">
        <v>0</v>
      </c>
      <c r="X95" s="131" t="s">
        <v>385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386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ht="22.5">
      <c r="A96" s="146" t="s">
        <v>397</v>
      </c>
      <c r="B96" s="147" t="s">
        <v>3173</v>
      </c>
      <c r="C96" s="153" t="s">
        <v>3174</v>
      </c>
      <c r="D96" s="148" t="s">
        <v>2358</v>
      </c>
      <c r="E96" s="149">
        <v>2</v>
      </c>
      <c r="F96" s="150">
        <v>0</v>
      </c>
      <c r="G96" s="145">
        <f t="shared" si="4"/>
        <v>0</v>
      </c>
      <c r="H96" s="131">
        <v>678.5</v>
      </c>
      <c r="I96" s="131">
        <v>1357</v>
      </c>
      <c r="J96" s="131">
        <v>0</v>
      </c>
      <c r="K96" s="131">
        <v>0</v>
      </c>
      <c r="L96" s="131">
        <v>21</v>
      </c>
      <c r="M96" s="131">
        <v>1641.97</v>
      </c>
      <c r="N96" s="130">
        <v>0</v>
      </c>
      <c r="O96" s="130">
        <v>0</v>
      </c>
      <c r="P96" s="130">
        <v>0</v>
      </c>
      <c r="Q96" s="130">
        <v>0</v>
      </c>
      <c r="R96" s="131">
        <v>0</v>
      </c>
      <c r="S96" s="131" t="s">
        <v>326</v>
      </c>
      <c r="T96" s="131"/>
      <c r="U96" s="131">
        <v>0</v>
      </c>
      <c r="V96" s="131">
        <v>0</v>
      </c>
      <c r="W96" s="131">
        <v>0</v>
      </c>
      <c r="X96" s="131" t="s">
        <v>385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386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ht="22.5">
      <c r="A97" s="146" t="s">
        <v>402</v>
      </c>
      <c r="B97" s="147" t="s">
        <v>3175</v>
      </c>
      <c r="C97" s="153" t="s">
        <v>3176</v>
      </c>
      <c r="D97" s="148" t="s">
        <v>2358</v>
      </c>
      <c r="E97" s="149">
        <v>1</v>
      </c>
      <c r="F97" s="150">
        <v>0</v>
      </c>
      <c r="G97" s="145">
        <f t="shared" si="4"/>
        <v>0</v>
      </c>
      <c r="H97" s="131">
        <v>448.5</v>
      </c>
      <c r="I97" s="131">
        <v>448.5</v>
      </c>
      <c r="J97" s="131">
        <v>0</v>
      </c>
      <c r="K97" s="131">
        <v>0</v>
      </c>
      <c r="L97" s="131">
        <v>21</v>
      </c>
      <c r="M97" s="131">
        <v>542.68499999999995</v>
      </c>
      <c r="N97" s="130">
        <v>0</v>
      </c>
      <c r="O97" s="130">
        <v>0</v>
      </c>
      <c r="P97" s="130">
        <v>0</v>
      </c>
      <c r="Q97" s="130">
        <v>0</v>
      </c>
      <c r="R97" s="131">
        <v>0</v>
      </c>
      <c r="S97" s="131" t="s">
        <v>326</v>
      </c>
      <c r="T97" s="131"/>
      <c r="U97" s="131">
        <v>0</v>
      </c>
      <c r="V97" s="131">
        <v>0</v>
      </c>
      <c r="W97" s="131">
        <v>0</v>
      </c>
      <c r="X97" s="131" t="s">
        <v>385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386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>
      <c r="A98" s="146" t="s">
        <v>405</v>
      </c>
      <c r="B98" s="147" t="s">
        <v>3177</v>
      </c>
      <c r="C98" s="153" t="s">
        <v>3178</v>
      </c>
      <c r="D98" s="148" t="s">
        <v>2358</v>
      </c>
      <c r="E98" s="149">
        <v>5</v>
      </c>
      <c r="F98" s="150">
        <v>0</v>
      </c>
      <c r="G98" s="145">
        <f t="shared" si="4"/>
        <v>0</v>
      </c>
      <c r="H98" s="131">
        <v>322</v>
      </c>
      <c r="I98" s="131">
        <v>1610</v>
      </c>
      <c r="J98" s="131">
        <v>0</v>
      </c>
      <c r="K98" s="131">
        <v>0</v>
      </c>
      <c r="L98" s="131">
        <v>21</v>
      </c>
      <c r="M98" s="131">
        <v>1948.1</v>
      </c>
      <c r="N98" s="130">
        <v>0</v>
      </c>
      <c r="O98" s="130">
        <v>0</v>
      </c>
      <c r="P98" s="130">
        <v>0</v>
      </c>
      <c r="Q98" s="130">
        <v>0</v>
      </c>
      <c r="R98" s="131">
        <v>0</v>
      </c>
      <c r="S98" s="131" t="s">
        <v>326</v>
      </c>
      <c r="T98" s="131"/>
      <c r="U98" s="131">
        <v>0</v>
      </c>
      <c r="V98" s="131">
        <v>0</v>
      </c>
      <c r="W98" s="131">
        <v>0</v>
      </c>
      <c r="X98" s="131" t="s">
        <v>385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386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>
      <c r="A99" s="146" t="s">
        <v>413</v>
      </c>
      <c r="B99" s="147" t="s">
        <v>3179</v>
      </c>
      <c r="C99" s="153" t="s">
        <v>3180</v>
      </c>
      <c r="D99" s="148" t="s">
        <v>2358</v>
      </c>
      <c r="E99" s="149">
        <v>5</v>
      </c>
      <c r="F99" s="150">
        <v>0</v>
      </c>
      <c r="G99" s="145">
        <f t="shared" si="4"/>
        <v>0</v>
      </c>
      <c r="H99" s="131">
        <v>1679</v>
      </c>
      <c r="I99" s="131">
        <v>8395</v>
      </c>
      <c r="J99" s="131">
        <v>0</v>
      </c>
      <c r="K99" s="131">
        <v>0</v>
      </c>
      <c r="L99" s="131">
        <v>21</v>
      </c>
      <c r="M99" s="131">
        <v>10157.950000000001</v>
      </c>
      <c r="N99" s="130">
        <v>0</v>
      </c>
      <c r="O99" s="130">
        <v>0</v>
      </c>
      <c r="P99" s="130">
        <v>0</v>
      </c>
      <c r="Q99" s="130">
        <v>0</v>
      </c>
      <c r="R99" s="131">
        <v>0</v>
      </c>
      <c r="S99" s="131" t="s">
        <v>326</v>
      </c>
      <c r="T99" s="131"/>
      <c r="U99" s="131">
        <v>0</v>
      </c>
      <c r="V99" s="131">
        <v>0</v>
      </c>
      <c r="W99" s="131">
        <v>0</v>
      </c>
      <c r="X99" s="131" t="s">
        <v>385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386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>
      <c r="A100" s="146" t="s">
        <v>425</v>
      </c>
      <c r="B100" s="147" t="s">
        <v>3181</v>
      </c>
      <c r="C100" s="153" t="s">
        <v>3182</v>
      </c>
      <c r="D100" s="148" t="s">
        <v>2358</v>
      </c>
      <c r="E100" s="149">
        <v>42</v>
      </c>
      <c r="F100" s="150">
        <v>0</v>
      </c>
      <c r="G100" s="145">
        <f t="shared" si="4"/>
        <v>0</v>
      </c>
      <c r="H100" s="131">
        <v>64.400000000000006</v>
      </c>
      <c r="I100" s="131">
        <v>2704.8</v>
      </c>
      <c r="J100" s="131">
        <v>0</v>
      </c>
      <c r="K100" s="131">
        <v>0</v>
      </c>
      <c r="L100" s="131">
        <v>21</v>
      </c>
      <c r="M100" s="131">
        <v>3272.808</v>
      </c>
      <c r="N100" s="130">
        <v>0</v>
      </c>
      <c r="O100" s="130">
        <v>0</v>
      </c>
      <c r="P100" s="130">
        <v>0</v>
      </c>
      <c r="Q100" s="130">
        <v>0</v>
      </c>
      <c r="R100" s="131">
        <v>0</v>
      </c>
      <c r="S100" s="131" t="s">
        <v>326</v>
      </c>
      <c r="T100" s="131"/>
      <c r="U100" s="131">
        <v>0</v>
      </c>
      <c r="V100" s="131">
        <v>0</v>
      </c>
      <c r="W100" s="131">
        <v>0</v>
      </c>
      <c r="X100" s="131" t="s">
        <v>385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386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>
      <c r="A101" s="146" t="s">
        <v>221</v>
      </c>
      <c r="B101" s="147" t="s">
        <v>3183</v>
      </c>
      <c r="C101" s="153" t="s">
        <v>3184</v>
      </c>
      <c r="D101" s="148" t="s">
        <v>2358</v>
      </c>
      <c r="E101" s="149">
        <v>265</v>
      </c>
      <c r="F101" s="150">
        <v>0</v>
      </c>
      <c r="G101" s="145">
        <f t="shared" si="4"/>
        <v>0</v>
      </c>
      <c r="H101" s="131">
        <v>13.8</v>
      </c>
      <c r="I101" s="131">
        <v>3657</v>
      </c>
      <c r="J101" s="131">
        <v>0</v>
      </c>
      <c r="K101" s="131">
        <v>0</v>
      </c>
      <c r="L101" s="131">
        <v>21</v>
      </c>
      <c r="M101" s="131">
        <v>4424.97</v>
      </c>
      <c r="N101" s="130">
        <v>0</v>
      </c>
      <c r="O101" s="130">
        <v>0</v>
      </c>
      <c r="P101" s="130">
        <v>0</v>
      </c>
      <c r="Q101" s="130">
        <v>0</v>
      </c>
      <c r="R101" s="131">
        <v>0</v>
      </c>
      <c r="S101" s="131" t="s">
        <v>326</v>
      </c>
      <c r="T101" s="131"/>
      <c r="U101" s="131">
        <v>0</v>
      </c>
      <c r="V101" s="131">
        <v>0</v>
      </c>
      <c r="W101" s="131">
        <v>0</v>
      </c>
      <c r="X101" s="131" t="s">
        <v>385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386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>
      <c r="A102" s="146" t="s">
        <v>430</v>
      </c>
      <c r="B102" s="147" t="s">
        <v>3185</v>
      </c>
      <c r="C102" s="153" t="s">
        <v>3186</v>
      </c>
      <c r="D102" s="148" t="s">
        <v>2358</v>
      </c>
      <c r="E102" s="149">
        <v>15</v>
      </c>
      <c r="F102" s="150">
        <v>0</v>
      </c>
      <c r="G102" s="145">
        <f t="shared" si="4"/>
        <v>0</v>
      </c>
      <c r="H102" s="131">
        <v>0</v>
      </c>
      <c r="I102" s="131">
        <v>0</v>
      </c>
      <c r="J102" s="131">
        <v>920</v>
      </c>
      <c r="K102" s="131">
        <v>13800</v>
      </c>
      <c r="L102" s="131">
        <v>21</v>
      </c>
      <c r="M102" s="131">
        <v>16698</v>
      </c>
      <c r="N102" s="130">
        <v>0</v>
      </c>
      <c r="O102" s="130">
        <v>0</v>
      </c>
      <c r="P102" s="130">
        <v>0</v>
      </c>
      <c r="Q102" s="130">
        <v>0</v>
      </c>
      <c r="R102" s="131">
        <v>0</v>
      </c>
      <c r="S102" s="131" t="s">
        <v>326</v>
      </c>
      <c r="T102" s="131"/>
      <c r="U102" s="131">
        <v>0</v>
      </c>
      <c r="V102" s="131">
        <v>0</v>
      </c>
      <c r="W102" s="131">
        <v>0</v>
      </c>
      <c r="X102" s="131" t="s">
        <v>327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328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>
      <c r="A103" s="146" t="s">
        <v>433</v>
      </c>
      <c r="B103" s="147" t="s">
        <v>3187</v>
      </c>
      <c r="C103" s="153" t="s">
        <v>3188</v>
      </c>
      <c r="D103" s="148" t="s">
        <v>2358</v>
      </c>
      <c r="E103" s="149">
        <v>900</v>
      </c>
      <c r="F103" s="150">
        <v>0</v>
      </c>
      <c r="G103" s="145">
        <f t="shared" si="4"/>
        <v>0</v>
      </c>
      <c r="H103" s="131">
        <v>9.1999999999999993</v>
      </c>
      <c r="I103" s="131">
        <v>8280</v>
      </c>
      <c r="J103" s="131">
        <v>0</v>
      </c>
      <c r="K103" s="131">
        <v>0</v>
      </c>
      <c r="L103" s="131">
        <v>21</v>
      </c>
      <c r="M103" s="131">
        <v>10018.799999999999</v>
      </c>
      <c r="N103" s="130">
        <v>0</v>
      </c>
      <c r="O103" s="130">
        <v>0</v>
      </c>
      <c r="P103" s="130">
        <v>0</v>
      </c>
      <c r="Q103" s="130">
        <v>0</v>
      </c>
      <c r="R103" s="131">
        <v>0</v>
      </c>
      <c r="S103" s="131" t="s">
        <v>326</v>
      </c>
      <c r="T103" s="131"/>
      <c r="U103" s="131">
        <v>0</v>
      </c>
      <c r="V103" s="131">
        <v>0</v>
      </c>
      <c r="W103" s="131">
        <v>0</v>
      </c>
      <c r="X103" s="131" t="s">
        <v>385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386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>
      <c r="A104" s="146" t="s">
        <v>436</v>
      </c>
      <c r="B104" s="147" t="s">
        <v>3189</v>
      </c>
      <c r="C104" s="153" t="s">
        <v>3190</v>
      </c>
      <c r="D104" s="148" t="s">
        <v>2358</v>
      </c>
      <c r="E104" s="149">
        <v>35</v>
      </c>
      <c r="F104" s="150">
        <v>0</v>
      </c>
      <c r="G104" s="145">
        <f t="shared" si="4"/>
        <v>0</v>
      </c>
      <c r="H104" s="131">
        <v>153</v>
      </c>
      <c r="I104" s="131">
        <v>5355</v>
      </c>
      <c r="J104" s="131">
        <v>0</v>
      </c>
      <c r="K104" s="131">
        <v>0</v>
      </c>
      <c r="L104" s="131">
        <v>21</v>
      </c>
      <c r="M104" s="131">
        <v>6479.55</v>
      </c>
      <c r="N104" s="130">
        <v>0</v>
      </c>
      <c r="O104" s="130">
        <v>0</v>
      </c>
      <c r="P104" s="130">
        <v>0</v>
      </c>
      <c r="Q104" s="130">
        <v>0</v>
      </c>
      <c r="R104" s="131">
        <v>0</v>
      </c>
      <c r="S104" s="131" t="s">
        <v>326</v>
      </c>
      <c r="T104" s="131"/>
      <c r="U104" s="131">
        <v>0</v>
      </c>
      <c r="V104" s="131">
        <v>0</v>
      </c>
      <c r="W104" s="131">
        <v>0</v>
      </c>
      <c r="X104" s="131" t="s">
        <v>385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386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>
      <c r="A105" s="146" t="s">
        <v>439</v>
      </c>
      <c r="B105" s="147" t="s">
        <v>3191</v>
      </c>
      <c r="C105" s="153" t="s">
        <v>3192</v>
      </c>
      <c r="D105" s="148" t="s">
        <v>3193</v>
      </c>
      <c r="E105" s="149">
        <v>1</v>
      </c>
      <c r="F105" s="150">
        <v>0</v>
      </c>
      <c r="G105" s="145">
        <f t="shared" si="4"/>
        <v>0</v>
      </c>
      <c r="H105" s="131">
        <v>16400</v>
      </c>
      <c r="I105" s="131">
        <v>16400</v>
      </c>
      <c r="J105" s="131">
        <v>0</v>
      </c>
      <c r="K105" s="131">
        <v>0</v>
      </c>
      <c r="L105" s="131">
        <v>21</v>
      </c>
      <c r="M105" s="131">
        <v>19844</v>
      </c>
      <c r="N105" s="130">
        <v>0</v>
      </c>
      <c r="O105" s="130">
        <v>0</v>
      </c>
      <c r="P105" s="130">
        <v>0</v>
      </c>
      <c r="Q105" s="130">
        <v>0</v>
      </c>
      <c r="R105" s="131">
        <v>0</v>
      </c>
      <c r="S105" s="131" t="s">
        <v>326</v>
      </c>
      <c r="T105" s="131"/>
      <c r="U105" s="131">
        <v>0</v>
      </c>
      <c r="V105" s="131">
        <v>0</v>
      </c>
      <c r="W105" s="131">
        <v>0</v>
      </c>
      <c r="X105" s="131" t="s">
        <v>385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386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>
      <c r="A106" s="146" t="s">
        <v>441</v>
      </c>
      <c r="B106" s="147" t="s">
        <v>3194</v>
      </c>
      <c r="C106" s="153" t="s">
        <v>3195</v>
      </c>
      <c r="D106" s="148" t="s">
        <v>408</v>
      </c>
      <c r="E106" s="149">
        <v>5</v>
      </c>
      <c r="F106" s="150">
        <v>0</v>
      </c>
      <c r="G106" s="145">
        <f t="shared" si="4"/>
        <v>0</v>
      </c>
      <c r="H106" s="131">
        <v>0</v>
      </c>
      <c r="I106" s="131">
        <v>0</v>
      </c>
      <c r="J106" s="131">
        <v>632.5</v>
      </c>
      <c r="K106" s="131">
        <v>3162.5</v>
      </c>
      <c r="L106" s="131">
        <v>21</v>
      </c>
      <c r="M106" s="131">
        <v>3826.625</v>
      </c>
      <c r="N106" s="130">
        <v>0</v>
      </c>
      <c r="O106" s="130">
        <v>0</v>
      </c>
      <c r="P106" s="130">
        <v>0</v>
      </c>
      <c r="Q106" s="130">
        <v>0</v>
      </c>
      <c r="R106" s="131">
        <v>0</v>
      </c>
      <c r="S106" s="131" t="s">
        <v>326</v>
      </c>
      <c r="T106" s="131"/>
      <c r="U106" s="131">
        <v>0</v>
      </c>
      <c r="V106" s="131">
        <v>0</v>
      </c>
      <c r="W106" s="131">
        <v>0</v>
      </c>
      <c r="X106" s="131" t="s">
        <v>327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328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>
      <c r="A107" s="146" t="s">
        <v>444</v>
      </c>
      <c r="B107" s="147" t="s">
        <v>3196</v>
      </c>
      <c r="C107" s="153" t="s">
        <v>3197</v>
      </c>
      <c r="D107" s="148" t="s">
        <v>3193</v>
      </c>
      <c r="E107" s="149">
        <v>1</v>
      </c>
      <c r="F107" s="150">
        <v>0</v>
      </c>
      <c r="G107" s="145">
        <f t="shared" si="4"/>
        <v>0</v>
      </c>
      <c r="H107" s="131">
        <v>21000</v>
      </c>
      <c r="I107" s="131">
        <v>21000</v>
      </c>
      <c r="J107" s="131">
        <v>0</v>
      </c>
      <c r="K107" s="131">
        <v>0</v>
      </c>
      <c r="L107" s="131">
        <v>21</v>
      </c>
      <c r="M107" s="131">
        <v>25410</v>
      </c>
      <c r="N107" s="130">
        <v>0</v>
      </c>
      <c r="O107" s="130">
        <v>0</v>
      </c>
      <c r="P107" s="130">
        <v>0</v>
      </c>
      <c r="Q107" s="130">
        <v>0</v>
      </c>
      <c r="R107" s="131">
        <v>0</v>
      </c>
      <c r="S107" s="131" t="s">
        <v>326</v>
      </c>
      <c r="T107" s="131"/>
      <c r="U107" s="131">
        <v>0</v>
      </c>
      <c r="V107" s="131">
        <v>0</v>
      </c>
      <c r="W107" s="131">
        <v>0</v>
      </c>
      <c r="X107" s="131" t="s">
        <v>385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386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>
      <c r="A108" s="146" t="s">
        <v>447</v>
      </c>
      <c r="B108" s="147" t="s">
        <v>3198</v>
      </c>
      <c r="C108" s="153" t="s">
        <v>3199</v>
      </c>
      <c r="D108" s="148" t="s">
        <v>2432</v>
      </c>
      <c r="E108" s="149">
        <v>40</v>
      </c>
      <c r="F108" s="150">
        <v>0</v>
      </c>
      <c r="G108" s="145">
        <f t="shared" si="4"/>
        <v>0</v>
      </c>
      <c r="H108" s="131">
        <v>0</v>
      </c>
      <c r="I108" s="131">
        <v>0</v>
      </c>
      <c r="J108" s="131">
        <v>470</v>
      </c>
      <c r="K108" s="131">
        <v>18800</v>
      </c>
      <c r="L108" s="131">
        <v>21</v>
      </c>
      <c r="M108" s="131">
        <v>22748</v>
      </c>
      <c r="N108" s="130">
        <v>0</v>
      </c>
      <c r="O108" s="130">
        <v>0</v>
      </c>
      <c r="P108" s="130">
        <v>0</v>
      </c>
      <c r="Q108" s="130">
        <v>0</v>
      </c>
      <c r="R108" s="131">
        <v>0</v>
      </c>
      <c r="S108" s="131" t="s">
        <v>326</v>
      </c>
      <c r="T108" s="131"/>
      <c r="U108" s="131">
        <v>0</v>
      </c>
      <c r="V108" s="131">
        <v>0</v>
      </c>
      <c r="W108" s="131">
        <v>0</v>
      </c>
      <c r="X108" s="131" t="s">
        <v>327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328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>
      <c r="A109" s="146" t="s">
        <v>450</v>
      </c>
      <c r="B109" s="147" t="s">
        <v>3200</v>
      </c>
      <c r="C109" s="153" t="s">
        <v>3201</v>
      </c>
      <c r="D109" s="148" t="s">
        <v>2432</v>
      </c>
      <c r="E109" s="149">
        <v>15</v>
      </c>
      <c r="F109" s="150">
        <v>0</v>
      </c>
      <c r="G109" s="145">
        <f t="shared" si="4"/>
        <v>0</v>
      </c>
      <c r="H109" s="131">
        <v>0</v>
      </c>
      <c r="I109" s="131">
        <v>0</v>
      </c>
      <c r="J109" s="131">
        <v>470</v>
      </c>
      <c r="K109" s="131">
        <v>7050</v>
      </c>
      <c r="L109" s="131">
        <v>21</v>
      </c>
      <c r="M109" s="131">
        <v>8530.5</v>
      </c>
      <c r="N109" s="130">
        <v>0</v>
      </c>
      <c r="O109" s="130">
        <v>0</v>
      </c>
      <c r="P109" s="130">
        <v>0</v>
      </c>
      <c r="Q109" s="130">
        <v>0</v>
      </c>
      <c r="R109" s="131">
        <v>0</v>
      </c>
      <c r="S109" s="131" t="s">
        <v>326</v>
      </c>
      <c r="T109" s="131"/>
      <c r="U109" s="131">
        <v>0</v>
      </c>
      <c r="V109" s="131">
        <v>0</v>
      </c>
      <c r="W109" s="131">
        <v>0</v>
      </c>
      <c r="X109" s="131" t="s">
        <v>327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328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>
      <c r="A110" s="146" t="s">
        <v>453</v>
      </c>
      <c r="B110" s="147" t="s">
        <v>3202</v>
      </c>
      <c r="C110" s="153" t="s">
        <v>3203</v>
      </c>
      <c r="D110" s="148" t="s">
        <v>2432</v>
      </c>
      <c r="E110" s="149">
        <v>2</v>
      </c>
      <c r="F110" s="150">
        <v>0</v>
      </c>
      <c r="G110" s="145">
        <f t="shared" si="4"/>
        <v>0</v>
      </c>
      <c r="H110" s="131">
        <v>0</v>
      </c>
      <c r="I110" s="131">
        <v>0</v>
      </c>
      <c r="J110" s="131">
        <v>470</v>
      </c>
      <c r="K110" s="131">
        <v>940</v>
      </c>
      <c r="L110" s="131">
        <v>21</v>
      </c>
      <c r="M110" s="131">
        <v>1137.4000000000001</v>
      </c>
      <c r="N110" s="130">
        <v>0</v>
      </c>
      <c r="O110" s="130">
        <v>0</v>
      </c>
      <c r="P110" s="130">
        <v>0</v>
      </c>
      <c r="Q110" s="130">
        <v>0</v>
      </c>
      <c r="R110" s="131">
        <v>0</v>
      </c>
      <c r="S110" s="131" t="s">
        <v>326</v>
      </c>
      <c r="T110" s="131"/>
      <c r="U110" s="131">
        <v>0</v>
      </c>
      <c r="V110" s="131">
        <v>0</v>
      </c>
      <c r="W110" s="131">
        <v>0</v>
      </c>
      <c r="X110" s="131" t="s">
        <v>327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328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>
      <c r="A111" s="146" t="s">
        <v>456</v>
      </c>
      <c r="B111" s="147" t="s">
        <v>3204</v>
      </c>
      <c r="C111" s="153" t="s">
        <v>3205</v>
      </c>
      <c r="D111" s="148" t="s">
        <v>2432</v>
      </c>
      <c r="E111" s="149">
        <v>8</v>
      </c>
      <c r="F111" s="150">
        <v>0</v>
      </c>
      <c r="G111" s="145">
        <f t="shared" si="4"/>
        <v>0</v>
      </c>
      <c r="H111" s="131">
        <v>0</v>
      </c>
      <c r="I111" s="131">
        <v>0</v>
      </c>
      <c r="J111" s="131">
        <v>470</v>
      </c>
      <c r="K111" s="131">
        <v>3760</v>
      </c>
      <c r="L111" s="131">
        <v>21</v>
      </c>
      <c r="M111" s="131">
        <v>4549.6000000000004</v>
      </c>
      <c r="N111" s="130">
        <v>0</v>
      </c>
      <c r="O111" s="130">
        <v>0</v>
      </c>
      <c r="P111" s="130">
        <v>0</v>
      </c>
      <c r="Q111" s="130">
        <v>0</v>
      </c>
      <c r="R111" s="131">
        <v>0</v>
      </c>
      <c r="S111" s="131" t="s">
        <v>326</v>
      </c>
      <c r="T111" s="131"/>
      <c r="U111" s="131">
        <v>0</v>
      </c>
      <c r="V111" s="131">
        <v>0</v>
      </c>
      <c r="W111" s="131">
        <v>0</v>
      </c>
      <c r="X111" s="131" t="s">
        <v>327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328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>
      <c r="A112" s="146" t="s">
        <v>464</v>
      </c>
      <c r="B112" s="147" t="s">
        <v>3206</v>
      </c>
      <c r="C112" s="153" t="s">
        <v>3207</v>
      </c>
      <c r="D112" s="148" t="s">
        <v>2432</v>
      </c>
      <c r="E112" s="149">
        <v>10</v>
      </c>
      <c r="F112" s="150">
        <v>0</v>
      </c>
      <c r="G112" s="145">
        <f t="shared" si="4"/>
        <v>0</v>
      </c>
      <c r="H112" s="131">
        <v>0</v>
      </c>
      <c r="I112" s="131">
        <v>0</v>
      </c>
      <c r="J112" s="131">
        <v>470</v>
      </c>
      <c r="K112" s="131">
        <v>4700</v>
      </c>
      <c r="L112" s="131">
        <v>21</v>
      </c>
      <c r="M112" s="131">
        <v>5687</v>
      </c>
      <c r="N112" s="130">
        <v>0</v>
      </c>
      <c r="O112" s="130">
        <v>0</v>
      </c>
      <c r="P112" s="130">
        <v>0</v>
      </c>
      <c r="Q112" s="130">
        <v>0</v>
      </c>
      <c r="R112" s="131">
        <v>0</v>
      </c>
      <c r="S112" s="131" t="s">
        <v>326</v>
      </c>
      <c r="T112" s="131"/>
      <c r="U112" s="131">
        <v>0</v>
      </c>
      <c r="V112" s="131">
        <v>0</v>
      </c>
      <c r="W112" s="131">
        <v>0</v>
      </c>
      <c r="X112" s="131" t="s">
        <v>327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328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>
      <c r="A113" s="146" t="s">
        <v>134</v>
      </c>
      <c r="B113" s="147" t="s">
        <v>3208</v>
      </c>
      <c r="C113" s="153" t="s">
        <v>3209</v>
      </c>
      <c r="D113" s="148" t="s">
        <v>2432</v>
      </c>
      <c r="E113" s="149">
        <v>20</v>
      </c>
      <c r="F113" s="150">
        <v>0</v>
      </c>
      <c r="G113" s="145">
        <f t="shared" si="4"/>
        <v>0</v>
      </c>
      <c r="H113" s="131">
        <v>0</v>
      </c>
      <c r="I113" s="131">
        <v>0</v>
      </c>
      <c r="J113" s="131">
        <v>470</v>
      </c>
      <c r="K113" s="131">
        <v>9400</v>
      </c>
      <c r="L113" s="131">
        <v>21</v>
      </c>
      <c r="M113" s="131">
        <v>11374</v>
      </c>
      <c r="N113" s="130">
        <v>0</v>
      </c>
      <c r="O113" s="130">
        <v>0</v>
      </c>
      <c r="P113" s="130">
        <v>0</v>
      </c>
      <c r="Q113" s="130">
        <v>0</v>
      </c>
      <c r="R113" s="131">
        <v>0</v>
      </c>
      <c r="S113" s="131" t="s">
        <v>326</v>
      </c>
      <c r="T113" s="131"/>
      <c r="U113" s="131">
        <v>0</v>
      </c>
      <c r="V113" s="131">
        <v>0</v>
      </c>
      <c r="W113" s="131">
        <v>0</v>
      </c>
      <c r="X113" s="131" t="s">
        <v>327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328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>
      <c r="A114" s="146" t="s">
        <v>136</v>
      </c>
      <c r="B114" s="147" t="s">
        <v>3210</v>
      </c>
      <c r="C114" s="153" t="s">
        <v>3211</v>
      </c>
      <c r="D114" s="148" t="s">
        <v>2358</v>
      </c>
      <c r="E114" s="149">
        <v>1</v>
      </c>
      <c r="F114" s="150">
        <v>0</v>
      </c>
      <c r="G114" s="145">
        <f t="shared" si="4"/>
        <v>0</v>
      </c>
      <c r="H114" s="131">
        <v>1725</v>
      </c>
      <c r="I114" s="131">
        <v>1725</v>
      </c>
      <c r="J114" s="131">
        <v>0</v>
      </c>
      <c r="K114" s="131">
        <v>0</v>
      </c>
      <c r="L114" s="131">
        <v>21</v>
      </c>
      <c r="M114" s="131">
        <v>2087.25</v>
      </c>
      <c r="N114" s="130">
        <v>0</v>
      </c>
      <c r="O114" s="130">
        <v>0</v>
      </c>
      <c r="P114" s="130">
        <v>0</v>
      </c>
      <c r="Q114" s="130">
        <v>0</v>
      </c>
      <c r="R114" s="131">
        <v>0</v>
      </c>
      <c r="S114" s="131" t="s">
        <v>326</v>
      </c>
      <c r="T114" s="131"/>
      <c r="U114" s="131">
        <v>0</v>
      </c>
      <c r="V114" s="131">
        <v>0</v>
      </c>
      <c r="W114" s="131">
        <v>0</v>
      </c>
      <c r="X114" s="131" t="s">
        <v>385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386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ht="25.5">
      <c r="A115" s="134" t="s">
        <v>320</v>
      </c>
      <c r="B115" s="135" t="s">
        <v>113</v>
      </c>
      <c r="C115" s="152" t="s">
        <v>114</v>
      </c>
      <c r="D115" s="136"/>
      <c r="E115" s="137"/>
      <c r="F115" s="138"/>
      <c r="G115" s="139">
        <f>SUM(G116:G119)</f>
        <v>0</v>
      </c>
      <c r="H115" s="133"/>
      <c r="I115" s="133">
        <v>0</v>
      </c>
      <c r="J115" s="133"/>
      <c r="K115" s="133">
        <v>0</v>
      </c>
      <c r="L115" s="133"/>
      <c r="M115" s="133"/>
      <c r="N115" s="132"/>
      <c r="O115" s="132"/>
      <c r="P115" s="132"/>
      <c r="Q115" s="132"/>
      <c r="R115" s="133"/>
      <c r="S115" s="133"/>
      <c r="T115" s="133"/>
      <c r="U115" s="133"/>
      <c r="V115" s="133"/>
      <c r="W115" s="133"/>
      <c r="X115" s="133"/>
      <c r="AG115" t="s">
        <v>321</v>
      </c>
    </row>
    <row r="116" spans="1:60">
      <c r="A116" s="146" t="s">
        <v>138</v>
      </c>
      <c r="B116" s="147" t="s">
        <v>3212</v>
      </c>
      <c r="C116" s="153" t="s">
        <v>3213</v>
      </c>
      <c r="D116" s="148" t="s">
        <v>2358</v>
      </c>
      <c r="E116" s="149">
        <v>1</v>
      </c>
      <c r="F116" s="150">
        <v>0</v>
      </c>
      <c r="G116" s="145">
        <f t="shared" ref="G116:G119" si="5">F116*E116</f>
        <v>0</v>
      </c>
      <c r="H116" s="131">
        <v>1313</v>
      </c>
      <c r="I116" s="131">
        <v>1313</v>
      </c>
      <c r="J116" s="131">
        <v>0</v>
      </c>
      <c r="K116" s="131">
        <v>0</v>
      </c>
      <c r="L116" s="131">
        <v>21</v>
      </c>
      <c r="M116" s="131">
        <v>1588.73</v>
      </c>
      <c r="N116" s="130">
        <v>0</v>
      </c>
      <c r="O116" s="130">
        <v>0</v>
      </c>
      <c r="P116" s="130">
        <v>0</v>
      </c>
      <c r="Q116" s="130">
        <v>0</v>
      </c>
      <c r="R116" s="131">
        <v>0</v>
      </c>
      <c r="S116" s="131" t="s">
        <v>326</v>
      </c>
      <c r="T116" s="131"/>
      <c r="U116" s="131">
        <v>0</v>
      </c>
      <c r="V116" s="131">
        <v>0</v>
      </c>
      <c r="W116" s="131">
        <v>0</v>
      </c>
      <c r="X116" s="131" t="s">
        <v>385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386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>
      <c r="A117" s="146" t="s">
        <v>140</v>
      </c>
      <c r="B117" s="147" t="s">
        <v>3214</v>
      </c>
      <c r="C117" s="153" t="s">
        <v>3215</v>
      </c>
      <c r="D117" s="148" t="s">
        <v>2358</v>
      </c>
      <c r="E117" s="149">
        <v>4</v>
      </c>
      <c r="F117" s="150">
        <v>0</v>
      </c>
      <c r="G117" s="145">
        <f t="shared" si="5"/>
        <v>0</v>
      </c>
      <c r="H117" s="131">
        <v>1573</v>
      </c>
      <c r="I117" s="131">
        <v>6292</v>
      </c>
      <c r="J117" s="131">
        <v>0</v>
      </c>
      <c r="K117" s="131">
        <v>0</v>
      </c>
      <c r="L117" s="131">
        <v>21</v>
      </c>
      <c r="M117" s="131">
        <v>7613.32</v>
      </c>
      <c r="N117" s="130">
        <v>0</v>
      </c>
      <c r="O117" s="130">
        <v>0</v>
      </c>
      <c r="P117" s="130">
        <v>0</v>
      </c>
      <c r="Q117" s="130">
        <v>0</v>
      </c>
      <c r="R117" s="131">
        <v>0</v>
      </c>
      <c r="S117" s="131" t="s">
        <v>326</v>
      </c>
      <c r="T117" s="131"/>
      <c r="U117" s="131">
        <v>0</v>
      </c>
      <c r="V117" s="131">
        <v>0</v>
      </c>
      <c r="W117" s="131">
        <v>0</v>
      </c>
      <c r="X117" s="131" t="s">
        <v>385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386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>
      <c r="A118" s="146" t="s">
        <v>142</v>
      </c>
      <c r="B118" s="147" t="s">
        <v>3216</v>
      </c>
      <c r="C118" s="153" t="s">
        <v>3217</v>
      </c>
      <c r="D118" s="148" t="s">
        <v>2358</v>
      </c>
      <c r="E118" s="149">
        <v>1</v>
      </c>
      <c r="F118" s="150">
        <v>0</v>
      </c>
      <c r="G118" s="145">
        <f t="shared" si="5"/>
        <v>0</v>
      </c>
      <c r="H118" s="131">
        <v>1755</v>
      </c>
      <c r="I118" s="131">
        <v>1755</v>
      </c>
      <c r="J118" s="131">
        <v>0</v>
      </c>
      <c r="K118" s="131">
        <v>0</v>
      </c>
      <c r="L118" s="131">
        <v>21</v>
      </c>
      <c r="M118" s="131">
        <v>2123.5500000000002</v>
      </c>
      <c r="N118" s="130">
        <v>0</v>
      </c>
      <c r="O118" s="130">
        <v>0</v>
      </c>
      <c r="P118" s="130">
        <v>0</v>
      </c>
      <c r="Q118" s="130">
        <v>0</v>
      </c>
      <c r="R118" s="131">
        <v>0</v>
      </c>
      <c r="S118" s="131" t="s">
        <v>326</v>
      </c>
      <c r="T118" s="131"/>
      <c r="U118" s="131">
        <v>0</v>
      </c>
      <c r="V118" s="131">
        <v>0</v>
      </c>
      <c r="W118" s="131">
        <v>0</v>
      </c>
      <c r="X118" s="131" t="s">
        <v>385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386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ht="22.5">
      <c r="A119" s="146" t="s">
        <v>483</v>
      </c>
      <c r="B119" s="147" t="s">
        <v>3218</v>
      </c>
      <c r="C119" s="153" t="s">
        <v>3219</v>
      </c>
      <c r="D119" s="148" t="s">
        <v>2358</v>
      </c>
      <c r="E119" s="149">
        <v>2</v>
      </c>
      <c r="F119" s="150">
        <v>0</v>
      </c>
      <c r="G119" s="145">
        <f t="shared" si="5"/>
        <v>0</v>
      </c>
      <c r="H119" s="131">
        <v>5980</v>
      </c>
      <c r="I119" s="131">
        <v>11960</v>
      </c>
      <c r="J119" s="131">
        <v>0</v>
      </c>
      <c r="K119" s="131">
        <v>0</v>
      </c>
      <c r="L119" s="131">
        <v>21</v>
      </c>
      <c r="M119" s="131">
        <v>14471.6</v>
      </c>
      <c r="N119" s="130">
        <v>0</v>
      </c>
      <c r="O119" s="130">
        <v>0</v>
      </c>
      <c r="P119" s="130">
        <v>0</v>
      </c>
      <c r="Q119" s="130">
        <v>0</v>
      </c>
      <c r="R119" s="131">
        <v>0</v>
      </c>
      <c r="S119" s="131" t="s">
        <v>326</v>
      </c>
      <c r="T119" s="131"/>
      <c r="U119" s="131">
        <v>0</v>
      </c>
      <c r="V119" s="131">
        <v>0</v>
      </c>
      <c r="W119" s="131">
        <v>0</v>
      </c>
      <c r="X119" s="131" t="s">
        <v>385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386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>
      <c r="A120" s="134" t="s">
        <v>320</v>
      </c>
      <c r="B120" s="135" t="s">
        <v>115</v>
      </c>
      <c r="C120" s="152" t="s">
        <v>116</v>
      </c>
      <c r="D120" s="136"/>
      <c r="E120" s="137"/>
      <c r="F120" s="138"/>
      <c r="G120" s="139">
        <f>SUM(G121:G139)</f>
        <v>0</v>
      </c>
      <c r="H120" s="133"/>
      <c r="I120" s="133">
        <v>0</v>
      </c>
      <c r="J120" s="133"/>
      <c r="K120" s="133">
        <v>0</v>
      </c>
      <c r="L120" s="133"/>
      <c r="M120" s="133"/>
      <c r="N120" s="132"/>
      <c r="O120" s="132"/>
      <c r="P120" s="132"/>
      <c r="Q120" s="132"/>
      <c r="R120" s="133"/>
      <c r="S120" s="133"/>
      <c r="T120" s="133"/>
      <c r="U120" s="133"/>
      <c r="V120" s="133"/>
      <c r="W120" s="133"/>
      <c r="X120" s="133"/>
      <c r="AG120" t="s">
        <v>321</v>
      </c>
    </row>
    <row r="121" spans="1:60">
      <c r="A121" s="146" t="s">
        <v>486</v>
      </c>
      <c r="B121" s="147" t="s">
        <v>3220</v>
      </c>
      <c r="C121" s="153" t="s">
        <v>3221</v>
      </c>
      <c r="D121" s="148" t="s">
        <v>408</v>
      </c>
      <c r="E121" s="149">
        <v>85</v>
      </c>
      <c r="F121" s="150">
        <v>0</v>
      </c>
      <c r="G121" s="145">
        <f t="shared" ref="G121:G138" si="6">F121*E121</f>
        <v>0</v>
      </c>
      <c r="H121" s="131">
        <v>90</v>
      </c>
      <c r="I121" s="131">
        <v>7650</v>
      </c>
      <c r="J121" s="131">
        <v>0</v>
      </c>
      <c r="K121" s="131">
        <v>0</v>
      </c>
      <c r="L121" s="131">
        <v>21</v>
      </c>
      <c r="M121" s="131">
        <v>9256.5</v>
      </c>
      <c r="N121" s="130">
        <v>0</v>
      </c>
      <c r="O121" s="130">
        <v>0</v>
      </c>
      <c r="P121" s="130">
        <v>0</v>
      </c>
      <c r="Q121" s="130">
        <v>0</v>
      </c>
      <c r="R121" s="131">
        <v>0</v>
      </c>
      <c r="S121" s="131" t="s">
        <v>326</v>
      </c>
      <c r="T121" s="131"/>
      <c r="U121" s="131">
        <v>0</v>
      </c>
      <c r="V121" s="131">
        <v>0</v>
      </c>
      <c r="W121" s="131">
        <v>0</v>
      </c>
      <c r="X121" s="131" t="s">
        <v>385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386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>
      <c r="A122" s="146" t="s">
        <v>489</v>
      </c>
      <c r="B122" s="147" t="s">
        <v>3222</v>
      </c>
      <c r="C122" s="153" t="s">
        <v>3223</v>
      </c>
      <c r="D122" s="148" t="s">
        <v>408</v>
      </c>
      <c r="E122" s="149">
        <v>105</v>
      </c>
      <c r="F122" s="150">
        <v>0</v>
      </c>
      <c r="G122" s="145">
        <f t="shared" si="6"/>
        <v>0</v>
      </c>
      <c r="H122" s="131">
        <v>165</v>
      </c>
      <c r="I122" s="131">
        <v>17325</v>
      </c>
      <c r="J122" s="131">
        <v>0</v>
      </c>
      <c r="K122" s="131">
        <v>0</v>
      </c>
      <c r="L122" s="131">
        <v>21</v>
      </c>
      <c r="M122" s="131">
        <v>20963.25</v>
      </c>
      <c r="N122" s="130">
        <v>0</v>
      </c>
      <c r="O122" s="130">
        <v>0</v>
      </c>
      <c r="P122" s="130">
        <v>0</v>
      </c>
      <c r="Q122" s="130">
        <v>0</v>
      </c>
      <c r="R122" s="131">
        <v>0</v>
      </c>
      <c r="S122" s="131" t="s">
        <v>326</v>
      </c>
      <c r="T122" s="131"/>
      <c r="U122" s="131">
        <v>0</v>
      </c>
      <c r="V122" s="131">
        <v>0</v>
      </c>
      <c r="W122" s="131">
        <v>0</v>
      </c>
      <c r="X122" s="131" t="s">
        <v>385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386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ht="22.5">
      <c r="A123" s="146" t="s">
        <v>492</v>
      </c>
      <c r="B123" s="147" t="s">
        <v>3224</v>
      </c>
      <c r="C123" s="153" t="s">
        <v>3225</v>
      </c>
      <c r="D123" s="148" t="s">
        <v>408</v>
      </c>
      <c r="E123" s="149">
        <v>16</v>
      </c>
      <c r="F123" s="150">
        <v>0</v>
      </c>
      <c r="G123" s="145">
        <f t="shared" si="6"/>
        <v>0</v>
      </c>
      <c r="H123" s="131">
        <v>85</v>
      </c>
      <c r="I123" s="131">
        <v>1360</v>
      </c>
      <c r="J123" s="131">
        <v>0</v>
      </c>
      <c r="K123" s="131">
        <v>0</v>
      </c>
      <c r="L123" s="131">
        <v>21</v>
      </c>
      <c r="M123" s="131">
        <v>1645.6</v>
      </c>
      <c r="N123" s="130">
        <v>0</v>
      </c>
      <c r="O123" s="130">
        <v>0</v>
      </c>
      <c r="P123" s="130">
        <v>0</v>
      </c>
      <c r="Q123" s="130">
        <v>0</v>
      </c>
      <c r="R123" s="131">
        <v>0</v>
      </c>
      <c r="S123" s="131" t="s">
        <v>326</v>
      </c>
      <c r="T123" s="131"/>
      <c r="U123" s="131">
        <v>0</v>
      </c>
      <c r="V123" s="131">
        <v>0</v>
      </c>
      <c r="W123" s="131">
        <v>0</v>
      </c>
      <c r="X123" s="131" t="s">
        <v>385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386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>
      <c r="A124" s="146" t="s">
        <v>498</v>
      </c>
      <c r="B124" s="147" t="s">
        <v>3226</v>
      </c>
      <c r="C124" s="153" t="s">
        <v>3227</v>
      </c>
      <c r="D124" s="148" t="s">
        <v>2358</v>
      </c>
      <c r="E124" s="149">
        <v>44</v>
      </c>
      <c r="F124" s="150">
        <v>0</v>
      </c>
      <c r="G124" s="145">
        <f t="shared" si="6"/>
        <v>0</v>
      </c>
      <c r="H124" s="131">
        <v>0</v>
      </c>
      <c r="I124" s="131">
        <v>0</v>
      </c>
      <c r="J124" s="131">
        <v>64</v>
      </c>
      <c r="K124" s="131">
        <v>2816</v>
      </c>
      <c r="L124" s="131">
        <v>21</v>
      </c>
      <c r="M124" s="131">
        <v>3407.36</v>
      </c>
      <c r="N124" s="130">
        <v>0</v>
      </c>
      <c r="O124" s="130">
        <v>0</v>
      </c>
      <c r="P124" s="130">
        <v>0</v>
      </c>
      <c r="Q124" s="130">
        <v>0</v>
      </c>
      <c r="R124" s="131">
        <v>0</v>
      </c>
      <c r="S124" s="131" t="s">
        <v>326</v>
      </c>
      <c r="T124" s="131"/>
      <c r="U124" s="131">
        <v>0</v>
      </c>
      <c r="V124" s="131">
        <v>0</v>
      </c>
      <c r="W124" s="131">
        <v>0</v>
      </c>
      <c r="X124" s="131" t="s">
        <v>327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328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>
      <c r="A125" s="146" t="s">
        <v>499</v>
      </c>
      <c r="B125" s="147" t="s">
        <v>3228</v>
      </c>
      <c r="C125" s="153" t="s">
        <v>3229</v>
      </c>
      <c r="D125" s="148" t="s">
        <v>2358</v>
      </c>
      <c r="E125" s="149">
        <v>12</v>
      </c>
      <c r="F125" s="150">
        <v>0</v>
      </c>
      <c r="G125" s="145">
        <f t="shared" si="6"/>
        <v>0</v>
      </c>
      <c r="H125" s="131">
        <v>142</v>
      </c>
      <c r="I125" s="131">
        <v>1704</v>
      </c>
      <c r="J125" s="131">
        <v>0</v>
      </c>
      <c r="K125" s="131">
        <v>0</v>
      </c>
      <c r="L125" s="131">
        <v>21</v>
      </c>
      <c r="M125" s="131">
        <v>2061.84</v>
      </c>
      <c r="N125" s="130">
        <v>0</v>
      </c>
      <c r="O125" s="130">
        <v>0</v>
      </c>
      <c r="P125" s="130">
        <v>0</v>
      </c>
      <c r="Q125" s="130">
        <v>0</v>
      </c>
      <c r="R125" s="131">
        <v>0</v>
      </c>
      <c r="S125" s="131" t="s">
        <v>326</v>
      </c>
      <c r="T125" s="131"/>
      <c r="U125" s="131">
        <v>0</v>
      </c>
      <c r="V125" s="131">
        <v>0</v>
      </c>
      <c r="W125" s="131">
        <v>0</v>
      </c>
      <c r="X125" s="131" t="s">
        <v>385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386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>
      <c r="A126" s="146" t="s">
        <v>500</v>
      </c>
      <c r="B126" s="147" t="s">
        <v>3230</v>
      </c>
      <c r="C126" s="153" t="s">
        <v>3231</v>
      </c>
      <c r="D126" s="148" t="s">
        <v>2358</v>
      </c>
      <c r="E126" s="149">
        <v>24</v>
      </c>
      <c r="F126" s="150">
        <v>0</v>
      </c>
      <c r="G126" s="145">
        <f t="shared" si="6"/>
        <v>0</v>
      </c>
      <c r="H126" s="131">
        <v>95</v>
      </c>
      <c r="I126" s="131">
        <v>2280</v>
      </c>
      <c r="J126" s="131">
        <v>0</v>
      </c>
      <c r="K126" s="131">
        <v>0</v>
      </c>
      <c r="L126" s="131">
        <v>21</v>
      </c>
      <c r="M126" s="131">
        <v>2758.8</v>
      </c>
      <c r="N126" s="130">
        <v>0</v>
      </c>
      <c r="O126" s="130">
        <v>0</v>
      </c>
      <c r="P126" s="130">
        <v>0</v>
      </c>
      <c r="Q126" s="130">
        <v>0</v>
      </c>
      <c r="R126" s="131">
        <v>0</v>
      </c>
      <c r="S126" s="131" t="s">
        <v>326</v>
      </c>
      <c r="T126" s="131"/>
      <c r="U126" s="131">
        <v>0</v>
      </c>
      <c r="V126" s="131">
        <v>0</v>
      </c>
      <c r="W126" s="131">
        <v>0</v>
      </c>
      <c r="X126" s="131" t="s">
        <v>385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386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>
      <c r="A127" s="146" t="s">
        <v>503</v>
      </c>
      <c r="B127" s="147" t="s">
        <v>3232</v>
      </c>
      <c r="C127" s="153" t="s">
        <v>3233</v>
      </c>
      <c r="D127" s="148" t="s">
        <v>2358</v>
      </c>
      <c r="E127" s="149">
        <v>2</v>
      </c>
      <c r="F127" s="150">
        <v>0</v>
      </c>
      <c r="G127" s="145">
        <f t="shared" si="6"/>
        <v>0</v>
      </c>
      <c r="H127" s="131">
        <v>157</v>
      </c>
      <c r="I127" s="131">
        <v>314</v>
      </c>
      <c r="J127" s="131">
        <v>0</v>
      </c>
      <c r="K127" s="131">
        <v>0</v>
      </c>
      <c r="L127" s="131">
        <v>21</v>
      </c>
      <c r="M127" s="131">
        <v>379.94</v>
      </c>
      <c r="N127" s="130">
        <v>0</v>
      </c>
      <c r="O127" s="130">
        <v>0</v>
      </c>
      <c r="P127" s="130">
        <v>0</v>
      </c>
      <c r="Q127" s="130">
        <v>0</v>
      </c>
      <c r="R127" s="131">
        <v>0</v>
      </c>
      <c r="S127" s="131" t="s">
        <v>326</v>
      </c>
      <c r="T127" s="131"/>
      <c r="U127" s="131">
        <v>0</v>
      </c>
      <c r="V127" s="131">
        <v>0</v>
      </c>
      <c r="W127" s="131">
        <v>0</v>
      </c>
      <c r="X127" s="131" t="s">
        <v>385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386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>
      <c r="A128" s="146" t="s">
        <v>506</v>
      </c>
      <c r="B128" s="147" t="s">
        <v>3234</v>
      </c>
      <c r="C128" s="153" t="s">
        <v>3235</v>
      </c>
      <c r="D128" s="148" t="s">
        <v>2358</v>
      </c>
      <c r="E128" s="149">
        <v>4</v>
      </c>
      <c r="F128" s="150">
        <v>0</v>
      </c>
      <c r="G128" s="145">
        <f t="shared" si="6"/>
        <v>0</v>
      </c>
      <c r="H128" s="131">
        <v>108</v>
      </c>
      <c r="I128" s="131">
        <v>432</v>
      </c>
      <c r="J128" s="131">
        <v>0</v>
      </c>
      <c r="K128" s="131">
        <v>0</v>
      </c>
      <c r="L128" s="131">
        <v>21</v>
      </c>
      <c r="M128" s="131">
        <v>522.72</v>
      </c>
      <c r="N128" s="130">
        <v>0</v>
      </c>
      <c r="O128" s="130">
        <v>0</v>
      </c>
      <c r="P128" s="130">
        <v>0</v>
      </c>
      <c r="Q128" s="130">
        <v>0</v>
      </c>
      <c r="R128" s="131">
        <v>0</v>
      </c>
      <c r="S128" s="131" t="s">
        <v>326</v>
      </c>
      <c r="T128" s="131"/>
      <c r="U128" s="131">
        <v>0</v>
      </c>
      <c r="V128" s="131">
        <v>0</v>
      </c>
      <c r="W128" s="131">
        <v>0</v>
      </c>
      <c r="X128" s="131" t="s">
        <v>385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386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>
      <c r="A129" s="146" t="s">
        <v>510</v>
      </c>
      <c r="B129" s="147" t="s">
        <v>3236</v>
      </c>
      <c r="C129" s="153" t="s">
        <v>3237</v>
      </c>
      <c r="D129" s="148" t="s">
        <v>2358</v>
      </c>
      <c r="E129" s="149">
        <v>4</v>
      </c>
      <c r="F129" s="150">
        <v>0</v>
      </c>
      <c r="G129" s="145">
        <f t="shared" si="6"/>
        <v>0</v>
      </c>
      <c r="H129" s="131">
        <v>117</v>
      </c>
      <c r="I129" s="131">
        <v>468</v>
      </c>
      <c r="J129" s="131">
        <v>0</v>
      </c>
      <c r="K129" s="131">
        <v>0</v>
      </c>
      <c r="L129" s="131">
        <v>21</v>
      </c>
      <c r="M129" s="131">
        <v>566.28</v>
      </c>
      <c r="N129" s="130">
        <v>0</v>
      </c>
      <c r="O129" s="130">
        <v>0</v>
      </c>
      <c r="P129" s="130">
        <v>0</v>
      </c>
      <c r="Q129" s="130">
        <v>0</v>
      </c>
      <c r="R129" s="131">
        <v>0</v>
      </c>
      <c r="S129" s="131" t="s">
        <v>326</v>
      </c>
      <c r="T129" s="131"/>
      <c r="U129" s="131">
        <v>0</v>
      </c>
      <c r="V129" s="131">
        <v>0</v>
      </c>
      <c r="W129" s="131">
        <v>0</v>
      </c>
      <c r="X129" s="131" t="s">
        <v>385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386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>
      <c r="A130" s="146" t="s">
        <v>514</v>
      </c>
      <c r="B130" s="147" t="s">
        <v>3238</v>
      </c>
      <c r="C130" s="153" t="s">
        <v>3239</v>
      </c>
      <c r="D130" s="148" t="s">
        <v>2358</v>
      </c>
      <c r="E130" s="149">
        <v>10</v>
      </c>
      <c r="F130" s="150">
        <v>0</v>
      </c>
      <c r="G130" s="145">
        <f t="shared" si="6"/>
        <v>0</v>
      </c>
      <c r="H130" s="131">
        <v>95</v>
      </c>
      <c r="I130" s="131">
        <v>950</v>
      </c>
      <c r="J130" s="131">
        <v>0</v>
      </c>
      <c r="K130" s="131">
        <v>0</v>
      </c>
      <c r="L130" s="131">
        <v>21</v>
      </c>
      <c r="M130" s="131">
        <v>1149.5</v>
      </c>
      <c r="N130" s="130">
        <v>0</v>
      </c>
      <c r="O130" s="130">
        <v>0</v>
      </c>
      <c r="P130" s="130">
        <v>0</v>
      </c>
      <c r="Q130" s="130">
        <v>0</v>
      </c>
      <c r="R130" s="131">
        <v>0</v>
      </c>
      <c r="S130" s="131" t="s">
        <v>326</v>
      </c>
      <c r="T130" s="131"/>
      <c r="U130" s="131">
        <v>0</v>
      </c>
      <c r="V130" s="131">
        <v>0</v>
      </c>
      <c r="W130" s="131">
        <v>0</v>
      </c>
      <c r="X130" s="131" t="s">
        <v>385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386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>
      <c r="A131" s="146" t="s">
        <v>517</v>
      </c>
      <c r="B131" s="147" t="s">
        <v>3240</v>
      </c>
      <c r="C131" s="153" t="s">
        <v>3241</v>
      </c>
      <c r="D131" s="148" t="s">
        <v>495</v>
      </c>
      <c r="E131" s="149">
        <v>4</v>
      </c>
      <c r="F131" s="150">
        <v>0</v>
      </c>
      <c r="G131" s="145">
        <f t="shared" si="6"/>
        <v>0</v>
      </c>
      <c r="H131" s="131">
        <v>74</v>
      </c>
      <c r="I131" s="131">
        <v>296</v>
      </c>
      <c r="J131" s="131">
        <v>0</v>
      </c>
      <c r="K131" s="131">
        <v>0</v>
      </c>
      <c r="L131" s="131">
        <v>21</v>
      </c>
      <c r="M131" s="131">
        <v>358.16</v>
      </c>
      <c r="N131" s="130">
        <v>0</v>
      </c>
      <c r="O131" s="130">
        <v>0</v>
      </c>
      <c r="P131" s="130">
        <v>0</v>
      </c>
      <c r="Q131" s="130">
        <v>0</v>
      </c>
      <c r="R131" s="131">
        <v>0</v>
      </c>
      <c r="S131" s="131" t="s">
        <v>326</v>
      </c>
      <c r="T131" s="131"/>
      <c r="U131" s="131">
        <v>0</v>
      </c>
      <c r="V131" s="131">
        <v>0</v>
      </c>
      <c r="W131" s="131">
        <v>0</v>
      </c>
      <c r="X131" s="131" t="s">
        <v>385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386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>
      <c r="A132" s="146" t="s">
        <v>520</v>
      </c>
      <c r="B132" s="147" t="s">
        <v>3242</v>
      </c>
      <c r="C132" s="153" t="s">
        <v>3243</v>
      </c>
      <c r="D132" s="148" t="s">
        <v>2358</v>
      </c>
      <c r="E132" s="149">
        <v>12</v>
      </c>
      <c r="F132" s="150">
        <v>0</v>
      </c>
      <c r="G132" s="145">
        <f t="shared" si="6"/>
        <v>0</v>
      </c>
      <c r="H132" s="131">
        <v>85</v>
      </c>
      <c r="I132" s="131">
        <v>1020</v>
      </c>
      <c r="J132" s="131">
        <v>0</v>
      </c>
      <c r="K132" s="131">
        <v>0</v>
      </c>
      <c r="L132" s="131">
        <v>21</v>
      </c>
      <c r="M132" s="131">
        <v>1234.2</v>
      </c>
      <c r="N132" s="130">
        <v>0</v>
      </c>
      <c r="O132" s="130">
        <v>0</v>
      </c>
      <c r="P132" s="130">
        <v>0</v>
      </c>
      <c r="Q132" s="130">
        <v>0</v>
      </c>
      <c r="R132" s="131">
        <v>0</v>
      </c>
      <c r="S132" s="131" t="s">
        <v>326</v>
      </c>
      <c r="T132" s="131"/>
      <c r="U132" s="131">
        <v>0</v>
      </c>
      <c r="V132" s="131">
        <v>0</v>
      </c>
      <c r="W132" s="131">
        <v>0</v>
      </c>
      <c r="X132" s="131" t="s">
        <v>385</v>
      </c>
      <c r="Y132" s="126"/>
      <c r="Z132" s="126"/>
      <c r="AA132" s="126"/>
      <c r="AB132" s="126"/>
      <c r="AC132" s="126"/>
      <c r="AD132" s="126"/>
      <c r="AE132" s="126"/>
      <c r="AF132" s="126"/>
      <c r="AG132" s="126" t="s">
        <v>386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>
      <c r="A133" s="146" t="s">
        <v>523</v>
      </c>
      <c r="B133" s="147" t="s">
        <v>3244</v>
      </c>
      <c r="C133" s="153" t="s">
        <v>3245</v>
      </c>
      <c r="D133" s="148" t="s">
        <v>2358</v>
      </c>
      <c r="E133" s="149">
        <v>4</v>
      </c>
      <c r="F133" s="150">
        <v>0</v>
      </c>
      <c r="G133" s="145">
        <f t="shared" si="6"/>
        <v>0</v>
      </c>
      <c r="H133" s="131">
        <v>25</v>
      </c>
      <c r="I133" s="131">
        <v>100</v>
      </c>
      <c r="J133" s="131">
        <v>0</v>
      </c>
      <c r="K133" s="131">
        <v>0</v>
      </c>
      <c r="L133" s="131">
        <v>21</v>
      </c>
      <c r="M133" s="131">
        <v>121</v>
      </c>
      <c r="N133" s="130">
        <v>0</v>
      </c>
      <c r="O133" s="130">
        <v>0</v>
      </c>
      <c r="P133" s="130">
        <v>0</v>
      </c>
      <c r="Q133" s="130">
        <v>0</v>
      </c>
      <c r="R133" s="131">
        <v>0</v>
      </c>
      <c r="S133" s="131" t="s">
        <v>326</v>
      </c>
      <c r="T133" s="131"/>
      <c r="U133" s="131">
        <v>0</v>
      </c>
      <c r="V133" s="131">
        <v>0</v>
      </c>
      <c r="W133" s="131">
        <v>0</v>
      </c>
      <c r="X133" s="131" t="s">
        <v>385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386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>
      <c r="A134" s="146" t="s">
        <v>539</v>
      </c>
      <c r="B134" s="147" t="s">
        <v>3246</v>
      </c>
      <c r="C134" s="153" t="s">
        <v>3247</v>
      </c>
      <c r="D134" s="148" t="s">
        <v>2358</v>
      </c>
      <c r="E134" s="149">
        <v>4</v>
      </c>
      <c r="F134" s="150">
        <v>0</v>
      </c>
      <c r="G134" s="145">
        <f t="shared" si="6"/>
        <v>0</v>
      </c>
      <c r="H134" s="131">
        <v>42</v>
      </c>
      <c r="I134" s="131">
        <v>168</v>
      </c>
      <c r="J134" s="131">
        <v>0</v>
      </c>
      <c r="K134" s="131">
        <v>0</v>
      </c>
      <c r="L134" s="131">
        <v>21</v>
      </c>
      <c r="M134" s="131">
        <v>203.28</v>
      </c>
      <c r="N134" s="130">
        <v>0</v>
      </c>
      <c r="O134" s="130">
        <v>0</v>
      </c>
      <c r="P134" s="130">
        <v>0</v>
      </c>
      <c r="Q134" s="130">
        <v>0</v>
      </c>
      <c r="R134" s="131">
        <v>0</v>
      </c>
      <c r="S134" s="131" t="s">
        <v>326</v>
      </c>
      <c r="T134" s="131"/>
      <c r="U134" s="131">
        <v>0</v>
      </c>
      <c r="V134" s="131">
        <v>0</v>
      </c>
      <c r="W134" s="131">
        <v>0</v>
      </c>
      <c r="X134" s="131" t="s">
        <v>385</v>
      </c>
      <c r="Y134" s="126"/>
      <c r="Z134" s="126"/>
      <c r="AA134" s="126"/>
      <c r="AB134" s="126"/>
      <c r="AC134" s="126"/>
      <c r="AD134" s="126"/>
      <c r="AE134" s="126"/>
      <c r="AF134" s="126"/>
      <c r="AG134" s="126" t="s">
        <v>386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>
      <c r="A135" s="146" t="s">
        <v>545</v>
      </c>
      <c r="B135" s="147" t="s">
        <v>3248</v>
      </c>
      <c r="C135" s="153" t="s">
        <v>3249</v>
      </c>
      <c r="D135" s="148" t="s">
        <v>408</v>
      </c>
      <c r="E135" s="149">
        <v>32</v>
      </c>
      <c r="F135" s="150">
        <v>0</v>
      </c>
      <c r="G135" s="145">
        <f t="shared" si="6"/>
        <v>0</v>
      </c>
      <c r="H135" s="131">
        <v>44</v>
      </c>
      <c r="I135" s="131">
        <v>1408</v>
      </c>
      <c r="J135" s="131">
        <v>0</v>
      </c>
      <c r="K135" s="131">
        <v>0</v>
      </c>
      <c r="L135" s="131">
        <v>21</v>
      </c>
      <c r="M135" s="131">
        <v>1703.68</v>
      </c>
      <c r="N135" s="130">
        <v>0</v>
      </c>
      <c r="O135" s="130">
        <v>0</v>
      </c>
      <c r="P135" s="130">
        <v>0</v>
      </c>
      <c r="Q135" s="130">
        <v>0</v>
      </c>
      <c r="R135" s="131">
        <v>0</v>
      </c>
      <c r="S135" s="131" t="s">
        <v>326</v>
      </c>
      <c r="T135" s="131"/>
      <c r="U135" s="131">
        <v>0</v>
      </c>
      <c r="V135" s="131">
        <v>0</v>
      </c>
      <c r="W135" s="131">
        <v>0</v>
      </c>
      <c r="X135" s="131" t="s">
        <v>385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386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>
      <c r="A136" s="146" t="s">
        <v>556</v>
      </c>
      <c r="B136" s="147" t="s">
        <v>3250</v>
      </c>
      <c r="C136" s="153" t="s">
        <v>3251</v>
      </c>
      <c r="D136" s="148" t="s">
        <v>2358</v>
      </c>
      <c r="E136" s="149">
        <v>4</v>
      </c>
      <c r="F136" s="150">
        <v>0</v>
      </c>
      <c r="G136" s="145">
        <f t="shared" si="6"/>
        <v>0</v>
      </c>
      <c r="H136" s="131">
        <v>121</v>
      </c>
      <c r="I136" s="131">
        <v>484</v>
      </c>
      <c r="J136" s="131">
        <v>0</v>
      </c>
      <c r="K136" s="131">
        <v>0</v>
      </c>
      <c r="L136" s="131">
        <v>21</v>
      </c>
      <c r="M136" s="131">
        <v>585.64</v>
      </c>
      <c r="N136" s="130">
        <v>0</v>
      </c>
      <c r="O136" s="130">
        <v>0</v>
      </c>
      <c r="P136" s="130">
        <v>0</v>
      </c>
      <c r="Q136" s="130">
        <v>0</v>
      </c>
      <c r="R136" s="131">
        <v>0</v>
      </c>
      <c r="S136" s="131" t="s">
        <v>326</v>
      </c>
      <c r="T136" s="131"/>
      <c r="U136" s="131">
        <v>0</v>
      </c>
      <c r="V136" s="131">
        <v>0</v>
      </c>
      <c r="W136" s="131">
        <v>0</v>
      </c>
      <c r="X136" s="131" t="s">
        <v>385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386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>
      <c r="A137" s="146" t="s">
        <v>559</v>
      </c>
      <c r="B137" s="147" t="s">
        <v>3252</v>
      </c>
      <c r="C137" s="153" t="s">
        <v>3253</v>
      </c>
      <c r="D137" s="148" t="s">
        <v>2358</v>
      </c>
      <c r="E137" s="149">
        <v>1</v>
      </c>
      <c r="F137" s="150">
        <v>0</v>
      </c>
      <c r="G137" s="145">
        <f t="shared" si="6"/>
        <v>0</v>
      </c>
      <c r="H137" s="131">
        <v>3050</v>
      </c>
      <c r="I137" s="131">
        <v>3050</v>
      </c>
      <c r="J137" s="131">
        <v>0</v>
      </c>
      <c r="K137" s="131">
        <v>0</v>
      </c>
      <c r="L137" s="131">
        <v>21</v>
      </c>
      <c r="M137" s="131">
        <v>3690.5</v>
      </c>
      <c r="N137" s="130">
        <v>0</v>
      </c>
      <c r="O137" s="130">
        <v>0</v>
      </c>
      <c r="P137" s="130">
        <v>0</v>
      </c>
      <c r="Q137" s="130">
        <v>0</v>
      </c>
      <c r="R137" s="131">
        <v>0</v>
      </c>
      <c r="S137" s="131" t="s">
        <v>326</v>
      </c>
      <c r="T137" s="131"/>
      <c r="U137" s="131">
        <v>0</v>
      </c>
      <c r="V137" s="131">
        <v>0</v>
      </c>
      <c r="W137" s="131">
        <v>0</v>
      </c>
      <c r="X137" s="131" t="s">
        <v>385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386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>
      <c r="A138" s="146" t="s">
        <v>562</v>
      </c>
      <c r="B138" s="147" t="s">
        <v>3254</v>
      </c>
      <c r="C138" s="153" t="s">
        <v>3255</v>
      </c>
      <c r="D138" s="148" t="s">
        <v>2432</v>
      </c>
      <c r="E138" s="149">
        <v>4</v>
      </c>
      <c r="F138" s="150">
        <v>0</v>
      </c>
      <c r="G138" s="145">
        <f t="shared" si="6"/>
        <v>0</v>
      </c>
      <c r="H138" s="131">
        <v>0</v>
      </c>
      <c r="I138" s="131">
        <v>0</v>
      </c>
      <c r="J138" s="131">
        <v>470</v>
      </c>
      <c r="K138" s="131">
        <v>1880</v>
      </c>
      <c r="L138" s="131">
        <v>21</v>
      </c>
      <c r="M138" s="131">
        <v>2274.8000000000002</v>
      </c>
      <c r="N138" s="130">
        <v>0</v>
      </c>
      <c r="O138" s="130">
        <v>0</v>
      </c>
      <c r="P138" s="130">
        <v>0</v>
      </c>
      <c r="Q138" s="130">
        <v>0</v>
      </c>
      <c r="R138" s="131">
        <v>0</v>
      </c>
      <c r="S138" s="131" t="s">
        <v>326</v>
      </c>
      <c r="T138" s="131"/>
      <c r="U138" s="131">
        <v>0</v>
      </c>
      <c r="V138" s="131">
        <v>0</v>
      </c>
      <c r="W138" s="131">
        <v>0</v>
      </c>
      <c r="X138" s="131" t="s">
        <v>327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328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>
      <c r="A139" s="140" t="s">
        <v>569</v>
      </c>
      <c r="B139" s="141" t="s">
        <v>3256</v>
      </c>
      <c r="C139" s="154" t="s">
        <v>3257</v>
      </c>
      <c r="D139" s="142" t="s">
        <v>2358</v>
      </c>
      <c r="E139" s="143">
        <v>1</v>
      </c>
      <c r="F139" s="144">
        <v>0</v>
      </c>
      <c r="G139" s="145">
        <f>F139*E139</f>
        <v>0</v>
      </c>
      <c r="H139" s="131">
        <v>4200</v>
      </c>
      <c r="I139" s="131">
        <v>4200</v>
      </c>
      <c r="J139" s="131">
        <v>0</v>
      </c>
      <c r="K139" s="131">
        <v>0</v>
      </c>
      <c r="L139" s="131">
        <v>21</v>
      </c>
      <c r="M139" s="131">
        <v>5082</v>
      </c>
      <c r="N139" s="130">
        <v>0</v>
      </c>
      <c r="O139" s="130">
        <v>0</v>
      </c>
      <c r="P139" s="130">
        <v>0</v>
      </c>
      <c r="Q139" s="130">
        <v>0</v>
      </c>
      <c r="R139" s="131">
        <v>0</v>
      </c>
      <c r="S139" s="131" t="s">
        <v>326</v>
      </c>
      <c r="T139" s="131"/>
      <c r="U139" s="131">
        <v>0</v>
      </c>
      <c r="V139" s="131">
        <v>0</v>
      </c>
      <c r="W139" s="131">
        <v>0</v>
      </c>
      <c r="X139" s="131" t="s">
        <v>385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386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>
      <c r="A140" s="3"/>
      <c r="B140" s="4"/>
      <c r="C140" s="155"/>
      <c r="D140" s="6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AE140">
        <v>15</v>
      </c>
      <c r="AF140">
        <v>21</v>
      </c>
      <c r="AG140" t="s">
        <v>307</v>
      </c>
    </row>
    <row r="141" spans="1:60">
      <c r="C141" s="156"/>
      <c r="D141" s="10"/>
      <c r="AG141" t="s">
        <v>1158</v>
      </c>
    </row>
    <row r="142" spans="1:60">
      <c r="D142" s="10"/>
    </row>
    <row r="143" spans="1:60">
      <c r="D143" s="10"/>
    </row>
    <row r="144" spans="1:60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G8" sqref="G8"/>
    </sheetView>
  </sheetViews>
  <sheetFormatPr defaultRowHeight="12.75"/>
  <cols>
    <col min="1" max="1" width="3.42578125" customWidth="1"/>
    <col min="2" max="2" width="12.5703125" style="116" customWidth="1"/>
    <col min="3" max="3" width="38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>
      <c r="A1" s="248" t="s">
        <v>7</v>
      </c>
      <c r="B1" s="248"/>
      <c r="C1" s="248"/>
      <c r="D1" s="248"/>
      <c r="E1" s="248"/>
      <c r="F1" s="248"/>
      <c r="G1" s="248"/>
      <c r="AG1" t="s">
        <v>293</v>
      </c>
    </row>
    <row r="2" spans="1:60" ht="24.95" customHeight="1">
      <c r="A2" s="118" t="s">
        <v>8</v>
      </c>
      <c r="B2" s="49" t="s">
        <v>294</v>
      </c>
      <c r="C2" s="249" t="s">
        <v>295</v>
      </c>
      <c r="D2" s="250"/>
      <c r="E2" s="250"/>
      <c r="F2" s="250"/>
      <c r="G2" s="251"/>
      <c r="AG2" t="s">
        <v>296</v>
      </c>
    </row>
    <row r="3" spans="1:60" ht="24.95" customHeight="1">
      <c r="A3" s="118" t="s">
        <v>9</v>
      </c>
      <c r="B3" s="49" t="s">
        <v>44</v>
      </c>
      <c r="C3" s="249" t="s">
        <v>45</v>
      </c>
      <c r="D3" s="250"/>
      <c r="E3" s="250"/>
      <c r="F3" s="250"/>
      <c r="G3" s="251"/>
      <c r="AC3" s="116" t="s">
        <v>296</v>
      </c>
      <c r="AG3" t="s">
        <v>297</v>
      </c>
    </row>
    <row r="4" spans="1:60" ht="24.95" customHeight="1">
      <c r="A4" s="119" t="s">
        <v>10</v>
      </c>
      <c r="B4" s="120" t="s">
        <v>69</v>
      </c>
      <c r="C4" s="252" t="s">
        <v>70</v>
      </c>
      <c r="D4" s="253"/>
      <c r="E4" s="253"/>
      <c r="F4" s="253"/>
      <c r="G4" s="254"/>
      <c r="AG4" t="s">
        <v>298</v>
      </c>
    </row>
    <row r="5" spans="1:60">
      <c r="D5" s="10"/>
    </row>
    <row r="6" spans="1:60" ht="38.25">
      <c r="A6" s="122" t="s">
        <v>299</v>
      </c>
      <c r="B6" s="124" t="s">
        <v>300</v>
      </c>
      <c r="C6" s="124" t="s">
        <v>301</v>
      </c>
      <c r="D6" s="123" t="s">
        <v>302</v>
      </c>
      <c r="E6" s="122" t="s">
        <v>303</v>
      </c>
      <c r="F6" s="121" t="s">
        <v>304</v>
      </c>
      <c r="G6" s="122" t="s">
        <v>31</v>
      </c>
      <c r="H6" s="125" t="s">
        <v>32</v>
      </c>
      <c r="I6" s="125" t="s">
        <v>305</v>
      </c>
      <c r="J6" s="125" t="s">
        <v>33</v>
      </c>
      <c r="K6" s="125" t="s">
        <v>306</v>
      </c>
      <c r="L6" s="125" t="s">
        <v>307</v>
      </c>
      <c r="M6" s="125" t="s">
        <v>308</v>
      </c>
      <c r="N6" s="125" t="s">
        <v>309</v>
      </c>
      <c r="O6" s="125" t="s">
        <v>310</v>
      </c>
      <c r="P6" s="125" t="s">
        <v>311</v>
      </c>
      <c r="Q6" s="125" t="s">
        <v>312</v>
      </c>
      <c r="R6" s="125" t="s">
        <v>313</v>
      </c>
      <c r="S6" s="125" t="s">
        <v>314</v>
      </c>
      <c r="T6" s="125" t="s">
        <v>315</v>
      </c>
      <c r="U6" s="125" t="s">
        <v>316</v>
      </c>
      <c r="V6" s="125" t="s">
        <v>317</v>
      </c>
      <c r="W6" s="125" t="s">
        <v>318</v>
      </c>
      <c r="X6" s="125" t="s">
        <v>319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34" t="s">
        <v>320</v>
      </c>
      <c r="B8" s="135" t="s">
        <v>117</v>
      </c>
      <c r="C8" s="152" t="s">
        <v>118</v>
      </c>
      <c r="D8" s="136"/>
      <c r="E8" s="137"/>
      <c r="F8" s="138"/>
      <c r="G8" s="139">
        <f>G9+G10+G12+G13+G14+G15+G16+G17+G18+G19+G20+G21+G22+G23+G24+G25+G26+G27+G28+G29+G30+G31+G32+G33+G34+G35+G37+G39</f>
        <v>0</v>
      </c>
      <c r="H8" s="133"/>
      <c r="I8" s="133">
        <v>0</v>
      </c>
      <c r="J8" s="133"/>
      <c r="K8" s="133">
        <v>0</v>
      </c>
      <c r="L8" s="133"/>
      <c r="M8" s="133"/>
      <c r="N8" s="132"/>
      <c r="O8" s="132"/>
      <c r="P8" s="132"/>
      <c r="Q8" s="132"/>
      <c r="R8" s="133"/>
      <c r="S8" s="133"/>
      <c r="T8" s="133"/>
      <c r="U8" s="133"/>
      <c r="V8" s="133"/>
      <c r="W8" s="133"/>
      <c r="X8" s="133"/>
      <c r="AG8" t="s">
        <v>321</v>
      </c>
    </row>
    <row r="9" spans="1:60" ht="45">
      <c r="A9" s="146" t="s">
        <v>130</v>
      </c>
      <c r="B9" s="147" t="s">
        <v>130</v>
      </c>
      <c r="C9" s="153" t="s">
        <v>3258</v>
      </c>
      <c r="D9" s="148" t="s">
        <v>2358</v>
      </c>
      <c r="E9" s="149">
        <v>5</v>
      </c>
      <c r="F9" s="150">
        <v>0</v>
      </c>
      <c r="G9" s="145">
        <f t="shared" ref="G9:G10" si="0">F9*E9</f>
        <v>0</v>
      </c>
      <c r="H9" s="131">
        <v>11600</v>
      </c>
      <c r="I9" s="131">
        <v>58000</v>
      </c>
      <c r="J9" s="131">
        <v>750</v>
      </c>
      <c r="K9" s="131">
        <v>3750</v>
      </c>
      <c r="L9" s="131">
        <v>21</v>
      </c>
      <c r="M9" s="131">
        <v>74717.5</v>
      </c>
      <c r="N9" s="130">
        <v>0</v>
      </c>
      <c r="O9" s="130">
        <v>0</v>
      </c>
      <c r="P9" s="130">
        <v>0</v>
      </c>
      <c r="Q9" s="130">
        <v>0</v>
      </c>
      <c r="R9" s="131">
        <v>0</v>
      </c>
      <c r="S9" s="131" t="s">
        <v>326</v>
      </c>
      <c r="T9" s="131"/>
      <c r="U9" s="131">
        <v>0</v>
      </c>
      <c r="V9" s="131">
        <v>0</v>
      </c>
      <c r="W9" s="131">
        <v>0</v>
      </c>
      <c r="X9" s="131" t="s">
        <v>327</v>
      </c>
      <c r="Y9" s="126"/>
      <c r="Z9" s="126"/>
      <c r="AA9" s="126"/>
      <c r="AB9" s="126"/>
      <c r="AC9" s="126"/>
      <c r="AD9" s="126"/>
      <c r="AE9" s="126"/>
      <c r="AF9" s="126"/>
      <c r="AG9" s="126" t="s">
        <v>328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ht="72">
      <c r="A10" s="140" t="s">
        <v>149</v>
      </c>
      <c r="B10" s="141" t="s">
        <v>2433</v>
      </c>
      <c r="C10" s="183" t="s">
        <v>3369</v>
      </c>
      <c r="D10" s="142" t="s">
        <v>2358</v>
      </c>
      <c r="E10" s="143">
        <v>1</v>
      </c>
      <c r="F10" s="150">
        <v>0</v>
      </c>
      <c r="G10" s="145">
        <f t="shared" si="0"/>
        <v>0</v>
      </c>
      <c r="H10" s="131">
        <v>0</v>
      </c>
      <c r="I10" s="131">
        <v>0</v>
      </c>
      <c r="J10" s="131">
        <v>17500</v>
      </c>
      <c r="K10" s="131">
        <v>17500</v>
      </c>
      <c r="L10" s="131">
        <v>21</v>
      </c>
      <c r="M10" s="131">
        <v>21175</v>
      </c>
      <c r="N10" s="130">
        <v>0</v>
      </c>
      <c r="O10" s="130">
        <v>0</v>
      </c>
      <c r="P10" s="130">
        <v>0</v>
      </c>
      <c r="Q10" s="130">
        <v>0</v>
      </c>
      <c r="R10" s="131">
        <v>0</v>
      </c>
      <c r="S10" s="131" t="s">
        <v>326</v>
      </c>
      <c r="T10" s="131"/>
      <c r="U10" s="131">
        <v>0</v>
      </c>
      <c r="V10" s="131">
        <v>0</v>
      </c>
      <c r="W10" s="131">
        <v>0</v>
      </c>
      <c r="X10" s="131" t="s">
        <v>2435</v>
      </c>
      <c r="Y10" s="126"/>
      <c r="Z10" s="126"/>
      <c r="AA10" s="126"/>
      <c r="AB10" s="126"/>
      <c r="AC10" s="126"/>
      <c r="AD10" s="126"/>
      <c r="AE10" s="126"/>
      <c r="AF10" s="126"/>
      <c r="AG10" s="126" t="s">
        <v>2436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>
      <c r="A11" s="129"/>
      <c r="B11" s="129"/>
      <c r="C11" s="255" t="s">
        <v>3259</v>
      </c>
      <c r="D11" s="256"/>
      <c r="E11" s="256"/>
      <c r="F11" s="256"/>
      <c r="G11" s="256"/>
      <c r="H11" s="131"/>
      <c r="I11" s="131"/>
      <c r="J11" s="131"/>
      <c r="K11" s="131"/>
      <c r="L11" s="131"/>
      <c r="M11" s="131"/>
      <c r="N11" s="130"/>
      <c r="O11" s="130"/>
      <c r="P11" s="130"/>
      <c r="Q11" s="130"/>
      <c r="R11" s="131"/>
      <c r="S11" s="131"/>
      <c r="T11" s="131"/>
      <c r="U11" s="131"/>
      <c r="V11" s="131"/>
      <c r="W11" s="131"/>
      <c r="X11" s="131"/>
      <c r="Y11" s="126"/>
      <c r="Z11" s="126"/>
      <c r="AA11" s="126"/>
      <c r="AB11" s="126"/>
      <c r="AC11" s="126"/>
      <c r="AD11" s="126"/>
      <c r="AE11" s="126"/>
      <c r="AF11" s="126"/>
      <c r="AG11" s="126" t="s">
        <v>340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ht="22.5">
      <c r="A12" s="146" t="s">
        <v>153</v>
      </c>
      <c r="B12" s="147" t="s">
        <v>153</v>
      </c>
      <c r="C12" s="153" t="s">
        <v>3260</v>
      </c>
      <c r="D12" s="148" t="s">
        <v>2358</v>
      </c>
      <c r="E12" s="149">
        <v>2</v>
      </c>
      <c r="F12" s="150">
        <v>0</v>
      </c>
      <c r="G12" s="145">
        <f t="shared" ref="G12:G35" si="1">F12*E12</f>
        <v>0</v>
      </c>
      <c r="H12" s="131">
        <v>1860</v>
      </c>
      <c r="I12" s="131">
        <v>3720</v>
      </c>
      <c r="J12" s="131">
        <v>240</v>
      </c>
      <c r="K12" s="131">
        <v>480</v>
      </c>
      <c r="L12" s="131">
        <v>21</v>
      </c>
      <c r="M12" s="131">
        <v>5082</v>
      </c>
      <c r="N12" s="130">
        <v>0</v>
      </c>
      <c r="O12" s="130">
        <v>0</v>
      </c>
      <c r="P12" s="130">
        <v>0</v>
      </c>
      <c r="Q12" s="130">
        <v>0</v>
      </c>
      <c r="R12" s="131">
        <v>0</v>
      </c>
      <c r="S12" s="131" t="s">
        <v>326</v>
      </c>
      <c r="T12" s="131"/>
      <c r="U12" s="131">
        <v>0</v>
      </c>
      <c r="V12" s="131">
        <v>0</v>
      </c>
      <c r="W12" s="131">
        <v>0</v>
      </c>
      <c r="X12" s="131" t="s">
        <v>327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328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33.75">
      <c r="A13" s="146" t="s">
        <v>155</v>
      </c>
      <c r="B13" s="147" t="s">
        <v>155</v>
      </c>
      <c r="C13" s="153" t="s">
        <v>3261</v>
      </c>
      <c r="D13" s="148" t="s">
        <v>2358</v>
      </c>
      <c r="E13" s="149">
        <v>1</v>
      </c>
      <c r="F13" s="150">
        <v>0</v>
      </c>
      <c r="G13" s="145">
        <f t="shared" si="1"/>
        <v>0</v>
      </c>
      <c r="H13" s="131">
        <v>23780</v>
      </c>
      <c r="I13" s="131">
        <v>23780</v>
      </c>
      <c r="J13" s="131">
        <v>2300</v>
      </c>
      <c r="K13" s="131">
        <v>2300</v>
      </c>
      <c r="L13" s="131">
        <v>21</v>
      </c>
      <c r="M13" s="131">
        <v>31556.799999999999</v>
      </c>
      <c r="N13" s="130">
        <v>0</v>
      </c>
      <c r="O13" s="130">
        <v>0</v>
      </c>
      <c r="P13" s="130">
        <v>0</v>
      </c>
      <c r="Q13" s="130">
        <v>0</v>
      </c>
      <c r="R13" s="131">
        <v>0</v>
      </c>
      <c r="S13" s="131" t="s">
        <v>326</v>
      </c>
      <c r="T13" s="131"/>
      <c r="U13" s="131">
        <v>0</v>
      </c>
      <c r="V13" s="131">
        <v>0</v>
      </c>
      <c r="W13" s="131">
        <v>0</v>
      </c>
      <c r="X13" s="131" t="s">
        <v>327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328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ht="33.75">
      <c r="A14" s="146" t="s">
        <v>159</v>
      </c>
      <c r="B14" s="147" t="s">
        <v>159</v>
      </c>
      <c r="C14" s="153" t="s">
        <v>3262</v>
      </c>
      <c r="D14" s="148" t="s">
        <v>2358</v>
      </c>
      <c r="E14" s="149">
        <v>1</v>
      </c>
      <c r="F14" s="150">
        <v>0</v>
      </c>
      <c r="G14" s="145">
        <f t="shared" si="1"/>
        <v>0</v>
      </c>
      <c r="H14" s="131">
        <v>3780</v>
      </c>
      <c r="I14" s="131">
        <v>3780</v>
      </c>
      <c r="J14" s="131">
        <v>500</v>
      </c>
      <c r="K14" s="131">
        <v>500</v>
      </c>
      <c r="L14" s="131">
        <v>21</v>
      </c>
      <c r="M14" s="131">
        <v>5178.8</v>
      </c>
      <c r="N14" s="130">
        <v>0</v>
      </c>
      <c r="O14" s="130">
        <v>0</v>
      </c>
      <c r="P14" s="130">
        <v>0</v>
      </c>
      <c r="Q14" s="130">
        <v>0</v>
      </c>
      <c r="R14" s="131">
        <v>0</v>
      </c>
      <c r="S14" s="131" t="s">
        <v>326</v>
      </c>
      <c r="T14" s="131"/>
      <c r="U14" s="131">
        <v>0</v>
      </c>
      <c r="V14" s="131">
        <v>0</v>
      </c>
      <c r="W14" s="131">
        <v>0</v>
      </c>
      <c r="X14" s="131" t="s">
        <v>327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328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ht="22.5">
      <c r="A15" s="146" t="s">
        <v>757</v>
      </c>
      <c r="B15" s="147" t="s">
        <v>757</v>
      </c>
      <c r="C15" s="153" t="s">
        <v>3263</v>
      </c>
      <c r="D15" s="148" t="s">
        <v>2358</v>
      </c>
      <c r="E15" s="149">
        <v>5</v>
      </c>
      <c r="F15" s="150">
        <v>0</v>
      </c>
      <c r="G15" s="145">
        <f t="shared" si="1"/>
        <v>0</v>
      </c>
      <c r="H15" s="131">
        <v>2750</v>
      </c>
      <c r="I15" s="131">
        <v>13750</v>
      </c>
      <c r="J15" s="131">
        <v>180</v>
      </c>
      <c r="K15" s="131">
        <v>900</v>
      </c>
      <c r="L15" s="131">
        <v>21</v>
      </c>
      <c r="M15" s="131">
        <v>17726.5</v>
      </c>
      <c r="N15" s="130">
        <v>0</v>
      </c>
      <c r="O15" s="130">
        <v>0</v>
      </c>
      <c r="P15" s="130">
        <v>0</v>
      </c>
      <c r="Q15" s="130">
        <v>0</v>
      </c>
      <c r="R15" s="131">
        <v>0</v>
      </c>
      <c r="S15" s="131" t="s">
        <v>326</v>
      </c>
      <c r="T15" s="131"/>
      <c r="U15" s="131">
        <v>0</v>
      </c>
      <c r="V15" s="131">
        <v>0</v>
      </c>
      <c r="W15" s="131">
        <v>0</v>
      </c>
      <c r="X15" s="131" t="s">
        <v>327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>
      <c r="A16" s="146" t="s">
        <v>761</v>
      </c>
      <c r="B16" s="147" t="s">
        <v>761</v>
      </c>
      <c r="C16" s="153" t="s">
        <v>3264</v>
      </c>
      <c r="D16" s="148" t="s">
        <v>2358</v>
      </c>
      <c r="E16" s="149">
        <v>1</v>
      </c>
      <c r="F16" s="150">
        <v>0</v>
      </c>
      <c r="G16" s="145">
        <f t="shared" si="1"/>
        <v>0</v>
      </c>
      <c r="H16" s="131">
        <v>1260</v>
      </c>
      <c r="I16" s="131">
        <v>1260</v>
      </c>
      <c r="J16" s="131">
        <v>320</v>
      </c>
      <c r="K16" s="131">
        <v>320</v>
      </c>
      <c r="L16" s="131">
        <v>21</v>
      </c>
      <c r="M16" s="131">
        <v>1911.8</v>
      </c>
      <c r="N16" s="130">
        <v>0</v>
      </c>
      <c r="O16" s="130">
        <v>0</v>
      </c>
      <c r="P16" s="130">
        <v>0</v>
      </c>
      <c r="Q16" s="130">
        <v>0</v>
      </c>
      <c r="R16" s="131">
        <v>0</v>
      </c>
      <c r="S16" s="131" t="s">
        <v>326</v>
      </c>
      <c r="T16" s="131"/>
      <c r="U16" s="131">
        <v>0</v>
      </c>
      <c r="V16" s="131">
        <v>0</v>
      </c>
      <c r="W16" s="131">
        <v>0</v>
      </c>
      <c r="X16" s="131" t="s">
        <v>327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328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>
      <c r="A17" s="146" t="s">
        <v>219</v>
      </c>
      <c r="B17" s="147" t="s">
        <v>219</v>
      </c>
      <c r="C17" s="153" t="s">
        <v>3265</v>
      </c>
      <c r="D17" s="148" t="s">
        <v>2358</v>
      </c>
      <c r="E17" s="149">
        <v>1</v>
      </c>
      <c r="F17" s="150">
        <v>0</v>
      </c>
      <c r="G17" s="145">
        <f t="shared" si="1"/>
        <v>0</v>
      </c>
      <c r="H17" s="131">
        <v>240</v>
      </c>
      <c r="I17" s="131">
        <v>240</v>
      </c>
      <c r="J17" s="131">
        <v>75</v>
      </c>
      <c r="K17" s="131">
        <v>75</v>
      </c>
      <c r="L17" s="131">
        <v>21</v>
      </c>
      <c r="M17" s="131">
        <v>381.15</v>
      </c>
      <c r="N17" s="130">
        <v>0</v>
      </c>
      <c r="O17" s="130">
        <v>0</v>
      </c>
      <c r="P17" s="130">
        <v>0</v>
      </c>
      <c r="Q17" s="130">
        <v>0</v>
      </c>
      <c r="R17" s="131">
        <v>0</v>
      </c>
      <c r="S17" s="131" t="s">
        <v>326</v>
      </c>
      <c r="T17" s="131"/>
      <c r="U17" s="131">
        <v>0</v>
      </c>
      <c r="V17" s="131">
        <v>0</v>
      </c>
      <c r="W17" s="131">
        <v>0</v>
      </c>
      <c r="X17" s="131" t="s">
        <v>327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>
      <c r="A18" s="146" t="s">
        <v>223</v>
      </c>
      <c r="B18" s="147" t="s">
        <v>63</v>
      </c>
      <c r="C18" s="153" t="s">
        <v>3266</v>
      </c>
      <c r="D18" s="148" t="s">
        <v>408</v>
      </c>
      <c r="E18" s="149">
        <v>305</v>
      </c>
      <c r="F18" s="150">
        <v>0</v>
      </c>
      <c r="G18" s="145">
        <f t="shared" si="1"/>
        <v>0</v>
      </c>
      <c r="H18" s="131">
        <v>19.149999999999999</v>
      </c>
      <c r="I18" s="131">
        <v>5840.75</v>
      </c>
      <c r="J18" s="131">
        <v>16.78</v>
      </c>
      <c r="K18" s="131">
        <v>5117.9000000000005</v>
      </c>
      <c r="L18" s="131">
        <v>21</v>
      </c>
      <c r="M18" s="131">
        <v>13259.9665</v>
      </c>
      <c r="N18" s="130">
        <v>0</v>
      </c>
      <c r="O18" s="130">
        <v>0</v>
      </c>
      <c r="P18" s="130">
        <v>0</v>
      </c>
      <c r="Q18" s="130">
        <v>0</v>
      </c>
      <c r="R18" s="131">
        <v>0</v>
      </c>
      <c r="S18" s="131" t="s">
        <v>326</v>
      </c>
      <c r="T18" s="131"/>
      <c r="U18" s="131">
        <v>0</v>
      </c>
      <c r="V18" s="131">
        <v>0</v>
      </c>
      <c r="W18" s="131">
        <v>0</v>
      </c>
      <c r="X18" s="131" t="s">
        <v>327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328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>
      <c r="A19" s="146" t="s">
        <v>63</v>
      </c>
      <c r="B19" s="147" t="s">
        <v>65</v>
      </c>
      <c r="C19" s="153" t="s">
        <v>3267</v>
      </c>
      <c r="D19" s="148" t="s">
        <v>2358</v>
      </c>
      <c r="E19" s="149">
        <v>5</v>
      </c>
      <c r="F19" s="150">
        <v>0</v>
      </c>
      <c r="G19" s="145">
        <f t="shared" si="1"/>
        <v>0</v>
      </c>
      <c r="H19" s="131">
        <v>23</v>
      </c>
      <c r="I19" s="131">
        <v>115</v>
      </c>
      <c r="J19" s="131">
        <v>0</v>
      </c>
      <c r="K19" s="131">
        <v>0</v>
      </c>
      <c r="L19" s="131">
        <v>21</v>
      </c>
      <c r="M19" s="131">
        <v>139.15</v>
      </c>
      <c r="N19" s="130">
        <v>0</v>
      </c>
      <c r="O19" s="130">
        <v>0</v>
      </c>
      <c r="P19" s="130">
        <v>0</v>
      </c>
      <c r="Q19" s="130">
        <v>0</v>
      </c>
      <c r="R19" s="131">
        <v>0</v>
      </c>
      <c r="S19" s="131" t="s">
        <v>326</v>
      </c>
      <c r="T19" s="131"/>
      <c r="U19" s="131">
        <v>0</v>
      </c>
      <c r="V19" s="131">
        <v>0</v>
      </c>
      <c r="W19" s="131">
        <v>0</v>
      </c>
      <c r="X19" s="131" t="s">
        <v>385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386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>
      <c r="A20" s="146" t="s">
        <v>65</v>
      </c>
      <c r="B20" s="147" t="s">
        <v>67</v>
      </c>
      <c r="C20" s="153" t="s">
        <v>3268</v>
      </c>
      <c r="D20" s="148" t="s">
        <v>2358</v>
      </c>
      <c r="E20" s="149">
        <v>1</v>
      </c>
      <c r="F20" s="150">
        <v>0</v>
      </c>
      <c r="G20" s="145">
        <f t="shared" si="1"/>
        <v>0</v>
      </c>
      <c r="H20" s="131">
        <v>417.54</v>
      </c>
      <c r="I20" s="131">
        <v>417.54</v>
      </c>
      <c r="J20" s="131">
        <v>301.11</v>
      </c>
      <c r="K20" s="131">
        <v>301.11</v>
      </c>
      <c r="L20" s="131">
        <v>21</v>
      </c>
      <c r="M20" s="131">
        <v>869.56650000000002</v>
      </c>
      <c r="N20" s="130">
        <v>0</v>
      </c>
      <c r="O20" s="130">
        <v>0</v>
      </c>
      <c r="P20" s="130">
        <v>0</v>
      </c>
      <c r="Q20" s="130">
        <v>0</v>
      </c>
      <c r="R20" s="131">
        <v>0</v>
      </c>
      <c r="S20" s="131" t="s">
        <v>326</v>
      </c>
      <c r="T20" s="131"/>
      <c r="U20" s="131">
        <v>0</v>
      </c>
      <c r="V20" s="131">
        <v>0</v>
      </c>
      <c r="W20" s="131">
        <v>0</v>
      </c>
      <c r="X20" s="131" t="s">
        <v>327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328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>
      <c r="A21" s="146" t="s">
        <v>67</v>
      </c>
      <c r="B21" s="147" t="s">
        <v>71</v>
      </c>
      <c r="C21" s="153" t="s">
        <v>3269</v>
      </c>
      <c r="D21" s="148" t="s">
        <v>408</v>
      </c>
      <c r="E21" s="149">
        <v>280</v>
      </c>
      <c r="F21" s="150">
        <v>0</v>
      </c>
      <c r="G21" s="145">
        <f t="shared" si="1"/>
        <v>0</v>
      </c>
      <c r="H21" s="131">
        <v>7.97</v>
      </c>
      <c r="I21" s="131">
        <v>2231.6</v>
      </c>
      <c r="J21" s="131">
        <v>36.03</v>
      </c>
      <c r="K21" s="131">
        <v>10088.4</v>
      </c>
      <c r="L21" s="131">
        <v>21</v>
      </c>
      <c r="M21" s="131">
        <v>14907.2</v>
      </c>
      <c r="N21" s="130">
        <v>0</v>
      </c>
      <c r="O21" s="130">
        <v>0</v>
      </c>
      <c r="P21" s="130">
        <v>0</v>
      </c>
      <c r="Q21" s="130">
        <v>0</v>
      </c>
      <c r="R21" s="131">
        <v>0</v>
      </c>
      <c r="S21" s="131" t="s">
        <v>326</v>
      </c>
      <c r="T21" s="131"/>
      <c r="U21" s="131">
        <v>0</v>
      </c>
      <c r="V21" s="131">
        <v>0</v>
      </c>
      <c r="W21" s="131">
        <v>0</v>
      </c>
      <c r="X21" s="131" t="s">
        <v>327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328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>
      <c r="A22" s="146" t="s">
        <v>69</v>
      </c>
      <c r="B22" s="147" t="s">
        <v>73</v>
      </c>
      <c r="C22" s="153" t="s">
        <v>3270</v>
      </c>
      <c r="D22" s="148" t="s">
        <v>408</v>
      </c>
      <c r="E22" s="149">
        <v>28</v>
      </c>
      <c r="F22" s="150">
        <v>0</v>
      </c>
      <c r="G22" s="145">
        <f t="shared" si="1"/>
        <v>0</v>
      </c>
      <c r="H22" s="131">
        <v>21.99</v>
      </c>
      <c r="I22" s="131">
        <v>615.71999999999991</v>
      </c>
      <c r="J22" s="131">
        <v>48.01</v>
      </c>
      <c r="K22" s="131">
        <v>1344.28</v>
      </c>
      <c r="L22" s="131">
        <v>21</v>
      </c>
      <c r="M22" s="131">
        <v>2371.6</v>
      </c>
      <c r="N22" s="130">
        <v>0</v>
      </c>
      <c r="O22" s="130">
        <v>0</v>
      </c>
      <c r="P22" s="130">
        <v>0</v>
      </c>
      <c r="Q22" s="130">
        <v>0</v>
      </c>
      <c r="R22" s="131">
        <v>0</v>
      </c>
      <c r="S22" s="131" t="s">
        <v>326</v>
      </c>
      <c r="T22" s="131"/>
      <c r="U22" s="131">
        <v>0</v>
      </c>
      <c r="V22" s="131">
        <v>0</v>
      </c>
      <c r="W22" s="131">
        <v>0</v>
      </c>
      <c r="X22" s="131" t="s">
        <v>327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328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>
      <c r="A23" s="146" t="s">
        <v>71</v>
      </c>
      <c r="B23" s="147" t="s">
        <v>75</v>
      </c>
      <c r="C23" s="153" t="s">
        <v>3271</v>
      </c>
      <c r="D23" s="148" t="s">
        <v>2358</v>
      </c>
      <c r="E23" s="149">
        <v>50</v>
      </c>
      <c r="F23" s="150">
        <v>0</v>
      </c>
      <c r="G23" s="145">
        <f t="shared" si="1"/>
        <v>0</v>
      </c>
      <c r="H23" s="131">
        <v>4</v>
      </c>
      <c r="I23" s="131">
        <v>200</v>
      </c>
      <c r="J23" s="131">
        <v>9</v>
      </c>
      <c r="K23" s="131">
        <v>450</v>
      </c>
      <c r="L23" s="131">
        <v>21</v>
      </c>
      <c r="M23" s="131">
        <v>786.5</v>
      </c>
      <c r="N23" s="130">
        <v>0</v>
      </c>
      <c r="O23" s="130">
        <v>0</v>
      </c>
      <c r="P23" s="130">
        <v>0</v>
      </c>
      <c r="Q23" s="130">
        <v>0</v>
      </c>
      <c r="R23" s="131">
        <v>0</v>
      </c>
      <c r="S23" s="131" t="s">
        <v>326</v>
      </c>
      <c r="T23" s="131"/>
      <c r="U23" s="131">
        <v>0</v>
      </c>
      <c r="V23" s="131">
        <v>0</v>
      </c>
      <c r="W23" s="131">
        <v>0</v>
      </c>
      <c r="X23" s="131" t="s">
        <v>327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328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>
      <c r="A24" s="146" t="s">
        <v>73</v>
      </c>
      <c r="B24" s="147" t="s">
        <v>147</v>
      </c>
      <c r="C24" s="153" t="s">
        <v>3272</v>
      </c>
      <c r="D24" s="148" t="s">
        <v>2358</v>
      </c>
      <c r="E24" s="149">
        <v>80</v>
      </c>
      <c r="F24" s="150">
        <v>0</v>
      </c>
      <c r="G24" s="145">
        <f t="shared" si="1"/>
        <v>0</v>
      </c>
      <c r="H24" s="131">
        <v>2.48</v>
      </c>
      <c r="I24" s="131">
        <v>198.4</v>
      </c>
      <c r="J24" s="131">
        <v>9.02</v>
      </c>
      <c r="K24" s="131">
        <v>721.59999999999991</v>
      </c>
      <c r="L24" s="131">
        <v>21</v>
      </c>
      <c r="M24" s="131">
        <v>1113.2</v>
      </c>
      <c r="N24" s="130">
        <v>0</v>
      </c>
      <c r="O24" s="130">
        <v>0</v>
      </c>
      <c r="P24" s="130">
        <v>0</v>
      </c>
      <c r="Q24" s="130">
        <v>0</v>
      </c>
      <c r="R24" s="131">
        <v>0</v>
      </c>
      <c r="S24" s="131" t="s">
        <v>326</v>
      </c>
      <c r="T24" s="131"/>
      <c r="U24" s="131">
        <v>0</v>
      </c>
      <c r="V24" s="131">
        <v>0</v>
      </c>
      <c r="W24" s="131">
        <v>0</v>
      </c>
      <c r="X24" s="131" t="s">
        <v>327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328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>
      <c r="A25" s="146" t="s">
        <v>75</v>
      </c>
      <c r="B25" s="147" t="s">
        <v>806</v>
      </c>
      <c r="C25" s="153" t="s">
        <v>3273</v>
      </c>
      <c r="D25" s="148" t="s">
        <v>2358</v>
      </c>
      <c r="E25" s="149">
        <v>10</v>
      </c>
      <c r="F25" s="150">
        <v>0</v>
      </c>
      <c r="G25" s="145">
        <f t="shared" si="1"/>
        <v>0</v>
      </c>
      <c r="H25" s="131">
        <v>48</v>
      </c>
      <c r="I25" s="131">
        <v>480</v>
      </c>
      <c r="J25" s="131">
        <v>15</v>
      </c>
      <c r="K25" s="131">
        <v>150</v>
      </c>
      <c r="L25" s="131">
        <v>21</v>
      </c>
      <c r="M25" s="131">
        <v>762.3</v>
      </c>
      <c r="N25" s="130">
        <v>0</v>
      </c>
      <c r="O25" s="130">
        <v>0</v>
      </c>
      <c r="P25" s="130">
        <v>0</v>
      </c>
      <c r="Q25" s="130">
        <v>0</v>
      </c>
      <c r="R25" s="131">
        <v>0</v>
      </c>
      <c r="S25" s="131" t="s">
        <v>326</v>
      </c>
      <c r="T25" s="131"/>
      <c r="U25" s="131">
        <v>0</v>
      </c>
      <c r="V25" s="131">
        <v>0</v>
      </c>
      <c r="W25" s="131">
        <v>0</v>
      </c>
      <c r="X25" s="131" t="s">
        <v>327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328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>
      <c r="A26" s="146" t="s">
        <v>147</v>
      </c>
      <c r="B26" s="147" t="s">
        <v>809</v>
      </c>
      <c r="C26" s="153" t="s">
        <v>3274</v>
      </c>
      <c r="D26" s="148" t="s">
        <v>2358</v>
      </c>
      <c r="E26" s="149">
        <v>2</v>
      </c>
      <c r="F26" s="150">
        <v>0</v>
      </c>
      <c r="G26" s="145">
        <f t="shared" si="1"/>
        <v>0</v>
      </c>
      <c r="H26" s="131">
        <v>56</v>
      </c>
      <c r="I26" s="131">
        <v>112</v>
      </c>
      <c r="J26" s="131">
        <v>115</v>
      </c>
      <c r="K26" s="131">
        <v>230</v>
      </c>
      <c r="L26" s="131">
        <v>21</v>
      </c>
      <c r="M26" s="131">
        <v>413.82</v>
      </c>
      <c r="N26" s="130">
        <v>0</v>
      </c>
      <c r="O26" s="130">
        <v>0</v>
      </c>
      <c r="P26" s="130">
        <v>0</v>
      </c>
      <c r="Q26" s="130">
        <v>0</v>
      </c>
      <c r="R26" s="131">
        <v>0</v>
      </c>
      <c r="S26" s="131" t="s">
        <v>326</v>
      </c>
      <c r="T26" s="131"/>
      <c r="U26" s="131">
        <v>0</v>
      </c>
      <c r="V26" s="131">
        <v>0</v>
      </c>
      <c r="W26" s="131">
        <v>0</v>
      </c>
      <c r="X26" s="131" t="s">
        <v>327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328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>
      <c r="A27" s="146" t="s">
        <v>806</v>
      </c>
      <c r="B27" s="147" t="s">
        <v>815</v>
      </c>
      <c r="C27" s="153" t="s">
        <v>3275</v>
      </c>
      <c r="D27" s="148" t="s">
        <v>2358</v>
      </c>
      <c r="E27" s="149">
        <v>9</v>
      </c>
      <c r="F27" s="150">
        <v>0</v>
      </c>
      <c r="G27" s="145">
        <f t="shared" si="1"/>
        <v>0</v>
      </c>
      <c r="H27" s="131">
        <v>0</v>
      </c>
      <c r="I27" s="131">
        <v>0</v>
      </c>
      <c r="J27" s="131">
        <v>335</v>
      </c>
      <c r="K27" s="131">
        <v>3015</v>
      </c>
      <c r="L27" s="131">
        <v>21</v>
      </c>
      <c r="M27" s="131">
        <v>3648.15</v>
      </c>
      <c r="N27" s="130">
        <v>0</v>
      </c>
      <c r="O27" s="130">
        <v>0</v>
      </c>
      <c r="P27" s="130">
        <v>0</v>
      </c>
      <c r="Q27" s="130">
        <v>0</v>
      </c>
      <c r="R27" s="131">
        <v>0</v>
      </c>
      <c r="S27" s="131" t="s">
        <v>326</v>
      </c>
      <c r="T27" s="131"/>
      <c r="U27" s="131">
        <v>0</v>
      </c>
      <c r="V27" s="131">
        <v>0</v>
      </c>
      <c r="W27" s="131">
        <v>0</v>
      </c>
      <c r="X27" s="131" t="s">
        <v>327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328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>
      <c r="A28" s="146" t="s">
        <v>809</v>
      </c>
      <c r="B28" s="147" t="s">
        <v>818</v>
      </c>
      <c r="C28" s="153" t="s">
        <v>3276</v>
      </c>
      <c r="D28" s="148" t="s">
        <v>2358</v>
      </c>
      <c r="E28" s="149">
        <v>2</v>
      </c>
      <c r="F28" s="150">
        <v>0</v>
      </c>
      <c r="G28" s="145">
        <f t="shared" si="1"/>
        <v>0</v>
      </c>
      <c r="H28" s="131">
        <v>0</v>
      </c>
      <c r="I28" s="131">
        <v>0</v>
      </c>
      <c r="J28" s="131">
        <v>750</v>
      </c>
      <c r="K28" s="131">
        <v>1500</v>
      </c>
      <c r="L28" s="131">
        <v>21</v>
      </c>
      <c r="M28" s="131">
        <v>1815</v>
      </c>
      <c r="N28" s="130">
        <v>0</v>
      </c>
      <c r="O28" s="130">
        <v>0</v>
      </c>
      <c r="P28" s="130">
        <v>0</v>
      </c>
      <c r="Q28" s="130">
        <v>0</v>
      </c>
      <c r="R28" s="131">
        <v>0</v>
      </c>
      <c r="S28" s="131" t="s">
        <v>326</v>
      </c>
      <c r="T28" s="131"/>
      <c r="U28" s="131">
        <v>0</v>
      </c>
      <c r="V28" s="131">
        <v>0</v>
      </c>
      <c r="W28" s="131">
        <v>0</v>
      </c>
      <c r="X28" s="131" t="s">
        <v>327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328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ht="22.5">
      <c r="A29" s="146" t="s">
        <v>815</v>
      </c>
      <c r="B29" s="147" t="s">
        <v>821</v>
      </c>
      <c r="C29" s="153" t="s">
        <v>3277</v>
      </c>
      <c r="D29" s="148" t="s">
        <v>3193</v>
      </c>
      <c r="E29" s="149">
        <v>1</v>
      </c>
      <c r="F29" s="150">
        <v>0</v>
      </c>
      <c r="G29" s="145">
        <f t="shared" si="1"/>
        <v>0</v>
      </c>
      <c r="H29" s="131">
        <v>432</v>
      </c>
      <c r="I29" s="131">
        <v>432</v>
      </c>
      <c r="J29" s="131">
        <v>288</v>
      </c>
      <c r="K29" s="131">
        <v>288</v>
      </c>
      <c r="L29" s="131">
        <v>21</v>
      </c>
      <c r="M29" s="131">
        <v>871.2</v>
      </c>
      <c r="N29" s="130">
        <v>0</v>
      </c>
      <c r="O29" s="130">
        <v>0</v>
      </c>
      <c r="P29" s="130">
        <v>0</v>
      </c>
      <c r="Q29" s="130">
        <v>0</v>
      </c>
      <c r="R29" s="131">
        <v>0</v>
      </c>
      <c r="S29" s="131" t="s">
        <v>326</v>
      </c>
      <c r="T29" s="131"/>
      <c r="U29" s="131">
        <v>0</v>
      </c>
      <c r="V29" s="131">
        <v>0</v>
      </c>
      <c r="W29" s="131">
        <v>0</v>
      </c>
      <c r="X29" s="131" t="s">
        <v>327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328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>
      <c r="A30" s="146" t="s">
        <v>818</v>
      </c>
      <c r="B30" s="147" t="s">
        <v>826</v>
      </c>
      <c r="C30" s="153" t="s">
        <v>3278</v>
      </c>
      <c r="D30" s="148" t="s">
        <v>2432</v>
      </c>
      <c r="E30" s="149">
        <v>8</v>
      </c>
      <c r="F30" s="150">
        <v>0</v>
      </c>
      <c r="G30" s="145">
        <f t="shared" si="1"/>
        <v>0</v>
      </c>
      <c r="H30" s="131">
        <v>0</v>
      </c>
      <c r="I30" s="131">
        <v>0</v>
      </c>
      <c r="J30" s="131">
        <v>780</v>
      </c>
      <c r="K30" s="131">
        <v>6240</v>
      </c>
      <c r="L30" s="131">
        <v>21</v>
      </c>
      <c r="M30" s="131">
        <v>7550.4</v>
      </c>
      <c r="N30" s="130">
        <v>0</v>
      </c>
      <c r="O30" s="130">
        <v>0</v>
      </c>
      <c r="P30" s="130">
        <v>0</v>
      </c>
      <c r="Q30" s="130">
        <v>0</v>
      </c>
      <c r="R30" s="131">
        <v>0</v>
      </c>
      <c r="S30" s="131" t="s">
        <v>326</v>
      </c>
      <c r="T30" s="131"/>
      <c r="U30" s="131">
        <v>0</v>
      </c>
      <c r="V30" s="131">
        <v>0</v>
      </c>
      <c r="W30" s="131">
        <v>0</v>
      </c>
      <c r="X30" s="131" t="s">
        <v>327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328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>
      <c r="A31" s="146" t="s">
        <v>821</v>
      </c>
      <c r="B31" s="147" t="s">
        <v>3279</v>
      </c>
      <c r="C31" s="153" t="s">
        <v>3280</v>
      </c>
      <c r="D31" s="148" t="s">
        <v>3281</v>
      </c>
      <c r="E31" s="149">
        <v>1</v>
      </c>
      <c r="F31" s="150">
        <v>0</v>
      </c>
      <c r="G31" s="145">
        <f t="shared" si="1"/>
        <v>0</v>
      </c>
      <c r="H31" s="131">
        <v>0</v>
      </c>
      <c r="I31" s="131">
        <v>0</v>
      </c>
      <c r="J31" s="131">
        <v>478</v>
      </c>
      <c r="K31" s="131">
        <v>478</v>
      </c>
      <c r="L31" s="131">
        <v>21</v>
      </c>
      <c r="M31" s="131">
        <v>578.38</v>
      </c>
      <c r="N31" s="130">
        <v>0</v>
      </c>
      <c r="O31" s="130">
        <v>0</v>
      </c>
      <c r="P31" s="130">
        <v>0</v>
      </c>
      <c r="Q31" s="130">
        <v>0</v>
      </c>
      <c r="R31" s="131">
        <v>0</v>
      </c>
      <c r="S31" s="131" t="s">
        <v>326</v>
      </c>
      <c r="T31" s="131"/>
      <c r="U31" s="131">
        <v>0</v>
      </c>
      <c r="V31" s="131">
        <v>0</v>
      </c>
      <c r="W31" s="131">
        <v>0</v>
      </c>
      <c r="X31" s="131" t="s">
        <v>2455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2456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>
      <c r="A32" s="146" t="s">
        <v>826</v>
      </c>
      <c r="B32" s="147" t="s">
        <v>832</v>
      </c>
      <c r="C32" s="153" t="s">
        <v>3282</v>
      </c>
      <c r="D32" s="148" t="s">
        <v>3193</v>
      </c>
      <c r="E32" s="149">
        <v>1</v>
      </c>
      <c r="F32" s="150">
        <v>0</v>
      </c>
      <c r="G32" s="145">
        <f t="shared" si="1"/>
        <v>0</v>
      </c>
      <c r="H32" s="131">
        <v>0</v>
      </c>
      <c r="I32" s="131">
        <v>0</v>
      </c>
      <c r="J32" s="131">
        <v>2450</v>
      </c>
      <c r="K32" s="131">
        <v>2450</v>
      </c>
      <c r="L32" s="131">
        <v>21</v>
      </c>
      <c r="M32" s="131">
        <v>2964.5</v>
      </c>
      <c r="N32" s="130">
        <v>0</v>
      </c>
      <c r="O32" s="130">
        <v>0</v>
      </c>
      <c r="P32" s="130">
        <v>0</v>
      </c>
      <c r="Q32" s="130">
        <v>0</v>
      </c>
      <c r="R32" s="131">
        <v>0</v>
      </c>
      <c r="S32" s="131" t="s">
        <v>326</v>
      </c>
      <c r="T32" s="131"/>
      <c r="U32" s="131">
        <v>0</v>
      </c>
      <c r="V32" s="131">
        <v>0</v>
      </c>
      <c r="W32" s="131">
        <v>0</v>
      </c>
      <c r="X32" s="131" t="s">
        <v>327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328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22.5">
      <c r="A33" s="146" t="s">
        <v>829</v>
      </c>
      <c r="B33" s="147" t="s">
        <v>835</v>
      </c>
      <c r="C33" s="153" t="s">
        <v>3283</v>
      </c>
      <c r="D33" s="148" t="s">
        <v>3193</v>
      </c>
      <c r="E33" s="149">
        <v>1</v>
      </c>
      <c r="F33" s="150">
        <v>0</v>
      </c>
      <c r="G33" s="145">
        <f t="shared" si="1"/>
        <v>0</v>
      </c>
      <c r="H33" s="131">
        <v>512.41</v>
      </c>
      <c r="I33" s="131">
        <v>512.41</v>
      </c>
      <c r="J33" s="131">
        <v>337.59</v>
      </c>
      <c r="K33" s="131">
        <v>337.59</v>
      </c>
      <c r="L33" s="131">
        <v>21</v>
      </c>
      <c r="M33" s="131">
        <v>1028.5</v>
      </c>
      <c r="N33" s="130">
        <v>0</v>
      </c>
      <c r="O33" s="130">
        <v>0</v>
      </c>
      <c r="P33" s="130">
        <v>0</v>
      </c>
      <c r="Q33" s="130">
        <v>0</v>
      </c>
      <c r="R33" s="131">
        <v>0</v>
      </c>
      <c r="S33" s="131" t="s">
        <v>326</v>
      </c>
      <c r="T33" s="131"/>
      <c r="U33" s="131">
        <v>0</v>
      </c>
      <c r="V33" s="131">
        <v>0</v>
      </c>
      <c r="W33" s="131">
        <v>0</v>
      </c>
      <c r="X33" s="131" t="s">
        <v>327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328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>
      <c r="A34" s="146" t="s">
        <v>832</v>
      </c>
      <c r="B34" s="147" t="s">
        <v>838</v>
      </c>
      <c r="C34" s="153" t="s">
        <v>3284</v>
      </c>
      <c r="D34" s="148" t="s">
        <v>2432</v>
      </c>
      <c r="E34" s="149">
        <v>8</v>
      </c>
      <c r="F34" s="150">
        <v>0</v>
      </c>
      <c r="G34" s="145">
        <f t="shared" si="1"/>
        <v>0</v>
      </c>
      <c r="H34" s="131">
        <v>0</v>
      </c>
      <c r="I34" s="131">
        <v>0</v>
      </c>
      <c r="J34" s="131">
        <v>240</v>
      </c>
      <c r="K34" s="131">
        <v>1920</v>
      </c>
      <c r="L34" s="131">
        <v>21</v>
      </c>
      <c r="M34" s="131">
        <v>2323.1999999999998</v>
      </c>
      <c r="N34" s="130">
        <v>0</v>
      </c>
      <c r="O34" s="130">
        <v>0</v>
      </c>
      <c r="P34" s="130">
        <v>0</v>
      </c>
      <c r="Q34" s="130">
        <v>0</v>
      </c>
      <c r="R34" s="131">
        <v>0</v>
      </c>
      <c r="S34" s="131" t="s">
        <v>326</v>
      </c>
      <c r="T34" s="131"/>
      <c r="U34" s="131">
        <v>0</v>
      </c>
      <c r="V34" s="131">
        <v>0</v>
      </c>
      <c r="W34" s="131">
        <v>0</v>
      </c>
      <c r="X34" s="131" t="s">
        <v>327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328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>
      <c r="A35" s="140" t="s">
        <v>835</v>
      </c>
      <c r="B35" s="141" t="s">
        <v>3285</v>
      </c>
      <c r="C35" s="182" t="s">
        <v>3314</v>
      </c>
      <c r="D35" s="142" t="s">
        <v>0</v>
      </c>
      <c r="E35" s="143">
        <v>3.6</v>
      </c>
      <c r="F35" s="150">
        <v>0</v>
      </c>
      <c r="G35" s="145">
        <f t="shared" si="1"/>
        <v>0</v>
      </c>
      <c r="H35" s="131">
        <v>0</v>
      </c>
      <c r="I35" s="131">
        <v>0</v>
      </c>
      <c r="J35" s="131">
        <v>1316.67</v>
      </c>
      <c r="K35" s="131">
        <v>4740.0120000000006</v>
      </c>
      <c r="L35" s="131">
        <v>21</v>
      </c>
      <c r="M35" s="131">
        <v>5735.4121000000005</v>
      </c>
      <c r="N35" s="130">
        <v>0</v>
      </c>
      <c r="O35" s="130">
        <v>0</v>
      </c>
      <c r="P35" s="130">
        <v>0</v>
      </c>
      <c r="Q35" s="130">
        <v>0</v>
      </c>
      <c r="R35" s="131">
        <v>0</v>
      </c>
      <c r="S35" s="131" t="s">
        <v>326</v>
      </c>
      <c r="T35" s="131"/>
      <c r="U35" s="131">
        <v>0</v>
      </c>
      <c r="V35" s="131">
        <v>0</v>
      </c>
      <c r="W35" s="131">
        <v>0</v>
      </c>
      <c r="X35" s="131" t="s">
        <v>731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732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ht="22.5">
      <c r="A36" s="129"/>
      <c r="B36" s="129"/>
      <c r="C36" s="255" t="s">
        <v>3286</v>
      </c>
      <c r="D36" s="256"/>
      <c r="E36" s="256"/>
      <c r="F36" s="256"/>
      <c r="G36" s="256"/>
      <c r="H36" s="131"/>
      <c r="I36" s="131"/>
      <c r="J36" s="131"/>
      <c r="K36" s="131"/>
      <c r="L36" s="131"/>
      <c r="M36" s="131"/>
      <c r="N36" s="130"/>
      <c r="O36" s="130"/>
      <c r="P36" s="130"/>
      <c r="Q36" s="130"/>
      <c r="R36" s="131"/>
      <c r="S36" s="131"/>
      <c r="T36" s="131"/>
      <c r="U36" s="131"/>
      <c r="V36" s="131"/>
      <c r="W36" s="131"/>
      <c r="X36" s="131"/>
      <c r="Y36" s="126"/>
      <c r="Z36" s="126"/>
      <c r="AA36" s="126"/>
      <c r="AB36" s="126"/>
      <c r="AC36" s="126"/>
      <c r="AD36" s="126"/>
      <c r="AE36" s="126"/>
      <c r="AF36" s="126"/>
      <c r="AG36" s="126" t="s">
        <v>340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57" t="str">
        <f>C36</f>
        <v>Náklady dodavatele vyplývající z povinností dodavatele stanovených obchodními podmínkami před zahájením stavebních prací. Tato skupina zahrnuje zejména náklady na přípravné činnosti.</v>
      </c>
      <c r="BB36" s="126"/>
      <c r="BC36" s="126"/>
      <c r="BD36" s="126"/>
      <c r="BE36" s="126"/>
      <c r="BF36" s="126"/>
      <c r="BG36" s="126"/>
      <c r="BH36" s="126"/>
    </row>
    <row r="37" spans="1:60">
      <c r="A37" s="140" t="s">
        <v>838</v>
      </c>
      <c r="B37" s="141" t="s">
        <v>3287</v>
      </c>
      <c r="C37" s="154" t="s">
        <v>3288</v>
      </c>
      <c r="D37" s="142" t="s">
        <v>0</v>
      </c>
      <c r="E37" s="143">
        <v>1</v>
      </c>
      <c r="F37" s="150">
        <v>0</v>
      </c>
      <c r="G37" s="145">
        <f>F37*E37</f>
        <v>0</v>
      </c>
      <c r="H37" s="131">
        <v>0</v>
      </c>
      <c r="I37" s="131">
        <v>0</v>
      </c>
      <c r="J37" s="131">
        <v>1317</v>
      </c>
      <c r="K37" s="131">
        <v>1317</v>
      </c>
      <c r="L37" s="131">
        <v>21</v>
      </c>
      <c r="M37" s="131">
        <v>1593.57</v>
      </c>
      <c r="N37" s="130">
        <v>0</v>
      </c>
      <c r="O37" s="130">
        <v>0</v>
      </c>
      <c r="P37" s="130">
        <v>0</v>
      </c>
      <c r="Q37" s="130">
        <v>0</v>
      </c>
      <c r="R37" s="131">
        <v>0</v>
      </c>
      <c r="S37" s="131" t="s">
        <v>326</v>
      </c>
      <c r="T37" s="131"/>
      <c r="U37" s="131">
        <v>0</v>
      </c>
      <c r="V37" s="131">
        <v>0</v>
      </c>
      <c r="W37" s="131">
        <v>0</v>
      </c>
      <c r="X37" s="131" t="s">
        <v>327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328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ht="22.5">
      <c r="A38" s="129"/>
      <c r="B38" s="129"/>
      <c r="C38" s="255" t="s">
        <v>3286</v>
      </c>
      <c r="D38" s="256"/>
      <c r="E38" s="256"/>
      <c r="F38" s="256"/>
      <c r="G38" s="256"/>
      <c r="H38" s="131"/>
      <c r="I38" s="131"/>
      <c r="J38" s="131"/>
      <c r="K38" s="131"/>
      <c r="L38" s="131"/>
      <c r="M38" s="131"/>
      <c r="N38" s="130"/>
      <c r="O38" s="130"/>
      <c r="P38" s="130"/>
      <c r="Q38" s="130"/>
      <c r="R38" s="131"/>
      <c r="S38" s="131"/>
      <c r="T38" s="131"/>
      <c r="U38" s="131"/>
      <c r="V38" s="131"/>
      <c r="W38" s="131"/>
      <c r="X38" s="131"/>
      <c r="Y38" s="126"/>
      <c r="Z38" s="126"/>
      <c r="AA38" s="126"/>
      <c r="AB38" s="126"/>
      <c r="AC38" s="126"/>
      <c r="AD38" s="126"/>
      <c r="AE38" s="126"/>
      <c r="AF38" s="126"/>
      <c r="AG38" s="126" t="s">
        <v>340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57" t="str">
        <f>C38</f>
        <v>Náklady dodavatele vyplývající z povinností dodavatele stanovených obchodními podmínkami před zahájením stavebních prací. Tato skupina zahrnuje zejména náklady na přípravné činnosti.</v>
      </c>
      <c r="BB38" s="126"/>
      <c r="BC38" s="126"/>
      <c r="BD38" s="126"/>
      <c r="BE38" s="126"/>
      <c r="BF38" s="126"/>
      <c r="BG38" s="126"/>
      <c r="BH38" s="126"/>
    </row>
    <row r="39" spans="1:60">
      <c r="A39" s="140" t="s">
        <v>886</v>
      </c>
      <c r="B39" s="141" t="s">
        <v>3289</v>
      </c>
      <c r="C39" s="154" t="s">
        <v>3290</v>
      </c>
      <c r="D39" s="142" t="s">
        <v>0</v>
      </c>
      <c r="E39" s="143">
        <v>6</v>
      </c>
      <c r="F39" s="150">
        <v>0</v>
      </c>
      <c r="G39" s="145">
        <f>F39*E39</f>
        <v>0</v>
      </c>
      <c r="H39" s="131">
        <v>0</v>
      </c>
      <c r="I39" s="131">
        <v>0</v>
      </c>
      <c r="J39" s="131">
        <v>444.84</v>
      </c>
      <c r="K39" s="131">
        <v>2669.04</v>
      </c>
      <c r="L39" s="131">
        <v>21</v>
      </c>
      <c r="M39" s="131">
        <v>3229.5383999999999</v>
      </c>
      <c r="N39" s="130">
        <v>0</v>
      </c>
      <c r="O39" s="130">
        <v>0</v>
      </c>
      <c r="P39" s="130">
        <v>0</v>
      </c>
      <c r="Q39" s="130">
        <v>0</v>
      </c>
      <c r="R39" s="131">
        <v>0</v>
      </c>
      <c r="S39" s="131" t="s">
        <v>326</v>
      </c>
      <c r="T39" s="131"/>
      <c r="U39" s="131">
        <v>0</v>
      </c>
      <c r="V39" s="131">
        <v>0</v>
      </c>
      <c r="W39" s="131">
        <v>0</v>
      </c>
      <c r="X39" s="131" t="s">
        <v>327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328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ht="22.5">
      <c r="A40" s="129"/>
      <c r="B40" s="129"/>
      <c r="C40" s="255" t="s">
        <v>3286</v>
      </c>
      <c r="D40" s="256"/>
      <c r="E40" s="256"/>
      <c r="F40" s="256"/>
      <c r="G40" s="256"/>
      <c r="H40" s="131"/>
      <c r="I40" s="131"/>
      <c r="J40" s="131"/>
      <c r="K40" s="131"/>
      <c r="L40" s="131"/>
      <c r="M40" s="131"/>
      <c r="N40" s="130"/>
      <c r="O40" s="130"/>
      <c r="P40" s="130"/>
      <c r="Q40" s="130"/>
      <c r="R40" s="131"/>
      <c r="S40" s="131"/>
      <c r="T40" s="131"/>
      <c r="U40" s="131"/>
      <c r="V40" s="131"/>
      <c r="W40" s="131"/>
      <c r="X40" s="131"/>
      <c r="Y40" s="126"/>
      <c r="Z40" s="126"/>
      <c r="AA40" s="126"/>
      <c r="AB40" s="126"/>
      <c r="AC40" s="126"/>
      <c r="AD40" s="126"/>
      <c r="AE40" s="126"/>
      <c r="AF40" s="126"/>
      <c r="AG40" s="126" t="s">
        <v>340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57" t="str">
        <f>C40</f>
        <v>Náklady dodavatele vyplývající z povinností dodavatele stanovených obchodními podmínkami před zahájením stavebních prací. Tato skupina zahrnuje zejména náklady na přípravné činnosti.</v>
      </c>
      <c r="BB40" s="126"/>
      <c r="BC40" s="126"/>
      <c r="BD40" s="126"/>
      <c r="BE40" s="126"/>
      <c r="BF40" s="126"/>
      <c r="BG40" s="126"/>
      <c r="BH40" s="126"/>
    </row>
    <row r="41" spans="1:60">
      <c r="A41" s="3"/>
      <c r="B41" s="4"/>
      <c r="C41" s="155"/>
      <c r="D41" s="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AE41">
        <v>15</v>
      </c>
      <c r="AF41">
        <v>21</v>
      </c>
      <c r="AG41" t="s">
        <v>307</v>
      </c>
    </row>
    <row r="42" spans="1:60">
      <c r="C42" s="156"/>
      <c r="D42" s="10"/>
      <c r="AG42" t="s">
        <v>1158</v>
      </c>
    </row>
    <row r="43" spans="1:60">
      <c r="D43" s="10"/>
    </row>
    <row r="44" spans="1:60">
      <c r="D44" s="10"/>
    </row>
    <row r="45" spans="1:60">
      <c r="D45" s="10"/>
    </row>
    <row r="46" spans="1:60">
      <c r="D46" s="10"/>
    </row>
    <row r="47" spans="1:60">
      <c r="D47" s="10"/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8">
    <mergeCell ref="C38:G38"/>
    <mergeCell ref="C40:G40"/>
    <mergeCell ref="A1:G1"/>
    <mergeCell ref="C2:G2"/>
    <mergeCell ref="C3:G3"/>
    <mergeCell ref="C4:G4"/>
    <mergeCell ref="C11:G11"/>
    <mergeCell ref="C36:G36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18" activePane="bottomLeft" state="frozen"/>
      <selection pane="bottomLeft" activeCell="F43" sqref="F43"/>
    </sheetView>
  </sheetViews>
  <sheetFormatPr defaultRowHeight="12.75"/>
  <cols>
    <col min="1" max="1" width="3.42578125" customWidth="1"/>
    <col min="2" max="2" width="12.5703125" style="116" customWidth="1"/>
    <col min="3" max="3" width="38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7</v>
      </c>
      <c r="B1" s="248"/>
      <c r="C1" s="248"/>
      <c r="D1" s="248"/>
      <c r="E1" s="248"/>
      <c r="F1" s="248"/>
      <c r="G1" s="248"/>
      <c r="AG1" t="s">
        <v>293</v>
      </c>
    </row>
    <row r="2" spans="1:60" ht="24.95" customHeight="1">
      <c r="A2" s="118" t="s">
        <v>8</v>
      </c>
      <c r="B2" s="49" t="s">
        <v>294</v>
      </c>
      <c r="C2" s="249" t="s">
        <v>295</v>
      </c>
      <c r="D2" s="250"/>
      <c r="E2" s="250"/>
      <c r="F2" s="250"/>
      <c r="G2" s="251"/>
      <c r="AG2" t="s">
        <v>296</v>
      </c>
    </row>
    <row r="3" spans="1:60" ht="24.95" customHeight="1">
      <c r="A3" s="118" t="s">
        <v>9</v>
      </c>
      <c r="B3" s="49" t="s">
        <v>44</v>
      </c>
      <c r="C3" s="249" t="s">
        <v>45</v>
      </c>
      <c r="D3" s="250"/>
      <c r="E3" s="250"/>
      <c r="F3" s="250"/>
      <c r="G3" s="251"/>
      <c r="AC3" s="116" t="s">
        <v>296</v>
      </c>
      <c r="AG3" t="s">
        <v>297</v>
      </c>
    </row>
    <row r="4" spans="1:60" ht="24.95" customHeight="1">
      <c r="A4" s="119" t="s">
        <v>10</v>
      </c>
      <c r="B4" s="120" t="s">
        <v>71</v>
      </c>
      <c r="C4" s="252" t="s">
        <v>72</v>
      </c>
      <c r="D4" s="253"/>
      <c r="E4" s="253"/>
      <c r="F4" s="253"/>
      <c r="G4" s="254"/>
      <c r="AG4" t="s">
        <v>298</v>
      </c>
    </row>
    <row r="5" spans="1:60">
      <c r="D5" s="10"/>
    </row>
    <row r="6" spans="1:60" ht="38.25">
      <c r="A6" s="122" t="s">
        <v>299</v>
      </c>
      <c r="B6" s="124" t="s">
        <v>300</v>
      </c>
      <c r="C6" s="124" t="s">
        <v>301</v>
      </c>
      <c r="D6" s="123" t="s">
        <v>302</v>
      </c>
      <c r="E6" s="122" t="s">
        <v>303</v>
      </c>
      <c r="F6" s="121" t="s">
        <v>304</v>
      </c>
      <c r="G6" s="122" t="s">
        <v>31</v>
      </c>
      <c r="H6" s="125" t="s">
        <v>32</v>
      </c>
      <c r="I6" s="125" t="s">
        <v>305</v>
      </c>
      <c r="J6" s="125" t="s">
        <v>33</v>
      </c>
      <c r="K6" s="125" t="s">
        <v>306</v>
      </c>
      <c r="L6" s="125" t="s">
        <v>307</v>
      </c>
      <c r="M6" s="125" t="s">
        <v>308</v>
      </c>
      <c r="N6" s="125" t="s">
        <v>309</v>
      </c>
      <c r="O6" s="125" t="s">
        <v>310</v>
      </c>
      <c r="P6" s="125" t="s">
        <v>311</v>
      </c>
      <c r="Q6" s="125" t="s">
        <v>312</v>
      </c>
      <c r="R6" s="125" t="s">
        <v>313</v>
      </c>
      <c r="S6" s="125" t="s">
        <v>314</v>
      </c>
      <c r="T6" s="125" t="s">
        <v>315</v>
      </c>
      <c r="U6" s="125" t="s">
        <v>316</v>
      </c>
      <c r="V6" s="125" t="s">
        <v>317</v>
      </c>
      <c r="W6" s="125" t="s">
        <v>318</v>
      </c>
      <c r="X6" s="125" t="s">
        <v>319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34" t="s">
        <v>320</v>
      </c>
      <c r="B8" s="135" t="s">
        <v>117</v>
      </c>
      <c r="C8" s="152" t="s">
        <v>119</v>
      </c>
      <c r="D8" s="136"/>
      <c r="E8" s="137"/>
      <c r="F8" s="138"/>
      <c r="G8" s="139">
        <f>SUM(G21:G43)+G19+G18+G17+G16+G15+G14+G13+G12+G11+G10+G9</f>
        <v>0</v>
      </c>
      <c r="H8" s="133"/>
      <c r="I8" s="133">
        <v>0</v>
      </c>
      <c r="J8" s="133"/>
      <c r="K8" s="133">
        <v>0</v>
      </c>
      <c r="L8" s="133"/>
      <c r="M8" s="133"/>
      <c r="N8" s="132"/>
      <c r="O8" s="132"/>
      <c r="P8" s="132"/>
      <c r="Q8" s="132"/>
      <c r="R8" s="133"/>
      <c r="S8" s="133"/>
      <c r="T8" s="133"/>
      <c r="U8" s="133"/>
      <c r="V8" s="133"/>
      <c r="W8" s="133"/>
      <c r="X8" s="133"/>
      <c r="AG8" t="s">
        <v>321</v>
      </c>
    </row>
    <row r="9" spans="1:60" ht="22.5">
      <c r="A9" s="146" t="s">
        <v>130</v>
      </c>
      <c r="B9" s="147" t="s">
        <v>130</v>
      </c>
      <c r="C9" s="153" t="s">
        <v>3291</v>
      </c>
      <c r="D9" s="148" t="s">
        <v>2358</v>
      </c>
      <c r="E9" s="149">
        <v>1</v>
      </c>
      <c r="F9" s="150">
        <v>0</v>
      </c>
      <c r="G9" s="145">
        <f t="shared" ref="G9:G19" si="0">F9*E9</f>
        <v>0</v>
      </c>
      <c r="H9" s="131">
        <v>22400</v>
      </c>
      <c r="I9" s="131">
        <v>22400</v>
      </c>
      <c r="J9" s="131">
        <v>1500</v>
      </c>
      <c r="K9" s="131">
        <v>1500</v>
      </c>
      <c r="L9" s="131">
        <v>21</v>
      </c>
      <c r="M9" s="131">
        <v>28919</v>
      </c>
      <c r="N9" s="130">
        <v>0</v>
      </c>
      <c r="O9" s="130">
        <v>0</v>
      </c>
      <c r="P9" s="130">
        <v>0</v>
      </c>
      <c r="Q9" s="130">
        <v>0</v>
      </c>
      <c r="R9" s="131">
        <v>0</v>
      </c>
      <c r="S9" s="131" t="s">
        <v>326</v>
      </c>
      <c r="T9" s="131"/>
      <c r="U9" s="131">
        <v>0</v>
      </c>
      <c r="V9" s="131">
        <v>0</v>
      </c>
      <c r="W9" s="131">
        <v>0</v>
      </c>
      <c r="X9" s="131" t="s">
        <v>327</v>
      </c>
      <c r="Y9" s="126"/>
      <c r="Z9" s="126"/>
      <c r="AA9" s="126"/>
      <c r="AB9" s="126"/>
      <c r="AC9" s="126"/>
      <c r="AD9" s="126"/>
      <c r="AE9" s="126"/>
      <c r="AF9" s="126"/>
      <c r="AG9" s="126" t="s">
        <v>328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>
      <c r="A10" s="146" t="s">
        <v>149</v>
      </c>
      <c r="B10" s="147" t="s">
        <v>2433</v>
      </c>
      <c r="C10" s="153" t="s">
        <v>3292</v>
      </c>
      <c r="D10" s="148" t="s">
        <v>2358</v>
      </c>
      <c r="E10" s="149">
        <v>1</v>
      </c>
      <c r="F10" s="150">
        <v>0</v>
      </c>
      <c r="G10" s="145">
        <f t="shared" si="0"/>
        <v>0</v>
      </c>
      <c r="H10" s="131">
        <v>0</v>
      </c>
      <c r="I10" s="131">
        <v>0</v>
      </c>
      <c r="J10" s="131">
        <v>5310</v>
      </c>
      <c r="K10" s="131">
        <v>5310</v>
      </c>
      <c r="L10" s="131">
        <v>21</v>
      </c>
      <c r="M10" s="131">
        <v>6425.1</v>
      </c>
      <c r="N10" s="130">
        <v>0</v>
      </c>
      <c r="O10" s="130">
        <v>0</v>
      </c>
      <c r="P10" s="130">
        <v>0</v>
      </c>
      <c r="Q10" s="130">
        <v>0</v>
      </c>
      <c r="R10" s="131">
        <v>0</v>
      </c>
      <c r="S10" s="131" t="s">
        <v>326</v>
      </c>
      <c r="T10" s="131"/>
      <c r="U10" s="131">
        <v>0</v>
      </c>
      <c r="V10" s="131">
        <v>0</v>
      </c>
      <c r="W10" s="131">
        <v>0</v>
      </c>
      <c r="X10" s="131" t="s">
        <v>2435</v>
      </c>
      <c r="Y10" s="126"/>
      <c r="Z10" s="126"/>
      <c r="AA10" s="126"/>
      <c r="AB10" s="126"/>
      <c r="AC10" s="126"/>
      <c r="AD10" s="126"/>
      <c r="AE10" s="126"/>
      <c r="AF10" s="126"/>
      <c r="AG10" s="126" t="s">
        <v>2436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>
      <c r="A11" s="146" t="s">
        <v>153</v>
      </c>
      <c r="B11" s="147" t="s">
        <v>153</v>
      </c>
      <c r="C11" s="153" t="s">
        <v>3293</v>
      </c>
      <c r="D11" s="148" t="s">
        <v>2358</v>
      </c>
      <c r="E11" s="149">
        <v>3</v>
      </c>
      <c r="F11" s="150">
        <v>0</v>
      </c>
      <c r="G11" s="145">
        <f t="shared" si="0"/>
        <v>0</v>
      </c>
      <c r="H11" s="131">
        <v>380</v>
      </c>
      <c r="I11" s="131">
        <v>1140</v>
      </c>
      <c r="J11" s="131">
        <v>124</v>
      </c>
      <c r="K11" s="131">
        <v>372</v>
      </c>
      <c r="L11" s="131">
        <v>21</v>
      </c>
      <c r="M11" s="131">
        <v>1829.52</v>
      </c>
      <c r="N11" s="130">
        <v>0</v>
      </c>
      <c r="O11" s="130">
        <v>0</v>
      </c>
      <c r="P11" s="130">
        <v>0</v>
      </c>
      <c r="Q11" s="130">
        <v>0</v>
      </c>
      <c r="R11" s="131">
        <v>0</v>
      </c>
      <c r="S11" s="131" t="s">
        <v>326</v>
      </c>
      <c r="T11" s="131"/>
      <c r="U11" s="131">
        <v>0</v>
      </c>
      <c r="V11" s="131">
        <v>0</v>
      </c>
      <c r="W11" s="131">
        <v>0</v>
      </c>
      <c r="X11" s="131" t="s">
        <v>327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328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>
      <c r="A12" s="146" t="s">
        <v>155</v>
      </c>
      <c r="B12" s="147" t="s">
        <v>155</v>
      </c>
      <c r="C12" s="153" t="s">
        <v>3294</v>
      </c>
      <c r="D12" s="148" t="s">
        <v>2358</v>
      </c>
      <c r="E12" s="149">
        <v>72</v>
      </c>
      <c r="F12" s="150">
        <v>0</v>
      </c>
      <c r="G12" s="145">
        <f t="shared" si="0"/>
        <v>0</v>
      </c>
      <c r="H12" s="131">
        <v>285</v>
      </c>
      <c r="I12" s="131">
        <v>20520</v>
      </c>
      <c r="J12" s="131">
        <v>65</v>
      </c>
      <c r="K12" s="131">
        <v>4680</v>
      </c>
      <c r="L12" s="131">
        <v>21</v>
      </c>
      <c r="M12" s="131">
        <v>30492</v>
      </c>
      <c r="N12" s="130">
        <v>0</v>
      </c>
      <c r="O12" s="130">
        <v>0</v>
      </c>
      <c r="P12" s="130">
        <v>0</v>
      </c>
      <c r="Q12" s="130">
        <v>0</v>
      </c>
      <c r="R12" s="131">
        <v>0</v>
      </c>
      <c r="S12" s="131" t="s">
        <v>326</v>
      </c>
      <c r="T12" s="131"/>
      <c r="U12" s="131">
        <v>0</v>
      </c>
      <c r="V12" s="131">
        <v>0</v>
      </c>
      <c r="W12" s="131">
        <v>0</v>
      </c>
      <c r="X12" s="131" t="s">
        <v>327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328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>
      <c r="A13" s="146" t="s">
        <v>159</v>
      </c>
      <c r="B13" s="147" t="s">
        <v>159</v>
      </c>
      <c r="C13" s="153" t="s">
        <v>3295</v>
      </c>
      <c r="D13" s="148" t="s">
        <v>2358</v>
      </c>
      <c r="E13" s="149">
        <v>3</v>
      </c>
      <c r="F13" s="150">
        <v>0</v>
      </c>
      <c r="G13" s="145">
        <f t="shared" si="0"/>
        <v>0</v>
      </c>
      <c r="H13" s="131">
        <v>360</v>
      </c>
      <c r="I13" s="131">
        <v>1080</v>
      </c>
      <c r="J13" s="131">
        <v>55</v>
      </c>
      <c r="K13" s="131">
        <v>165</v>
      </c>
      <c r="L13" s="131">
        <v>21</v>
      </c>
      <c r="M13" s="131">
        <v>1506.45</v>
      </c>
      <c r="N13" s="130">
        <v>0</v>
      </c>
      <c r="O13" s="130">
        <v>0</v>
      </c>
      <c r="P13" s="130">
        <v>0</v>
      </c>
      <c r="Q13" s="130">
        <v>0</v>
      </c>
      <c r="R13" s="131">
        <v>0</v>
      </c>
      <c r="S13" s="131" t="s">
        <v>326</v>
      </c>
      <c r="T13" s="131"/>
      <c r="U13" s="131">
        <v>0</v>
      </c>
      <c r="V13" s="131">
        <v>0</v>
      </c>
      <c r="W13" s="131">
        <v>0</v>
      </c>
      <c r="X13" s="131" t="s">
        <v>327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328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>
      <c r="A14" s="146" t="s">
        <v>757</v>
      </c>
      <c r="B14" s="147" t="s">
        <v>757</v>
      </c>
      <c r="C14" s="153" t="s">
        <v>3265</v>
      </c>
      <c r="D14" s="148" t="s">
        <v>2358</v>
      </c>
      <c r="E14" s="149">
        <v>1</v>
      </c>
      <c r="F14" s="150">
        <v>0</v>
      </c>
      <c r="G14" s="145">
        <f t="shared" si="0"/>
        <v>0</v>
      </c>
      <c r="H14" s="131">
        <v>370</v>
      </c>
      <c r="I14" s="131">
        <v>370</v>
      </c>
      <c r="J14" s="131">
        <v>105</v>
      </c>
      <c r="K14" s="131">
        <v>105</v>
      </c>
      <c r="L14" s="131">
        <v>21</v>
      </c>
      <c r="M14" s="131">
        <v>574.75</v>
      </c>
      <c r="N14" s="130">
        <v>0</v>
      </c>
      <c r="O14" s="130">
        <v>0</v>
      </c>
      <c r="P14" s="130">
        <v>0</v>
      </c>
      <c r="Q14" s="130">
        <v>0</v>
      </c>
      <c r="R14" s="131">
        <v>0</v>
      </c>
      <c r="S14" s="131" t="s">
        <v>326</v>
      </c>
      <c r="T14" s="131"/>
      <c r="U14" s="131">
        <v>0</v>
      </c>
      <c r="V14" s="131">
        <v>0</v>
      </c>
      <c r="W14" s="131">
        <v>0</v>
      </c>
      <c r="X14" s="131" t="s">
        <v>327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328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>
      <c r="A15" s="146" t="s">
        <v>761</v>
      </c>
      <c r="B15" s="147" t="s">
        <v>761</v>
      </c>
      <c r="C15" s="153" t="s">
        <v>3296</v>
      </c>
      <c r="D15" s="148" t="s">
        <v>2358</v>
      </c>
      <c r="E15" s="149">
        <v>1</v>
      </c>
      <c r="F15" s="150">
        <v>0</v>
      </c>
      <c r="G15" s="145">
        <f t="shared" si="0"/>
        <v>0</v>
      </c>
      <c r="H15" s="131">
        <v>1260</v>
      </c>
      <c r="I15" s="131">
        <v>1260</v>
      </c>
      <c r="J15" s="131">
        <v>190</v>
      </c>
      <c r="K15" s="131">
        <v>190</v>
      </c>
      <c r="L15" s="131">
        <v>21</v>
      </c>
      <c r="M15" s="131">
        <v>1754.5</v>
      </c>
      <c r="N15" s="130">
        <v>0</v>
      </c>
      <c r="O15" s="130">
        <v>0</v>
      </c>
      <c r="P15" s="130">
        <v>0</v>
      </c>
      <c r="Q15" s="130">
        <v>0</v>
      </c>
      <c r="R15" s="131">
        <v>0</v>
      </c>
      <c r="S15" s="131" t="s">
        <v>326</v>
      </c>
      <c r="T15" s="131"/>
      <c r="U15" s="131">
        <v>0</v>
      </c>
      <c r="V15" s="131">
        <v>0</v>
      </c>
      <c r="W15" s="131">
        <v>0</v>
      </c>
      <c r="X15" s="131" t="s">
        <v>327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>
      <c r="A16" s="146" t="s">
        <v>219</v>
      </c>
      <c r="B16" s="147" t="s">
        <v>219</v>
      </c>
      <c r="C16" s="153" t="s">
        <v>3297</v>
      </c>
      <c r="D16" s="148" t="s">
        <v>2358</v>
      </c>
      <c r="E16" s="149">
        <v>1</v>
      </c>
      <c r="F16" s="150">
        <v>0</v>
      </c>
      <c r="G16" s="145">
        <f t="shared" si="0"/>
        <v>0</v>
      </c>
      <c r="H16" s="131">
        <v>18350</v>
      </c>
      <c r="I16" s="131">
        <v>18350</v>
      </c>
      <c r="J16" s="131">
        <v>750</v>
      </c>
      <c r="K16" s="131">
        <v>750</v>
      </c>
      <c r="L16" s="131">
        <v>21</v>
      </c>
      <c r="M16" s="131">
        <v>23111</v>
      </c>
      <c r="N16" s="130">
        <v>0</v>
      </c>
      <c r="O16" s="130">
        <v>0</v>
      </c>
      <c r="P16" s="130">
        <v>0</v>
      </c>
      <c r="Q16" s="130">
        <v>0</v>
      </c>
      <c r="R16" s="131">
        <v>0</v>
      </c>
      <c r="S16" s="131" t="s">
        <v>326</v>
      </c>
      <c r="T16" s="131"/>
      <c r="U16" s="131">
        <v>0</v>
      </c>
      <c r="V16" s="131">
        <v>0</v>
      </c>
      <c r="W16" s="131">
        <v>0</v>
      </c>
      <c r="X16" s="131" t="s">
        <v>327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328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ht="22.5">
      <c r="A17" s="146" t="s">
        <v>223</v>
      </c>
      <c r="B17" s="147" t="s">
        <v>3298</v>
      </c>
      <c r="C17" s="153" t="s">
        <v>3299</v>
      </c>
      <c r="D17" s="148" t="s">
        <v>325</v>
      </c>
      <c r="E17" s="149">
        <v>1</v>
      </c>
      <c r="F17" s="150">
        <v>0</v>
      </c>
      <c r="G17" s="145">
        <f t="shared" si="0"/>
        <v>0</v>
      </c>
      <c r="H17" s="131">
        <v>0</v>
      </c>
      <c r="I17" s="131">
        <v>0</v>
      </c>
      <c r="J17" s="131">
        <v>19300</v>
      </c>
      <c r="K17" s="131">
        <v>19300</v>
      </c>
      <c r="L17" s="131">
        <v>21</v>
      </c>
      <c r="M17" s="131">
        <v>23353</v>
      </c>
      <c r="N17" s="130">
        <v>0</v>
      </c>
      <c r="O17" s="130">
        <v>0</v>
      </c>
      <c r="P17" s="130">
        <v>0</v>
      </c>
      <c r="Q17" s="130">
        <v>0</v>
      </c>
      <c r="R17" s="131">
        <v>0</v>
      </c>
      <c r="S17" s="131" t="s">
        <v>326</v>
      </c>
      <c r="T17" s="131"/>
      <c r="U17" s="131">
        <v>0</v>
      </c>
      <c r="V17" s="131">
        <v>0</v>
      </c>
      <c r="W17" s="131">
        <v>0</v>
      </c>
      <c r="X17" s="131" t="s">
        <v>327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ht="22.5">
      <c r="A18" s="146" t="s">
        <v>63</v>
      </c>
      <c r="B18" s="147" t="s">
        <v>63</v>
      </c>
      <c r="C18" s="153" t="s">
        <v>3300</v>
      </c>
      <c r="D18" s="148" t="s">
        <v>2358</v>
      </c>
      <c r="E18" s="149">
        <v>1</v>
      </c>
      <c r="F18" s="150">
        <v>0</v>
      </c>
      <c r="G18" s="145">
        <f t="shared" si="0"/>
        <v>0</v>
      </c>
      <c r="H18" s="131">
        <v>19639.990000000002</v>
      </c>
      <c r="I18" s="131">
        <v>19639.990000000002</v>
      </c>
      <c r="J18" s="131">
        <v>2500.0100000000002</v>
      </c>
      <c r="K18" s="131">
        <v>2500.0100000000002</v>
      </c>
      <c r="L18" s="131">
        <v>21</v>
      </c>
      <c r="M18" s="131">
        <v>26789.4</v>
      </c>
      <c r="N18" s="130">
        <v>0</v>
      </c>
      <c r="O18" s="130">
        <v>0</v>
      </c>
      <c r="P18" s="130">
        <v>0</v>
      </c>
      <c r="Q18" s="130">
        <v>0</v>
      </c>
      <c r="R18" s="131">
        <v>0</v>
      </c>
      <c r="S18" s="131" t="s">
        <v>326</v>
      </c>
      <c r="T18" s="131"/>
      <c r="U18" s="131">
        <v>0</v>
      </c>
      <c r="V18" s="131">
        <v>0</v>
      </c>
      <c r="W18" s="131">
        <v>0</v>
      </c>
      <c r="X18" s="131" t="s">
        <v>327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328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ht="45">
      <c r="A19" s="140" t="s">
        <v>65</v>
      </c>
      <c r="B19" s="141" t="s">
        <v>65</v>
      </c>
      <c r="C19" s="154" t="s">
        <v>3301</v>
      </c>
      <c r="D19" s="142" t="s">
        <v>2358</v>
      </c>
      <c r="E19" s="143">
        <v>4</v>
      </c>
      <c r="F19" s="150">
        <v>0</v>
      </c>
      <c r="G19" s="145">
        <f t="shared" si="0"/>
        <v>0</v>
      </c>
      <c r="H19" s="131">
        <v>4890</v>
      </c>
      <c r="I19" s="131">
        <v>19560</v>
      </c>
      <c r="J19" s="131">
        <v>670</v>
      </c>
      <c r="K19" s="131">
        <v>2680</v>
      </c>
      <c r="L19" s="131">
        <v>21</v>
      </c>
      <c r="M19" s="131">
        <v>26910.400000000001</v>
      </c>
      <c r="N19" s="130">
        <v>0</v>
      </c>
      <c r="O19" s="130">
        <v>0</v>
      </c>
      <c r="P19" s="130">
        <v>0</v>
      </c>
      <c r="Q19" s="130">
        <v>0</v>
      </c>
      <c r="R19" s="131">
        <v>0</v>
      </c>
      <c r="S19" s="131" t="s">
        <v>326</v>
      </c>
      <c r="T19" s="131"/>
      <c r="U19" s="131">
        <v>0</v>
      </c>
      <c r="V19" s="131">
        <v>0</v>
      </c>
      <c r="W19" s="131">
        <v>0</v>
      </c>
      <c r="X19" s="131" t="s">
        <v>327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328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>
      <c r="A20" s="129"/>
      <c r="B20" s="129"/>
      <c r="C20" s="255" t="s">
        <v>3302</v>
      </c>
      <c r="D20" s="256"/>
      <c r="E20" s="256"/>
      <c r="F20" s="256"/>
      <c r="G20" s="256"/>
      <c r="H20" s="131"/>
      <c r="I20" s="131"/>
      <c r="J20" s="131"/>
      <c r="K20" s="131"/>
      <c r="L20" s="131"/>
      <c r="M20" s="131"/>
      <c r="N20" s="130"/>
      <c r="O20" s="130"/>
      <c r="P20" s="130"/>
      <c r="Q20" s="130"/>
      <c r="R20" s="131"/>
      <c r="S20" s="131"/>
      <c r="T20" s="131"/>
      <c r="U20" s="131"/>
      <c r="V20" s="131"/>
      <c r="W20" s="131"/>
      <c r="X20" s="131"/>
      <c r="Y20" s="126"/>
      <c r="Z20" s="126"/>
      <c r="AA20" s="126"/>
      <c r="AB20" s="126"/>
      <c r="AC20" s="126"/>
      <c r="AD20" s="126"/>
      <c r="AE20" s="126"/>
      <c r="AF20" s="126"/>
      <c r="AG20" s="126" t="s">
        <v>340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>
      <c r="A21" s="146" t="s">
        <v>67</v>
      </c>
      <c r="B21" s="147" t="s">
        <v>69</v>
      </c>
      <c r="C21" s="153" t="s">
        <v>3266</v>
      </c>
      <c r="D21" s="148" t="s">
        <v>408</v>
      </c>
      <c r="E21" s="149">
        <v>1830</v>
      </c>
      <c r="F21" s="150">
        <v>0</v>
      </c>
      <c r="G21" s="145">
        <f t="shared" ref="G21:G42" si="1">F21*E21</f>
        <v>0</v>
      </c>
      <c r="H21" s="131">
        <v>15.99</v>
      </c>
      <c r="I21" s="131">
        <v>29261.7</v>
      </c>
      <c r="J21" s="131">
        <v>14.01</v>
      </c>
      <c r="K21" s="131">
        <v>25638.3</v>
      </c>
      <c r="L21" s="131">
        <v>21</v>
      </c>
      <c r="M21" s="131">
        <v>66429</v>
      </c>
      <c r="N21" s="130">
        <v>0</v>
      </c>
      <c r="O21" s="130">
        <v>0</v>
      </c>
      <c r="P21" s="130">
        <v>0</v>
      </c>
      <c r="Q21" s="130">
        <v>0</v>
      </c>
      <c r="R21" s="131">
        <v>0</v>
      </c>
      <c r="S21" s="131" t="s">
        <v>326</v>
      </c>
      <c r="T21" s="131"/>
      <c r="U21" s="131">
        <v>0</v>
      </c>
      <c r="V21" s="131">
        <v>0</v>
      </c>
      <c r="W21" s="131">
        <v>0</v>
      </c>
      <c r="X21" s="131" t="s">
        <v>327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328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>
      <c r="A22" s="146" t="s">
        <v>69</v>
      </c>
      <c r="B22" s="147" t="s">
        <v>71</v>
      </c>
      <c r="C22" s="153" t="s">
        <v>3267</v>
      </c>
      <c r="D22" s="148" t="s">
        <v>2358</v>
      </c>
      <c r="E22" s="149">
        <v>30</v>
      </c>
      <c r="F22" s="150">
        <v>0</v>
      </c>
      <c r="G22" s="145">
        <f t="shared" si="1"/>
        <v>0</v>
      </c>
      <c r="H22" s="131">
        <v>23</v>
      </c>
      <c r="I22" s="131">
        <v>690</v>
      </c>
      <c r="J22" s="131">
        <v>0</v>
      </c>
      <c r="K22" s="131">
        <v>0</v>
      </c>
      <c r="L22" s="131">
        <v>21</v>
      </c>
      <c r="M22" s="131">
        <v>834.9</v>
      </c>
      <c r="N22" s="130">
        <v>0</v>
      </c>
      <c r="O22" s="130">
        <v>0</v>
      </c>
      <c r="P22" s="130">
        <v>0</v>
      </c>
      <c r="Q22" s="130">
        <v>0</v>
      </c>
      <c r="R22" s="131">
        <v>0</v>
      </c>
      <c r="S22" s="131" t="s">
        <v>326</v>
      </c>
      <c r="T22" s="131"/>
      <c r="U22" s="131">
        <v>0</v>
      </c>
      <c r="V22" s="131">
        <v>0</v>
      </c>
      <c r="W22" s="131">
        <v>0</v>
      </c>
      <c r="X22" s="131" t="s">
        <v>385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386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>
      <c r="A23" s="146" t="s">
        <v>71</v>
      </c>
      <c r="B23" s="147" t="s">
        <v>73</v>
      </c>
      <c r="C23" s="153" t="s">
        <v>3303</v>
      </c>
      <c r="D23" s="148" t="s">
        <v>2358</v>
      </c>
      <c r="E23" s="149">
        <v>30</v>
      </c>
      <c r="F23" s="150">
        <v>0</v>
      </c>
      <c r="G23" s="145">
        <f t="shared" si="1"/>
        <v>0</v>
      </c>
      <c r="H23" s="131">
        <v>29</v>
      </c>
      <c r="I23" s="131">
        <v>870</v>
      </c>
      <c r="J23" s="131">
        <v>0</v>
      </c>
      <c r="K23" s="131">
        <v>0</v>
      </c>
      <c r="L23" s="131">
        <v>21</v>
      </c>
      <c r="M23" s="131">
        <v>1052.7</v>
      </c>
      <c r="N23" s="130">
        <v>0</v>
      </c>
      <c r="O23" s="130">
        <v>0</v>
      </c>
      <c r="P23" s="130">
        <v>0</v>
      </c>
      <c r="Q23" s="130">
        <v>0</v>
      </c>
      <c r="R23" s="131">
        <v>0</v>
      </c>
      <c r="S23" s="131" t="s">
        <v>326</v>
      </c>
      <c r="T23" s="131"/>
      <c r="U23" s="131">
        <v>0</v>
      </c>
      <c r="V23" s="131">
        <v>0</v>
      </c>
      <c r="W23" s="131">
        <v>0</v>
      </c>
      <c r="X23" s="131" t="s">
        <v>385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386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>
      <c r="A24" s="146" t="s">
        <v>73</v>
      </c>
      <c r="B24" s="147" t="s">
        <v>147</v>
      </c>
      <c r="C24" s="153" t="s">
        <v>3304</v>
      </c>
      <c r="D24" s="148" t="s">
        <v>2358</v>
      </c>
      <c r="E24" s="149">
        <v>21</v>
      </c>
      <c r="F24" s="150">
        <v>0</v>
      </c>
      <c r="G24" s="145">
        <f t="shared" si="1"/>
        <v>0</v>
      </c>
      <c r="H24" s="131">
        <v>215</v>
      </c>
      <c r="I24" s="131">
        <v>4515</v>
      </c>
      <c r="J24" s="131">
        <v>87</v>
      </c>
      <c r="K24" s="131">
        <v>1827</v>
      </c>
      <c r="L24" s="131">
        <v>21</v>
      </c>
      <c r="M24" s="131">
        <v>7673.82</v>
      </c>
      <c r="N24" s="130">
        <v>0</v>
      </c>
      <c r="O24" s="130">
        <v>0</v>
      </c>
      <c r="P24" s="130">
        <v>0</v>
      </c>
      <c r="Q24" s="130">
        <v>0</v>
      </c>
      <c r="R24" s="131">
        <v>0</v>
      </c>
      <c r="S24" s="131" t="s">
        <v>326</v>
      </c>
      <c r="T24" s="131"/>
      <c r="U24" s="131">
        <v>0</v>
      </c>
      <c r="V24" s="131">
        <v>0</v>
      </c>
      <c r="W24" s="131">
        <v>0</v>
      </c>
      <c r="X24" s="131" t="s">
        <v>327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328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>
      <c r="A25" s="146" t="s">
        <v>75</v>
      </c>
      <c r="B25" s="147" t="s">
        <v>806</v>
      </c>
      <c r="C25" s="153" t="s">
        <v>3269</v>
      </c>
      <c r="D25" s="148" t="s">
        <v>408</v>
      </c>
      <c r="E25" s="149">
        <v>425</v>
      </c>
      <c r="F25" s="150">
        <v>0</v>
      </c>
      <c r="G25" s="145">
        <f t="shared" si="1"/>
        <v>0</v>
      </c>
      <c r="H25" s="131">
        <v>12</v>
      </c>
      <c r="I25" s="131">
        <v>5100</v>
      </c>
      <c r="J25" s="131">
        <v>36</v>
      </c>
      <c r="K25" s="131">
        <v>15300</v>
      </c>
      <c r="L25" s="131">
        <v>21</v>
      </c>
      <c r="M25" s="131">
        <v>24684</v>
      </c>
      <c r="N25" s="130">
        <v>0</v>
      </c>
      <c r="O25" s="130">
        <v>0</v>
      </c>
      <c r="P25" s="130">
        <v>0</v>
      </c>
      <c r="Q25" s="130">
        <v>0</v>
      </c>
      <c r="R25" s="131">
        <v>0</v>
      </c>
      <c r="S25" s="131" t="s">
        <v>326</v>
      </c>
      <c r="T25" s="131"/>
      <c r="U25" s="131">
        <v>0</v>
      </c>
      <c r="V25" s="131">
        <v>0</v>
      </c>
      <c r="W25" s="131">
        <v>0</v>
      </c>
      <c r="X25" s="131" t="s">
        <v>327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328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>
      <c r="A26" s="146" t="s">
        <v>147</v>
      </c>
      <c r="B26" s="147" t="s">
        <v>809</v>
      </c>
      <c r="C26" s="153" t="s">
        <v>3270</v>
      </c>
      <c r="D26" s="148" t="s">
        <v>408</v>
      </c>
      <c r="E26" s="149">
        <v>69</v>
      </c>
      <c r="F26" s="150">
        <v>0</v>
      </c>
      <c r="G26" s="145">
        <f t="shared" si="1"/>
        <v>0</v>
      </c>
      <c r="H26" s="131">
        <v>24</v>
      </c>
      <c r="I26" s="131">
        <v>1656</v>
      </c>
      <c r="J26" s="131">
        <v>48</v>
      </c>
      <c r="K26" s="131">
        <v>3312</v>
      </c>
      <c r="L26" s="131">
        <v>21</v>
      </c>
      <c r="M26" s="131">
        <v>6011.28</v>
      </c>
      <c r="N26" s="130">
        <v>0</v>
      </c>
      <c r="O26" s="130">
        <v>0</v>
      </c>
      <c r="P26" s="130">
        <v>0</v>
      </c>
      <c r="Q26" s="130">
        <v>0</v>
      </c>
      <c r="R26" s="131">
        <v>0</v>
      </c>
      <c r="S26" s="131" t="s">
        <v>326</v>
      </c>
      <c r="T26" s="131"/>
      <c r="U26" s="131">
        <v>0</v>
      </c>
      <c r="V26" s="131">
        <v>0</v>
      </c>
      <c r="W26" s="131">
        <v>0</v>
      </c>
      <c r="X26" s="131" t="s">
        <v>327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328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>
      <c r="A27" s="146" t="s">
        <v>806</v>
      </c>
      <c r="B27" s="147" t="s">
        <v>815</v>
      </c>
      <c r="C27" s="153" t="s">
        <v>3305</v>
      </c>
      <c r="D27" s="148" t="s">
        <v>2358</v>
      </c>
      <c r="E27" s="149">
        <v>120</v>
      </c>
      <c r="F27" s="150">
        <v>0</v>
      </c>
      <c r="G27" s="145">
        <f t="shared" si="1"/>
        <v>0</v>
      </c>
      <c r="H27" s="131">
        <v>29</v>
      </c>
      <c r="I27" s="131">
        <v>3480</v>
      </c>
      <c r="J27" s="131">
        <v>9</v>
      </c>
      <c r="K27" s="131">
        <v>1080</v>
      </c>
      <c r="L27" s="131">
        <v>21</v>
      </c>
      <c r="M27" s="131">
        <v>5517.6</v>
      </c>
      <c r="N27" s="130">
        <v>0</v>
      </c>
      <c r="O27" s="130">
        <v>0</v>
      </c>
      <c r="P27" s="130">
        <v>0</v>
      </c>
      <c r="Q27" s="130">
        <v>0</v>
      </c>
      <c r="R27" s="131">
        <v>0</v>
      </c>
      <c r="S27" s="131" t="s">
        <v>326</v>
      </c>
      <c r="T27" s="131"/>
      <c r="U27" s="131">
        <v>0</v>
      </c>
      <c r="V27" s="131">
        <v>0</v>
      </c>
      <c r="W27" s="131">
        <v>0</v>
      </c>
      <c r="X27" s="131" t="s">
        <v>327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328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>
      <c r="A28" s="146" t="s">
        <v>809</v>
      </c>
      <c r="B28" s="147" t="s">
        <v>818</v>
      </c>
      <c r="C28" s="153" t="s">
        <v>3306</v>
      </c>
      <c r="D28" s="148" t="s">
        <v>2358</v>
      </c>
      <c r="E28" s="149">
        <v>21</v>
      </c>
      <c r="F28" s="150">
        <v>0</v>
      </c>
      <c r="G28" s="145">
        <f t="shared" si="1"/>
        <v>0</v>
      </c>
      <c r="H28" s="131">
        <v>8.02</v>
      </c>
      <c r="I28" s="131">
        <v>168.42</v>
      </c>
      <c r="J28" s="131">
        <v>44.98</v>
      </c>
      <c r="K28" s="131">
        <v>944.57999999999993</v>
      </c>
      <c r="L28" s="131">
        <v>21</v>
      </c>
      <c r="M28" s="131">
        <v>1346.73</v>
      </c>
      <c r="N28" s="130">
        <v>0</v>
      </c>
      <c r="O28" s="130">
        <v>0</v>
      </c>
      <c r="P28" s="130">
        <v>0</v>
      </c>
      <c r="Q28" s="130">
        <v>0</v>
      </c>
      <c r="R28" s="131">
        <v>0</v>
      </c>
      <c r="S28" s="131" t="s">
        <v>326</v>
      </c>
      <c r="T28" s="131"/>
      <c r="U28" s="131">
        <v>0</v>
      </c>
      <c r="V28" s="131">
        <v>0</v>
      </c>
      <c r="W28" s="131">
        <v>0</v>
      </c>
      <c r="X28" s="131" t="s">
        <v>327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328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>
      <c r="A29" s="146" t="s">
        <v>815</v>
      </c>
      <c r="B29" s="147" t="s">
        <v>821</v>
      </c>
      <c r="C29" s="153" t="s">
        <v>3274</v>
      </c>
      <c r="D29" s="148" t="s">
        <v>2358</v>
      </c>
      <c r="E29" s="149">
        <v>8</v>
      </c>
      <c r="F29" s="150">
        <v>0</v>
      </c>
      <c r="G29" s="145">
        <f t="shared" si="1"/>
        <v>0</v>
      </c>
      <c r="H29" s="131">
        <v>63.99</v>
      </c>
      <c r="I29" s="131">
        <v>511.92</v>
      </c>
      <c r="J29" s="131">
        <v>115.01</v>
      </c>
      <c r="K29" s="131">
        <v>920.08</v>
      </c>
      <c r="L29" s="131">
        <v>21</v>
      </c>
      <c r="M29" s="131">
        <v>1732.72</v>
      </c>
      <c r="N29" s="130">
        <v>0</v>
      </c>
      <c r="O29" s="130">
        <v>0</v>
      </c>
      <c r="P29" s="130">
        <v>0</v>
      </c>
      <c r="Q29" s="130">
        <v>0</v>
      </c>
      <c r="R29" s="131">
        <v>0</v>
      </c>
      <c r="S29" s="131" t="s">
        <v>326</v>
      </c>
      <c r="T29" s="131"/>
      <c r="U29" s="131">
        <v>0</v>
      </c>
      <c r="V29" s="131">
        <v>0</v>
      </c>
      <c r="W29" s="131">
        <v>0</v>
      </c>
      <c r="X29" s="131" t="s">
        <v>327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328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>
      <c r="A30" s="146" t="s">
        <v>818</v>
      </c>
      <c r="B30" s="147" t="s">
        <v>826</v>
      </c>
      <c r="C30" s="153" t="s">
        <v>3272</v>
      </c>
      <c r="D30" s="148" t="s">
        <v>2358</v>
      </c>
      <c r="E30" s="149">
        <v>150</v>
      </c>
      <c r="F30" s="150">
        <v>0</v>
      </c>
      <c r="G30" s="145">
        <f t="shared" si="1"/>
        <v>0</v>
      </c>
      <c r="H30" s="131">
        <v>2.48</v>
      </c>
      <c r="I30" s="131">
        <v>372</v>
      </c>
      <c r="J30" s="131">
        <v>9.02</v>
      </c>
      <c r="K30" s="131">
        <v>1353</v>
      </c>
      <c r="L30" s="131">
        <v>21</v>
      </c>
      <c r="M30" s="131">
        <v>2087.25</v>
      </c>
      <c r="N30" s="130">
        <v>0</v>
      </c>
      <c r="O30" s="130">
        <v>0</v>
      </c>
      <c r="P30" s="130">
        <v>0</v>
      </c>
      <c r="Q30" s="130">
        <v>0</v>
      </c>
      <c r="R30" s="131">
        <v>0</v>
      </c>
      <c r="S30" s="131" t="s">
        <v>326</v>
      </c>
      <c r="T30" s="131"/>
      <c r="U30" s="131">
        <v>0</v>
      </c>
      <c r="V30" s="131">
        <v>0</v>
      </c>
      <c r="W30" s="131">
        <v>0</v>
      </c>
      <c r="X30" s="131" t="s">
        <v>327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328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>
      <c r="A31" s="146" t="s">
        <v>821</v>
      </c>
      <c r="B31" s="147" t="s">
        <v>829</v>
      </c>
      <c r="C31" s="153" t="s">
        <v>3307</v>
      </c>
      <c r="D31" s="148" t="s">
        <v>2432</v>
      </c>
      <c r="E31" s="149">
        <v>2</v>
      </c>
      <c r="F31" s="150">
        <v>0</v>
      </c>
      <c r="G31" s="145">
        <f t="shared" si="1"/>
        <v>0</v>
      </c>
      <c r="H31" s="131">
        <v>0</v>
      </c>
      <c r="I31" s="131">
        <v>0</v>
      </c>
      <c r="J31" s="131">
        <v>240</v>
      </c>
      <c r="K31" s="131">
        <v>480</v>
      </c>
      <c r="L31" s="131">
        <v>21</v>
      </c>
      <c r="M31" s="131">
        <v>580.79999999999995</v>
      </c>
      <c r="N31" s="130">
        <v>0</v>
      </c>
      <c r="O31" s="130">
        <v>0</v>
      </c>
      <c r="P31" s="130">
        <v>0</v>
      </c>
      <c r="Q31" s="130">
        <v>0</v>
      </c>
      <c r="R31" s="131">
        <v>0</v>
      </c>
      <c r="S31" s="131" t="s">
        <v>326</v>
      </c>
      <c r="T31" s="131"/>
      <c r="U31" s="131">
        <v>0</v>
      </c>
      <c r="V31" s="131">
        <v>0</v>
      </c>
      <c r="W31" s="131">
        <v>0</v>
      </c>
      <c r="X31" s="131" t="s">
        <v>327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328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>
      <c r="A32" s="146" t="s">
        <v>826</v>
      </c>
      <c r="B32" s="147" t="s">
        <v>832</v>
      </c>
      <c r="C32" s="153" t="s">
        <v>3308</v>
      </c>
      <c r="D32" s="148" t="s">
        <v>2432</v>
      </c>
      <c r="E32" s="149">
        <v>2</v>
      </c>
      <c r="F32" s="150">
        <v>0</v>
      </c>
      <c r="G32" s="145">
        <f t="shared" si="1"/>
        <v>0</v>
      </c>
      <c r="H32" s="131">
        <v>0</v>
      </c>
      <c r="I32" s="131">
        <v>0</v>
      </c>
      <c r="J32" s="131">
        <v>240</v>
      </c>
      <c r="K32" s="131">
        <v>480</v>
      </c>
      <c r="L32" s="131">
        <v>21</v>
      </c>
      <c r="M32" s="131">
        <v>580.79999999999995</v>
      </c>
      <c r="N32" s="130">
        <v>0</v>
      </c>
      <c r="O32" s="130">
        <v>0</v>
      </c>
      <c r="P32" s="130">
        <v>0</v>
      </c>
      <c r="Q32" s="130">
        <v>0</v>
      </c>
      <c r="R32" s="131">
        <v>0</v>
      </c>
      <c r="S32" s="131" t="s">
        <v>326</v>
      </c>
      <c r="T32" s="131"/>
      <c r="U32" s="131">
        <v>0</v>
      </c>
      <c r="V32" s="131">
        <v>0</v>
      </c>
      <c r="W32" s="131">
        <v>0</v>
      </c>
      <c r="X32" s="131" t="s">
        <v>327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328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>
      <c r="A33" s="146" t="s">
        <v>829</v>
      </c>
      <c r="B33" s="147" t="s">
        <v>835</v>
      </c>
      <c r="C33" s="153" t="s">
        <v>3309</v>
      </c>
      <c r="D33" s="148" t="s">
        <v>2358</v>
      </c>
      <c r="E33" s="149">
        <v>84</v>
      </c>
      <c r="F33" s="150">
        <v>0</v>
      </c>
      <c r="G33" s="145">
        <f t="shared" si="1"/>
        <v>0</v>
      </c>
      <c r="H33" s="131">
        <v>0</v>
      </c>
      <c r="I33" s="131">
        <v>0</v>
      </c>
      <c r="J33" s="131">
        <v>12</v>
      </c>
      <c r="K33" s="131">
        <v>1008</v>
      </c>
      <c r="L33" s="131">
        <v>21</v>
      </c>
      <c r="M33" s="131">
        <v>1219.68</v>
      </c>
      <c r="N33" s="130">
        <v>0</v>
      </c>
      <c r="O33" s="130">
        <v>0</v>
      </c>
      <c r="P33" s="130">
        <v>0</v>
      </c>
      <c r="Q33" s="130">
        <v>0</v>
      </c>
      <c r="R33" s="131">
        <v>0</v>
      </c>
      <c r="S33" s="131" t="s">
        <v>326</v>
      </c>
      <c r="T33" s="131"/>
      <c r="U33" s="131">
        <v>0</v>
      </c>
      <c r="V33" s="131">
        <v>0</v>
      </c>
      <c r="W33" s="131">
        <v>0</v>
      </c>
      <c r="X33" s="131" t="s">
        <v>327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328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>
      <c r="A34" s="146" t="s">
        <v>832</v>
      </c>
      <c r="B34" s="147" t="s">
        <v>838</v>
      </c>
      <c r="C34" s="153" t="s">
        <v>3310</v>
      </c>
      <c r="D34" s="148" t="s">
        <v>2358</v>
      </c>
      <c r="E34" s="149">
        <v>42</v>
      </c>
      <c r="F34" s="150">
        <v>0</v>
      </c>
      <c r="G34" s="145">
        <f t="shared" si="1"/>
        <v>0</v>
      </c>
      <c r="H34" s="131">
        <v>0</v>
      </c>
      <c r="I34" s="131">
        <v>0</v>
      </c>
      <c r="J34" s="131">
        <v>80</v>
      </c>
      <c r="K34" s="131">
        <v>3360</v>
      </c>
      <c r="L34" s="131">
        <v>21</v>
      </c>
      <c r="M34" s="131">
        <v>4065.6</v>
      </c>
      <c r="N34" s="130">
        <v>0</v>
      </c>
      <c r="O34" s="130">
        <v>0</v>
      </c>
      <c r="P34" s="130">
        <v>0</v>
      </c>
      <c r="Q34" s="130">
        <v>0</v>
      </c>
      <c r="R34" s="131">
        <v>0</v>
      </c>
      <c r="S34" s="131" t="s">
        <v>326</v>
      </c>
      <c r="T34" s="131"/>
      <c r="U34" s="131">
        <v>0</v>
      </c>
      <c r="V34" s="131">
        <v>0</v>
      </c>
      <c r="W34" s="131">
        <v>0</v>
      </c>
      <c r="X34" s="131" t="s">
        <v>327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328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>
      <c r="A35" s="146" t="s">
        <v>835</v>
      </c>
      <c r="B35" s="147" t="s">
        <v>886</v>
      </c>
      <c r="C35" s="153" t="s">
        <v>3311</v>
      </c>
      <c r="D35" s="148" t="s">
        <v>2432</v>
      </c>
      <c r="E35" s="149">
        <v>3</v>
      </c>
      <c r="F35" s="150">
        <v>0</v>
      </c>
      <c r="G35" s="145">
        <f t="shared" si="1"/>
        <v>0</v>
      </c>
      <c r="H35" s="131">
        <v>0</v>
      </c>
      <c r="I35" s="131">
        <v>0</v>
      </c>
      <c r="J35" s="131">
        <v>580</v>
      </c>
      <c r="K35" s="131">
        <v>1740</v>
      </c>
      <c r="L35" s="131">
        <v>21</v>
      </c>
      <c r="M35" s="131">
        <v>2105.4</v>
      </c>
      <c r="N35" s="130">
        <v>0</v>
      </c>
      <c r="O35" s="130">
        <v>0</v>
      </c>
      <c r="P35" s="130">
        <v>0</v>
      </c>
      <c r="Q35" s="130">
        <v>0</v>
      </c>
      <c r="R35" s="131">
        <v>0</v>
      </c>
      <c r="S35" s="131" t="s">
        <v>326</v>
      </c>
      <c r="T35" s="131"/>
      <c r="U35" s="131">
        <v>0</v>
      </c>
      <c r="V35" s="131">
        <v>0</v>
      </c>
      <c r="W35" s="131">
        <v>0</v>
      </c>
      <c r="X35" s="131" t="s">
        <v>327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328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>
      <c r="A36" s="146" t="s">
        <v>838</v>
      </c>
      <c r="B36" s="147" t="s">
        <v>889</v>
      </c>
      <c r="C36" s="153" t="s">
        <v>3312</v>
      </c>
      <c r="D36" s="148" t="s">
        <v>2432</v>
      </c>
      <c r="E36" s="149">
        <v>2</v>
      </c>
      <c r="F36" s="150">
        <v>0</v>
      </c>
      <c r="G36" s="145">
        <f t="shared" si="1"/>
        <v>0</v>
      </c>
      <c r="H36" s="131">
        <v>0</v>
      </c>
      <c r="I36" s="131">
        <v>0</v>
      </c>
      <c r="J36" s="131">
        <v>580</v>
      </c>
      <c r="K36" s="131">
        <v>1160</v>
      </c>
      <c r="L36" s="131">
        <v>21</v>
      </c>
      <c r="M36" s="131">
        <v>1403.6</v>
      </c>
      <c r="N36" s="130">
        <v>0</v>
      </c>
      <c r="O36" s="130">
        <v>0</v>
      </c>
      <c r="P36" s="130">
        <v>0</v>
      </c>
      <c r="Q36" s="130">
        <v>0</v>
      </c>
      <c r="R36" s="131">
        <v>0</v>
      </c>
      <c r="S36" s="131" t="s">
        <v>326</v>
      </c>
      <c r="T36" s="131"/>
      <c r="U36" s="131">
        <v>0</v>
      </c>
      <c r="V36" s="131">
        <v>0</v>
      </c>
      <c r="W36" s="131">
        <v>0</v>
      </c>
      <c r="X36" s="131" t="s">
        <v>327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328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ht="22.5">
      <c r="A37" s="146" t="s">
        <v>886</v>
      </c>
      <c r="B37" s="147" t="s">
        <v>892</v>
      </c>
      <c r="C37" s="153" t="s">
        <v>3313</v>
      </c>
      <c r="D37" s="148" t="s">
        <v>2432</v>
      </c>
      <c r="E37" s="149">
        <v>22</v>
      </c>
      <c r="F37" s="150">
        <v>0</v>
      </c>
      <c r="G37" s="145">
        <f t="shared" si="1"/>
        <v>0</v>
      </c>
      <c r="H37" s="131">
        <v>0</v>
      </c>
      <c r="I37" s="131">
        <v>0</v>
      </c>
      <c r="J37" s="131">
        <v>360</v>
      </c>
      <c r="K37" s="131">
        <v>7920</v>
      </c>
      <c r="L37" s="131">
        <v>21</v>
      </c>
      <c r="M37" s="131">
        <v>9583.2000000000007</v>
      </c>
      <c r="N37" s="130">
        <v>0</v>
      </c>
      <c r="O37" s="130">
        <v>0</v>
      </c>
      <c r="P37" s="130">
        <v>0</v>
      </c>
      <c r="Q37" s="130">
        <v>0</v>
      </c>
      <c r="R37" s="131">
        <v>0</v>
      </c>
      <c r="S37" s="131" t="s">
        <v>326</v>
      </c>
      <c r="T37" s="131"/>
      <c r="U37" s="131">
        <v>0</v>
      </c>
      <c r="V37" s="131">
        <v>0</v>
      </c>
      <c r="W37" s="131">
        <v>0</v>
      </c>
      <c r="X37" s="131" t="s">
        <v>327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328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>
      <c r="A38" s="146" t="s">
        <v>889</v>
      </c>
      <c r="B38" s="147" t="s">
        <v>895</v>
      </c>
      <c r="C38" s="153" t="s">
        <v>3275</v>
      </c>
      <c r="D38" s="148" t="s">
        <v>2358</v>
      </c>
      <c r="E38" s="149">
        <v>6</v>
      </c>
      <c r="F38" s="150">
        <v>0</v>
      </c>
      <c r="G38" s="145">
        <f t="shared" si="1"/>
        <v>0</v>
      </c>
      <c r="H38" s="131">
        <v>0</v>
      </c>
      <c r="I38" s="131">
        <v>0</v>
      </c>
      <c r="J38" s="131">
        <v>335</v>
      </c>
      <c r="K38" s="131">
        <v>2010</v>
      </c>
      <c r="L38" s="131">
        <v>21</v>
      </c>
      <c r="M38" s="131">
        <v>2432.1</v>
      </c>
      <c r="N38" s="130">
        <v>0</v>
      </c>
      <c r="O38" s="130">
        <v>0</v>
      </c>
      <c r="P38" s="130">
        <v>0</v>
      </c>
      <c r="Q38" s="130">
        <v>0</v>
      </c>
      <c r="R38" s="131">
        <v>0</v>
      </c>
      <c r="S38" s="131" t="s">
        <v>326</v>
      </c>
      <c r="T38" s="131"/>
      <c r="U38" s="131">
        <v>0</v>
      </c>
      <c r="V38" s="131">
        <v>0</v>
      </c>
      <c r="W38" s="131">
        <v>0</v>
      </c>
      <c r="X38" s="131" t="s">
        <v>327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328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>
      <c r="A39" s="146" t="s">
        <v>892</v>
      </c>
      <c r="B39" s="147" t="s">
        <v>899</v>
      </c>
      <c r="C39" s="153" t="s">
        <v>3276</v>
      </c>
      <c r="D39" s="148" t="s">
        <v>2358</v>
      </c>
      <c r="E39" s="149">
        <v>3</v>
      </c>
      <c r="F39" s="150">
        <v>0</v>
      </c>
      <c r="G39" s="145">
        <f t="shared" si="1"/>
        <v>0</v>
      </c>
      <c r="H39" s="131">
        <v>0</v>
      </c>
      <c r="I39" s="131">
        <v>0</v>
      </c>
      <c r="J39" s="131">
        <v>750</v>
      </c>
      <c r="K39" s="131">
        <v>2250</v>
      </c>
      <c r="L39" s="131">
        <v>21</v>
      </c>
      <c r="M39" s="131">
        <v>2722.5</v>
      </c>
      <c r="N39" s="130">
        <v>0</v>
      </c>
      <c r="O39" s="130">
        <v>0</v>
      </c>
      <c r="P39" s="130">
        <v>0</v>
      </c>
      <c r="Q39" s="130">
        <v>0</v>
      </c>
      <c r="R39" s="131">
        <v>0</v>
      </c>
      <c r="S39" s="131" t="s">
        <v>326</v>
      </c>
      <c r="T39" s="131"/>
      <c r="U39" s="131">
        <v>0</v>
      </c>
      <c r="V39" s="131">
        <v>0</v>
      </c>
      <c r="W39" s="131">
        <v>0</v>
      </c>
      <c r="X39" s="131" t="s">
        <v>327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328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ht="22.5">
      <c r="A40" s="146" t="s">
        <v>895</v>
      </c>
      <c r="B40" s="147" t="s">
        <v>903</v>
      </c>
      <c r="C40" s="153" t="s">
        <v>3283</v>
      </c>
      <c r="D40" s="148" t="s">
        <v>3193</v>
      </c>
      <c r="E40" s="149">
        <v>1</v>
      </c>
      <c r="F40" s="150">
        <v>0</v>
      </c>
      <c r="G40" s="145">
        <f t="shared" si="1"/>
        <v>0</v>
      </c>
      <c r="H40" s="131">
        <v>850</v>
      </c>
      <c r="I40" s="131">
        <v>850</v>
      </c>
      <c r="J40" s="131">
        <v>560</v>
      </c>
      <c r="K40" s="131">
        <v>560</v>
      </c>
      <c r="L40" s="131">
        <v>21</v>
      </c>
      <c r="M40" s="131">
        <v>1706.1</v>
      </c>
      <c r="N40" s="130">
        <v>0</v>
      </c>
      <c r="O40" s="130">
        <v>0</v>
      </c>
      <c r="P40" s="130">
        <v>0</v>
      </c>
      <c r="Q40" s="130">
        <v>0</v>
      </c>
      <c r="R40" s="131">
        <v>0</v>
      </c>
      <c r="S40" s="131" t="s">
        <v>326</v>
      </c>
      <c r="T40" s="131"/>
      <c r="U40" s="131">
        <v>0</v>
      </c>
      <c r="V40" s="131">
        <v>0</v>
      </c>
      <c r="W40" s="131">
        <v>0</v>
      </c>
      <c r="X40" s="131" t="s">
        <v>327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328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>
      <c r="A41" s="146" t="s">
        <v>899</v>
      </c>
      <c r="B41" s="147" t="s">
        <v>907</v>
      </c>
      <c r="C41" s="153" t="s">
        <v>3314</v>
      </c>
      <c r="D41" s="148" t="s">
        <v>0</v>
      </c>
      <c r="E41" s="149">
        <v>3.6</v>
      </c>
      <c r="F41" s="150">
        <v>0</v>
      </c>
      <c r="G41" s="145">
        <f t="shared" si="1"/>
        <v>0</v>
      </c>
      <c r="H41" s="131">
        <v>1735.76</v>
      </c>
      <c r="I41" s="131">
        <v>6248.7359999999999</v>
      </c>
      <c r="J41" s="131">
        <v>0</v>
      </c>
      <c r="K41" s="131">
        <v>0</v>
      </c>
      <c r="L41" s="131">
        <v>21</v>
      </c>
      <c r="M41" s="131">
        <v>7560.9753999999994</v>
      </c>
      <c r="N41" s="130">
        <v>0</v>
      </c>
      <c r="O41" s="130">
        <v>0</v>
      </c>
      <c r="P41" s="130">
        <v>0</v>
      </c>
      <c r="Q41" s="130">
        <v>0</v>
      </c>
      <c r="R41" s="131">
        <v>0</v>
      </c>
      <c r="S41" s="131" t="s">
        <v>326</v>
      </c>
      <c r="T41" s="131"/>
      <c r="U41" s="131">
        <v>0</v>
      </c>
      <c r="V41" s="131">
        <v>0</v>
      </c>
      <c r="W41" s="131">
        <v>0</v>
      </c>
      <c r="X41" s="131" t="s">
        <v>385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386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>
      <c r="A42" s="146" t="s">
        <v>903</v>
      </c>
      <c r="B42" s="147" t="s">
        <v>914</v>
      </c>
      <c r="C42" s="153" t="s">
        <v>3288</v>
      </c>
      <c r="D42" s="148" t="s">
        <v>0</v>
      </c>
      <c r="E42" s="149">
        <v>1</v>
      </c>
      <c r="F42" s="150">
        <v>0</v>
      </c>
      <c r="G42" s="145">
        <f t="shared" si="1"/>
        <v>0</v>
      </c>
      <c r="H42" s="131">
        <v>1735.76</v>
      </c>
      <c r="I42" s="131">
        <v>1735.76</v>
      </c>
      <c r="J42" s="131">
        <v>0</v>
      </c>
      <c r="K42" s="131">
        <v>0</v>
      </c>
      <c r="L42" s="131">
        <v>21</v>
      </c>
      <c r="M42" s="131">
        <v>2100.2696000000001</v>
      </c>
      <c r="N42" s="130">
        <v>0</v>
      </c>
      <c r="O42" s="130">
        <v>0</v>
      </c>
      <c r="P42" s="130">
        <v>0</v>
      </c>
      <c r="Q42" s="130">
        <v>0</v>
      </c>
      <c r="R42" s="131">
        <v>0</v>
      </c>
      <c r="S42" s="131" t="s">
        <v>326</v>
      </c>
      <c r="T42" s="131"/>
      <c r="U42" s="131">
        <v>0</v>
      </c>
      <c r="V42" s="131">
        <v>0</v>
      </c>
      <c r="W42" s="131">
        <v>0</v>
      </c>
      <c r="X42" s="131" t="s">
        <v>385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386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>
      <c r="A43" s="140" t="s">
        <v>907</v>
      </c>
      <c r="B43" s="141" t="s">
        <v>921</v>
      </c>
      <c r="C43" s="154" t="s">
        <v>3290</v>
      </c>
      <c r="D43" s="142" t="s">
        <v>0</v>
      </c>
      <c r="E43" s="143">
        <v>6</v>
      </c>
      <c r="F43" s="144">
        <v>0</v>
      </c>
      <c r="G43" s="145">
        <f>F43*E43</f>
        <v>0</v>
      </c>
      <c r="H43" s="131">
        <v>871.14</v>
      </c>
      <c r="I43" s="131">
        <v>5226.84</v>
      </c>
      <c r="J43" s="131">
        <v>0</v>
      </c>
      <c r="K43" s="131">
        <v>0</v>
      </c>
      <c r="L43" s="131">
        <v>21</v>
      </c>
      <c r="M43" s="131">
        <v>6324.4764000000005</v>
      </c>
      <c r="N43" s="130">
        <v>0</v>
      </c>
      <c r="O43" s="130">
        <v>0</v>
      </c>
      <c r="P43" s="130">
        <v>0</v>
      </c>
      <c r="Q43" s="130">
        <v>0</v>
      </c>
      <c r="R43" s="131">
        <v>0</v>
      </c>
      <c r="S43" s="131" t="s">
        <v>326</v>
      </c>
      <c r="T43" s="131"/>
      <c r="U43" s="131">
        <v>0</v>
      </c>
      <c r="V43" s="131">
        <v>0</v>
      </c>
      <c r="W43" s="131">
        <v>0</v>
      </c>
      <c r="X43" s="131" t="s">
        <v>385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386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>
      <c r="A44" s="3"/>
      <c r="B44" s="4"/>
      <c r="C44" s="155"/>
      <c r="D44" s="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AE44">
        <v>15</v>
      </c>
      <c r="AF44">
        <v>21</v>
      </c>
      <c r="AG44" t="s">
        <v>307</v>
      </c>
    </row>
    <row r="45" spans="1:60">
      <c r="C45" s="156"/>
      <c r="D45" s="10"/>
      <c r="AG45" t="s">
        <v>1158</v>
      </c>
    </row>
    <row r="46" spans="1:60">
      <c r="D46" s="10"/>
    </row>
    <row r="47" spans="1:60">
      <c r="D47" s="10"/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5">
    <mergeCell ref="A1:G1"/>
    <mergeCell ref="C2:G2"/>
    <mergeCell ref="C3:G3"/>
    <mergeCell ref="C4:G4"/>
    <mergeCell ref="C20:G20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F37" sqref="F37"/>
    </sheetView>
  </sheetViews>
  <sheetFormatPr defaultRowHeight="12.75"/>
  <cols>
    <col min="1" max="1" width="3.42578125" customWidth="1"/>
    <col min="2" max="2" width="12.5703125" style="116" customWidth="1"/>
    <col min="3" max="3" width="38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7</v>
      </c>
      <c r="B1" s="248"/>
      <c r="C1" s="248"/>
      <c r="D1" s="248"/>
      <c r="E1" s="248"/>
      <c r="F1" s="248"/>
      <c r="G1" s="248"/>
      <c r="AG1" t="s">
        <v>293</v>
      </c>
    </row>
    <row r="2" spans="1:60" ht="24.95" customHeight="1">
      <c r="A2" s="118" t="s">
        <v>8</v>
      </c>
      <c r="B2" s="49" t="s">
        <v>294</v>
      </c>
      <c r="C2" s="249" t="s">
        <v>295</v>
      </c>
      <c r="D2" s="250"/>
      <c r="E2" s="250"/>
      <c r="F2" s="250"/>
      <c r="G2" s="251"/>
      <c r="AG2" t="s">
        <v>296</v>
      </c>
    </row>
    <row r="3" spans="1:60" ht="24.95" customHeight="1">
      <c r="A3" s="118" t="s">
        <v>9</v>
      </c>
      <c r="B3" s="49" t="s">
        <v>44</v>
      </c>
      <c r="C3" s="249" t="s">
        <v>45</v>
      </c>
      <c r="D3" s="250"/>
      <c r="E3" s="250"/>
      <c r="F3" s="250"/>
      <c r="G3" s="251"/>
      <c r="AC3" s="116" t="s">
        <v>296</v>
      </c>
      <c r="AG3" t="s">
        <v>297</v>
      </c>
    </row>
    <row r="4" spans="1:60" ht="24.95" customHeight="1">
      <c r="A4" s="119" t="s">
        <v>10</v>
      </c>
      <c r="B4" s="120" t="s">
        <v>73</v>
      </c>
      <c r="C4" s="252" t="s">
        <v>74</v>
      </c>
      <c r="D4" s="253"/>
      <c r="E4" s="253"/>
      <c r="F4" s="253"/>
      <c r="G4" s="254"/>
      <c r="AG4" t="s">
        <v>298</v>
      </c>
    </row>
    <row r="5" spans="1:60">
      <c r="D5" s="10"/>
    </row>
    <row r="6" spans="1:60" ht="38.25">
      <c r="A6" s="122" t="s">
        <v>299</v>
      </c>
      <c r="B6" s="124" t="s">
        <v>300</v>
      </c>
      <c r="C6" s="124" t="s">
        <v>301</v>
      </c>
      <c r="D6" s="123" t="s">
        <v>302</v>
      </c>
      <c r="E6" s="122" t="s">
        <v>303</v>
      </c>
      <c r="F6" s="121" t="s">
        <v>304</v>
      </c>
      <c r="G6" s="122" t="s">
        <v>31</v>
      </c>
      <c r="H6" s="125" t="s">
        <v>32</v>
      </c>
      <c r="I6" s="125" t="s">
        <v>305</v>
      </c>
      <c r="J6" s="125" t="s">
        <v>33</v>
      </c>
      <c r="K6" s="125" t="s">
        <v>306</v>
      </c>
      <c r="L6" s="125" t="s">
        <v>307</v>
      </c>
      <c r="M6" s="125" t="s">
        <v>308</v>
      </c>
      <c r="N6" s="125" t="s">
        <v>309</v>
      </c>
      <c r="O6" s="125" t="s">
        <v>310</v>
      </c>
      <c r="P6" s="125" t="s">
        <v>311</v>
      </c>
      <c r="Q6" s="125" t="s">
        <v>312</v>
      </c>
      <c r="R6" s="125" t="s">
        <v>313</v>
      </c>
      <c r="S6" s="125" t="s">
        <v>314</v>
      </c>
      <c r="T6" s="125" t="s">
        <v>315</v>
      </c>
      <c r="U6" s="125" t="s">
        <v>316</v>
      </c>
      <c r="V6" s="125" t="s">
        <v>317</v>
      </c>
      <c r="W6" s="125" t="s">
        <v>318</v>
      </c>
      <c r="X6" s="125" t="s">
        <v>319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34" t="s">
        <v>320</v>
      </c>
      <c r="B8" s="135" t="s">
        <v>117</v>
      </c>
      <c r="C8" s="152" t="s">
        <v>122</v>
      </c>
      <c r="D8" s="136"/>
      <c r="E8" s="137"/>
      <c r="F8" s="138"/>
      <c r="G8" s="139">
        <f>SUM(G13:G37)+G9+G10+G11</f>
        <v>0</v>
      </c>
      <c r="H8" s="133"/>
      <c r="I8" s="133">
        <v>0</v>
      </c>
      <c r="J8" s="133"/>
      <c r="K8" s="133">
        <v>0</v>
      </c>
      <c r="L8" s="133"/>
      <c r="M8" s="133"/>
      <c r="N8" s="132"/>
      <c r="O8" s="132"/>
      <c r="P8" s="132"/>
      <c r="Q8" s="132"/>
      <c r="R8" s="133"/>
      <c r="S8" s="133"/>
      <c r="T8" s="133"/>
      <c r="U8" s="133"/>
      <c r="V8" s="133"/>
      <c r="W8" s="133"/>
      <c r="X8" s="133"/>
      <c r="AG8" t="s">
        <v>321</v>
      </c>
    </row>
    <row r="9" spans="1:60" ht="22.5">
      <c r="A9" s="146" t="s">
        <v>130</v>
      </c>
      <c r="B9" s="147" t="s">
        <v>130</v>
      </c>
      <c r="C9" s="153" t="s">
        <v>3315</v>
      </c>
      <c r="D9" s="148" t="s">
        <v>2358</v>
      </c>
      <c r="E9" s="149">
        <v>1</v>
      </c>
      <c r="F9" s="150">
        <v>0</v>
      </c>
      <c r="G9" s="145">
        <f t="shared" ref="G9:G11" si="0">F9*E9</f>
        <v>0</v>
      </c>
      <c r="H9" s="131">
        <v>36900</v>
      </c>
      <c r="I9" s="131">
        <v>36900</v>
      </c>
      <c r="J9" s="131">
        <v>630</v>
      </c>
      <c r="K9" s="131">
        <v>630</v>
      </c>
      <c r="L9" s="131">
        <v>21</v>
      </c>
      <c r="M9" s="131">
        <v>45411.3</v>
      </c>
      <c r="N9" s="130">
        <v>0</v>
      </c>
      <c r="O9" s="130">
        <v>0</v>
      </c>
      <c r="P9" s="130">
        <v>0</v>
      </c>
      <c r="Q9" s="130">
        <v>0</v>
      </c>
      <c r="R9" s="131">
        <v>0</v>
      </c>
      <c r="S9" s="131" t="s">
        <v>326</v>
      </c>
      <c r="T9" s="131"/>
      <c r="U9" s="131">
        <v>0</v>
      </c>
      <c r="V9" s="131">
        <v>0</v>
      </c>
      <c r="W9" s="131">
        <v>0</v>
      </c>
      <c r="X9" s="131" t="s">
        <v>327</v>
      </c>
      <c r="Y9" s="126"/>
      <c r="Z9" s="126"/>
      <c r="AA9" s="126"/>
      <c r="AB9" s="126"/>
      <c r="AC9" s="126"/>
      <c r="AD9" s="126"/>
      <c r="AE9" s="126"/>
      <c r="AF9" s="126"/>
      <c r="AG9" s="126" t="s">
        <v>328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ht="24">
      <c r="A10" s="146" t="s">
        <v>149</v>
      </c>
      <c r="B10" s="147" t="s">
        <v>2433</v>
      </c>
      <c r="C10" s="185" t="s">
        <v>3370</v>
      </c>
      <c r="D10" s="148" t="s">
        <v>2358</v>
      </c>
      <c r="E10" s="149">
        <v>8</v>
      </c>
      <c r="F10" s="150">
        <v>0</v>
      </c>
      <c r="G10" s="145">
        <f t="shared" si="0"/>
        <v>0</v>
      </c>
      <c r="H10" s="131">
        <v>0</v>
      </c>
      <c r="I10" s="131">
        <v>0</v>
      </c>
      <c r="J10" s="131">
        <v>940</v>
      </c>
      <c r="K10" s="131">
        <v>7520</v>
      </c>
      <c r="L10" s="131">
        <v>21</v>
      </c>
      <c r="M10" s="131">
        <v>9099.2000000000007</v>
      </c>
      <c r="N10" s="130">
        <v>0</v>
      </c>
      <c r="O10" s="130">
        <v>0</v>
      </c>
      <c r="P10" s="130">
        <v>0</v>
      </c>
      <c r="Q10" s="130">
        <v>0</v>
      </c>
      <c r="R10" s="131">
        <v>0</v>
      </c>
      <c r="S10" s="131" t="s">
        <v>326</v>
      </c>
      <c r="T10" s="131"/>
      <c r="U10" s="131">
        <v>0</v>
      </c>
      <c r="V10" s="131">
        <v>0</v>
      </c>
      <c r="W10" s="131">
        <v>0</v>
      </c>
      <c r="X10" s="131" t="s">
        <v>2435</v>
      </c>
      <c r="Y10" s="126"/>
      <c r="Z10" s="126"/>
      <c r="AA10" s="126"/>
      <c r="AB10" s="126"/>
      <c r="AC10" s="126"/>
      <c r="AD10" s="126"/>
      <c r="AE10" s="126"/>
      <c r="AF10" s="126"/>
      <c r="AG10" s="126" t="s">
        <v>2436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ht="45">
      <c r="A11" s="140" t="s">
        <v>153</v>
      </c>
      <c r="B11" s="141" t="s">
        <v>153</v>
      </c>
      <c r="C11" s="154" t="s">
        <v>3316</v>
      </c>
      <c r="D11" s="142" t="s">
        <v>2358</v>
      </c>
      <c r="E11" s="143">
        <v>8</v>
      </c>
      <c r="F11" s="150">
        <v>0</v>
      </c>
      <c r="G11" s="145">
        <f t="shared" si="0"/>
        <v>0</v>
      </c>
      <c r="H11" s="131">
        <v>4230</v>
      </c>
      <c r="I11" s="131">
        <v>33840</v>
      </c>
      <c r="J11" s="131">
        <v>500</v>
      </c>
      <c r="K11" s="131">
        <v>4000</v>
      </c>
      <c r="L11" s="131">
        <v>21</v>
      </c>
      <c r="M11" s="131">
        <v>45786.400000000001</v>
      </c>
      <c r="N11" s="130">
        <v>0</v>
      </c>
      <c r="O11" s="130">
        <v>0</v>
      </c>
      <c r="P11" s="130">
        <v>0</v>
      </c>
      <c r="Q11" s="130">
        <v>0</v>
      </c>
      <c r="R11" s="131">
        <v>0</v>
      </c>
      <c r="S11" s="131" t="s">
        <v>326</v>
      </c>
      <c r="T11" s="131"/>
      <c r="U11" s="131">
        <v>0</v>
      </c>
      <c r="V11" s="131">
        <v>0</v>
      </c>
      <c r="W11" s="131">
        <v>0</v>
      </c>
      <c r="X11" s="131" t="s">
        <v>327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328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>
      <c r="A12" s="129"/>
      <c r="B12" s="129"/>
      <c r="C12" s="255" t="s">
        <v>3317</v>
      </c>
      <c r="D12" s="256"/>
      <c r="E12" s="256"/>
      <c r="F12" s="256"/>
      <c r="G12" s="256"/>
      <c r="H12" s="131"/>
      <c r="I12" s="131"/>
      <c r="J12" s="131"/>
      <c r="K12" s="131"/>
      <c r="L12" s="131"/>
      <c r="M12" s="131"/>
      <c r="N12" s="130"/>
      <c r="O12" s="130"/>
      <c r="P12" s="130"/>
      <c r="Q12" s="130"/>
      <c r="R12" s="131"/>
      <c r="S12" s="131"/>
      <c r="T12" s="131"/>
      <c r="U12" s="131"/>
      <c r="V12" s="131"/>
      <c r="W12" s="131"/>
      <c r="X12" s="131"/>
      <c r="Y12" s="126"/>
      <c r="Z12" s="126"/>
      <c r="AA12" s="126"/>
      <c r="AB12" s="126"/>
      <c r="AC12" s="126"/>
      <c r="AD12" s="126"/>
      <c r="AE12" s="126"/>
      <c r="AF12" s="126"/>
      <c r="AG12" s="126" t="s">
        <v>340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22.5">
      <c r="A13" s="146" t="s">
        <v>155</v>
      </c>
      <c r="B13" s="147" t="s">
        <v>155</v>
      </c>
      <c r="C13" s="153" t="s">
        <v>3318</v>
      </c>
      <c r="D13" s="148" t="s">
        <v>2358</v>
      </c>
      <c r="E13" s="149">
        <v>4</v>
      </c>
      <c r="F13" s="150">
        <v>0</v>
      </c>
      <c r="G13" s="145">
        <f t="shared" ref="G13:G36" si="1">F13*E13</f>
        <v>0</v>
      </c>
      <c r="H13" s="131">
        <v>19700</v>
      </c>
      <c r="I13" s="131">
        <v>78800</v>
      </c>
      <c r="J13" s="131">
        <v>1160</v>
      </c>
      <c r="K13" s="131">
        <v>4640</v>
      </c>
      <c r="L13" s="131">
        <v>21</v>
      </c>
      <c r="M13" s="131">
        <v>100962.4</v>
      </c>
      <c r="N13" s="130">
        <v>0</v>
      </c>
      <c r="O13" s="130">
        <v>0</v>
      </c>
      <c r="P13" s="130">
        <v>0</v>
      </c>
      <c r="Q13" s="130">
        <v>0</v>
      </c>
      <c r="R13" s="131">
        <v>0</v>
      </c>
      <c r="S13" s="131" t="s">
        <v>326</v>
      </c>
      <c r="T13" s="131"/>
      <c r="U13" s="131">
        <v>0</v>
      </c>
      <c r="V13" s="131">
        <v>0</v>
      </c>
      <c r="W13" s="131">
        <v>0</v>
      </c>
      <c r="X13" s="131" t="s">
        <v>327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328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ht="22.5">
      <c r="A14" s="146" t="s">
        <v>159</v>
      </c>
      <c r="B14" s="147" t="s">
        <v>159</v>
      </c>
      <c r="C14" s="153" t="s">
        <v>3319</v>
      </c>
      <c r="D14" s="148" t="s">
        <v>2358</v>
      </c>
      <c r="E14" s="149">
        <v>4</v>
      </c>
      <c r="F14" s="150">
        <v>0</v>
      </c>
      <c r="G14" s="145">
        <f t="shared" si="1"/>
        <v>0</v>
      </c>
      <c r="H14" s="131">
        <v>1780</v>
      </c>
      <c r="I14" s="131">
        <v>7120</v>
      </c>
      <c r="J14" s="131">
        <v>230</v>
      </c>
      <c r="K14" s="131">
        <v>920</v>
      </c>
      <c r="L14" s="131">
        <v>21</v>
      </c>
      <c r="M14" s="131">
        <v>9728.4</v>
      </c>
      <c r="N14" s="130">
        <v>0</v>
      </c>
      <c r="O14" s="130">
        <v>0</v>
      </c>
      <c r="P14" s="130">
        <v>0</v>
      </c>
      <c r="Q14" s="130">
        <v>0</v>
      </c>
      <c r="R14" s="131">
        <v>0</v>
      </c>
      <c r="S14" s="131" t="s">
        <v>326</v>
      </c>
      <c r="T14" s="131"/>
      <c r="U14" s="131">
        <v>0</v>
      </c>
      <c r="V14" s="131">
        <v>0</v>
      </c>
      <c r="W14" s="131">
        <v>0</v>
      </c>
      <c r="X14" s="131" t="s">
        <v>327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328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ht="22.5">
      <c r="A15" s="146" t="s">
        <v>757</v>
      </c>
      <c r="B15" s="147" t="s">
        <v>757</v>
      </c>
      <c r="C15" s="153" t="s">
        <v>3320</v>
      </c>
      <c r="D15" s="148" t="s">
        <v>2358</v>
      </c>
      <c r="E15" s="149">
        <v>4</v>
      </c>
      <c r="F15" s="150">
        <v>0</v>
      </c>
      <c r="G15" s="145">
        <f t="shared" si="1"/>
        <v>0</v>
      </c>
      <c r="H15" s="131">
        <v>1560</v>
      </c>
      <c r="I15" s="131">
        <v>6240</v>
      </c>
      <c r="J15" s="131">
        <v>740</v>
      </c>
      <c r="K15" s="131">
        <v>2960</v>
      </c>
      <c r="L15" s="131">
        <v>21</v>
      </c>
      <c r="M15" s="131">
        <v>11132</v>
      </c>
      <c r="N15" s="130">
        <v>0</v>
      </c>
      <c r="O15" s="130">
        <v>0</v>
      </c>
      <c r="P15" s="130">
        <v>0</v>
      </c>
      <c r="Q15" s="130">
        <v>0</v>
      </c>
      <c r="R15" s="131">
        <v>0</v>
      </c>
      <c r="S15" s="131" t="s">
        <v>326</v>
      </c>
      <c r="T15" s="131"/>
      <c r="U15" s="131">
        <v>0</v>
      </c>
      <c r="V15" s="131">
        <v>0</v>
      </c>
      <c r="W15" s="131">
        <v>0</v>
      </c>
      <c r="X15" s="131" t="s">
        <v>327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>
      <c r="A16" s="146" t="s">
        <v>761</v>
      </c>
      <c r="B16" s="147" t="s">
        <v>761</v>
      </c>
      <c r="C16" s="153" t="s">
        <v>3321</v>
      </c>
      <c r="D16" s="148" t="s">
        <v>2358</v>
      </c>
      <c r="E16" s="149">
        <v>4</v>
      </c>
      <c r="F16" s="150">
        <v>0</v>
      </c>
      <c r="G16" s="145">
        <f t="shared" si="1"/>
        <v>0</v>
      </c>
      <c r="H16" s="131">
        <v>680</v>
      </c>
      <c r="I16" s="131">
        <v>2720</v>
      </c>
      <c r="J16" s="131">
        <v>270</v>
      </c>
      <c r="K16" s="131">
        <v>1080</v>
      </c>
      <c r="L16" s="131">
        <v>21</v>
      </c>
      <c r="M16" s="131">
        <v>4598</v>
      </c>
      <c r="N16" s="130">
        <v>0</v>
      </c>
      <c r="O16" s="130">
        <v>0</v>
      </c>
      <c r="P16" s="130">
        <v>0</v>
      </c>
      <c r="Q16" s="130">
        <v>0</v>
      </c>
      <c r="R16" s="131">
        <v>0</v>
      </c>
      <c r="S16" s="131" t="s">
        <v>326</v>
      </c>
      <c r="T16" s="131"/>
      <c r="U16" s="131">
        <v>0</v>
      </c>
      <c r="V16" s="131">
        <v>0</v>
      </c>
      <c r="W16" s="131">
        <v>0</v>
      </c>
      <c r="X16" s="131" t="s">
        <v>327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328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>
      <c r="A17" s="146" t="s">
        <v>219</v>
      </c>
      <c r="B17" s="147" t="s">
        <v>3298</v>
      </c>
      <c r="C17" s="184" t="s">
        <v>3266</v>
      </c>
      <c r="D17" s="148" t="s">
        <v>408</v>
      </c>
      <c r="E17" s="149">
        <v>305</v>
      </c>
      <c r="F17" s="150">
        <v>0</v>
      </c>
      <c r="G17" s="145">
        <f t="shared" si="1"/>
        <v>0</v>
      </c>
      <c r="H17" s="131">
        <v>0</v>
      </c>
      <c r="I17" s="131">
        <v>0</v>
      </c>
      <c r="J17" s="131">
        <v>28</v>
      </c>
      <c r="K17" s="131">
        <v>8540</v>
      </c>
      <c r="L17" s="131">
        <v>21</v>
      </c>
      <c r="M17" s="131">
        <v>10333.4</v>
      </c>
      <c r="N17" s="130">
        <v>0</v>
      </c>
      <c r="O17" s="130">
        <v>0</v>
      </c>
      <c r="P17" s="130">
        <v>0</v>
      </c>
      <c r="Q17" s="130">
        <v>0</v>
      </c>
      <c r="R17" s="131">
        <v>0</v>
      </c>
      <c r="S17" s="131" t="s">
        <v>326</v>
      </c>
      <c r="T17" s="131"/>
      <c r="U17" s="131">
        <v>0</v>
      </c>
      <c r="V17" s="131">
        <v>0</v>
      </c>
      <c r="W17" s="131">
        <v>0</v>
      </c>
      <c r="X17" s="131" t="s">
        <v>327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>
      <c r="A18" s="146" t="s">
        <v>223</v>
      </c>
      <c r="B18" s="147" t="s">
        <v>63</v>
      </c>
      <c r="C18" s="153" t="s">
        <v>3267</v>
      </c>
      <c r="D18" s="148" t="s">
        <v>2358</v>
      </c>
      <c r="E18" s="149">
        <v>8</v>
      </c>
      <c r="F18" s="150">
        <v>0</v>
      </c>
      <c r="G18" s="145">
        <f t="shared" si="1"/>
        <v>0</v>
      </c>
      <c r="H18" s="131">
        <v>17</v>
      </c>
      <c r="I18" s="131">
        <v>136</v>
      </c>
      <c r="J18" s="131">
        <v>0</v>
      </c>
      <c r="K18" s="131">
        <v>0</v>
      </c>
      <c r="L18" s="131">
        <v>21</v>
      </c>
      <c r="M18" s="131">
        <v>164.56</v>
      </c>
      <c r="N18" s="130">
        <v>0</v>
      </c>
      <c r="O18" s="130">
        <v>0</v>
      </c>
      <c r="P18" s="130">
        <v>0</v>
      </c>
      <c r="Q18" s="130">
        <v>0</v>
      </c>
      <c r="R18" s="131">
        <v>0</v>
      </c>
      <c r="S18" s="131" t="s">
        <v>326</v>
      </c>
      <c r="T18" s="131"/>
      <c r="U18" s="131">
        <v>0</v>
      </c>
      <c r="V18" s="131">
        <v>0</v>
      </c>
      <c r="W18" s="131">
        <v>0</v>
      </c>
      <c r="X18" s="131" t="s">
        <v>385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386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>
      <c r="A19" s="146" t="s">
        <v>63</v>
      </c>
      <c r="B19" s="147" t="s">
        <v>67</v>
      </c>
      <c r="C19" s="153" t="s">
        <v>3269</v>
      </c>
      <c r="D19" s="148" t="s">
        <v>408</v>
      </c>
      <c r="E19" s="149">
        <v>195</v>
      </c>
      <c r="F19" s="150">
        <v>0</v>
      </c>
      <c r="G19" s="145">
        <f t="shared" si="1"/>
        <v>0</v>
      </c>
      <c r="H19" s="131">
        <v>12</v>
      </c>
      <c r="I19" s="131">
        <v>2340</v>
      </c>
      <c r="J19" s="131">
        <v>36</v>
      </c>
      <c r="K19" s="131">
        <v>7020</v>
      </c>
      <c r="L19" s="131">
        <v>21</v>
      </c>
      <c r="M19" s="131">
        <v>11325.6</v>
      </c>
      <c r="N19" s="130">
        <v>0</v>
      </c>
      <c r="O19" s="130">
        <v>0</v>
      </c>
      <c r="P19" s="130">
        <v>0</v>
      </c>
      <c r="Q19" s="130">
        <v>0</v>
      </c>
      <c r="R19" s="131">
        <v>0</v>
      </c>
      <c r="S19" s="131" t="s">
        <v>326</v>
      </c>
      <c r="T19" s="131"/>
      <c r="U19" s="131">
        <v>0</v>
      </c>
      <c r="V19" s="131">
        <v>0</v>
      </c>
      <c r="W19" s="131">
        <v>0</v>
      </c>
      <c r="X19" s="131" t="s">
        <v>327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328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>
      <c r="A20" s="146" t="s">
        <v>65</v>
      </c>
      <c r="B20" s="147" t="s">
        <v>69</v>
      </c>
      <c r="C20" s="153" t="s">
        <v>3270</v>
      </c>
      <c r="D20" s="148" t="s">
        <v>408</v>
      </c>
      <c r="E20" s="149">
        <v>19</v>
      </c>
      <c r="F20" s="150">
        <v>0</v>
      </c>
      <c r="G20" s="145">
        <f t="shared" si="1"/>
        <v>0</v>
      </c>
      <c r="H20" s="131">
        <v>24</v>
      </c>
      <c r="I20" s="131">
        <v>456</v>
      </c>
      <c r="J20" s="131">
        <v>48</v>
      </c>
      <c r="K20" s="131">
        <v>912</v>
      </c>
      <c r="L20" s="131">
        <v>21</v>
      </c>
      <c r="M20" s="131">
        <v>1655.28</v>
      </c>
      <c r="N20" s="130">
        <v>0</v>
      </c>
      <c r="O20" s="130">
        <v>0</v>
      </c>
      <c r="P20" s="130">
        <v>0</v>
      </c>
      <c r="Q20" s="130">
        <v>0</v>
      </c>
      <c r="R20" s="131">
        <v>0</v>
      </c>
      <c r="S20" s="131" t="s">
        <v>326</v>
      </c>
      <c r="T20" s="131"/>
      <c r="U20" s="131">
        <v>0</v>
      </c>
      <c r="V20" s="131">
        <v>0</v>
      </c>
      <c r="W20" s="131">
        <v>0</v>
      </c>
      <c r="X20" s="131" t="s">
        <v>327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328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>
      <c r="A21" s="146" t="s">
        <v>67</v>
      </c>
      <c r="B21" s="147" t="s">
        <v>71</v>
      </c>
      <c r="C21" s="153" t="s">
        <v>3305</v>
      </c>
      <c r="D21" s="148" t="s">
        <v>2358</v>
      </c>
      <c r="E21" s="149">
        <v>50</v>
      </c>
      <c r="F21" s="150">
        <v>0</v>
      </c>
      <c r="G21" s="145">
        <f t="shared" si="1"/>
        <v>0</v>
      </c>
      <c r="H21" s="131">
        <v>29</v>
      </c>
      <c r="I21" s="131">
        <v>1450</v>
      </c>
      <c r="J21" s="131">
        <v>9</v>
      </c>
      <c r="K21" s="131">
        <v>450</v>
      </c>
      <c r="L21" s="131">
        <v>21</v>
      </c>
      <c r="M21" s="131">
        <v>2299</v>
      </c>
      <c r="N21" s="130">
        <v>0</v>
      </c>
      <c r="O21" s="130">
        <v>0</v>
      </c>
      <c r="P21" s="130">
        <v>0</v>
      </c>
      <c r="Q21" s="130">
        <v>0</v>
      </c>
      <c r="R21" s="131">
        <v>0</v>
      </c>
      <c r="S21" s="131" t="s">
        <v>326</v>
      </c>
      <c r="T21" s="131"/>
      <c r="U21" s="131">
        <v>0</v>
      </c>
      <c r="V21" s="131">
        <v>0</v>
      </c>
      <c r="W21" s="131">
        <v>0</v>
      </c>
      <c r="X21" s="131" t="s">
        <v>327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328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>
      <c r="A22" s="146" t="s">
        <v>69</v>
      </c>
      <c r="B22" s="147" t="s">
        <v>73</v>
      </c>
      <c r="C22" s="153" t="s">
        <v>3306</v>
      </c>
      <c r="D22" s="148" t="s">
        <v>2358</v>
      </c>
      <c r="E22" s="149">
        <v>8</v>
      </c>
      <c r="F22" s="150">
        <v>0</v>
      </c>
      <c r="G22" s="145">
        <f t="shared" si="1"/>
        <v>0</v>
      </c>
      <c r="H22" s="131">
        <v>8</v>
      </c>
      <c r="I22" s="131">
        <v>64</v>
      </c>
      <c r="J22" s="131">
        <v>45</v>
      </c>
      <c r="K22" s="131">
        <v>360</v>
      </c>
      <c r="L22" s="131">
        <v>21</v>
      </c>
      <c r="M22" s="131">
        <v>513.04</v>
      </c>
      <c r="N22" s="130">
        <v>0</v>
      </c>
      <c r="O22" s="130">
        <v>0</v>
      </c>
      <c r="P22" s="130">
        <v>0</v>
      </c>
      <c r="Q22" s="130">
        <v>0</v>
      </c>
      <c r="R22" s="131">
        <v>0</v>
      </c>
      <c r="S22" s="131" t="s">
        <v>326</v>
      </c>
      <c r="T22" s="131"/>
      <c r="U22" s="131">
        <v>0</v>
      </c>
      <c r="V22" s="131">
        <v>0</v>
      </c>
      <c r="W22" s="131">
        <v>0</v>
      </c>
      <c r="X22" s="131" t="s">
        <v>327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328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>
      <c r="A23" s="146" t="s">
        <v>71</v>
      </c>
      <c r="B23" s="147" t="s">
        <v>75</v>
      </c>
      <c r="C23" s="153" t="s">
        <v>3274</v>
      </c>
      <c r="D23" s="148" t="s">
        <v>2358</v>
      </c>
      <c r="E23" s="149">
        <v>2</v>
      </c>
      <c r="F23" s="150">
        <v>0</v>
      </c>
      <c r="G23" s="145">
        <f t="shared" si="1"/>
        <v>0</v>
      </c>
      <c r="H23" s="131">
        <v>64</v>
      </c>
      <c r="I23" s="131">
        <v>128</v>
      </c>
      <c r="J23" s="131">
        <v>115</v>
      </c>
      <c r="K23" s="131">
        <v>230</v>
      </c>
      <c r="L23" s="131">
        <v>21</v>
      </c>
      <c r="M23" s="131">
        <v>433.18</v>
      </c>
      <c r="N23" s="130">
        <v>0</v>
      </c>
      <c r="O23" s="130">
        <v>0</v>
      </c>
      <c r="P23" s="130">
        <v>0</v>
      </c>
      <c r="Q23" s="130">
        <v>0</v>
      </c>
      <c r="R23" s="131">
        <v>0</v>
      </c>
      <c r="S23" s="131" t="s">
        <v>326</v>
      </c>
      <c r="T23" s="131"/>
      <c r="U23" s="131">
        <v>0</v>
      </c>
      <c r="V23" s="131">
        <v>0</v>
      </c>
      <c r="W23" s="131">
        <v>0</v>
      </c>
      <c r="X23" s="131" t="s">
        <v>327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328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>
      <c r="A24" s="146" t="s">
        <v>73</v>
      </c>
      <c r="B24" s="147" t="s">
        <v>147</v>
      </c>
      <c r="C24" s="153" t="s">
        <v>3272</v>
      </c>
      <c r="D24" s="148" t="s">
        <v>2358</v>
      </c>
      <c r="E24" s="149">
        <v>60</v>
      </c>
      <c r="F24" s="150">
        <v>0</v>
      </c>
      <c r="G24" s="145">
        <f t="shared" si="1"/>
        <v>0</v>
      </c>
      <c r="H24" s="131">
        <v>2.5</v>
      </c>
      <c r="I24" s="131">
        <v>150</v>
      </c>
      <c r="J24" s="131">
        <v>9</v>
      </c>
      <c r="K24" s="131">
        <v>540</v>
      </c>
      <c r="L24" s="131">
        <v>21</v>
      </c>
      <c r="M24" s="131">
        <v>834.9</v>
      </c>
      <c r="N24" s="130">
        <v>0</v>
      </c>
      <c r="O24" s="130">
        <v>0</v>
      </c>
      <c r="P24" s="130">
        <v>0</v>
      </c>
      <c r="Q24" s="130">
        <v>0</v>
      </c>
      <c r="R24" s="131">
        <v>0</v>
      </c>
      <c r="S24" s="131" t="s">
        <v>326</v>
      </c>
      <c r="T24" s="131"/>
      <c r="U24" s="131">
        <v>0</v>
      </c>
      <c r="V24" s="131">
        <v>0</v>
      </c>
      <c r="W24" s="131">
        <v>0</v>
      </c>
      <c r="X24" s="131" t="s">
        <v>327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328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>
      <c r="A25" s="146" t="s">
        <v>75</v>
      </c>
      <c r="B25" s="147" t="s">
        <v>806</v>
      </c>
      <c r="C25" s="153" t="s">
        <v>3307</v>
      </c>
      <c r="D25" s="148" t="s">
        <v>2432</v>
      </c>
      <c r="E25" s="149">
        <v>2</v>
      </c>
      <c r="F25" s="150">
        <v>0</v>
      </c>
      <c r="G25" s="145">
        <f t="shared" si="1"/>
        <v>0</v>
      </c>
      <c r="H25" s="131">
        <v>0</v>
      </c>
      <c r="I25" s="131">
        <v>0</v>
      </c>
      <c r="J25" s="131">
        <v>240</v>
      </c>
      <c r="K25" s="131">
        <v>480</v>
      </c>
      <c r="L25" s="131">
        <v>21</v>
      </c>
      <c r="M25" s="131">
        <v>580.79999999999995</v>
      </c>
      <c r="N25" s="130">
        <v>0</v>
      </c>
      <c r="O25" s="130">
        <v>0</v>
      </c>
      <c r="P25" s="130">
        <v>0</v>
      </c>
      <c r="Q25" s="130">
        <v>0</v>
      </c>
      <c r="R25" s="131">
        <v>0</v>
      </c>
      <c r="S25" s="131" t="s">
        <v>326</v>
      </c>
      <c r="T25" s="131"/>
      <c r="U25" s="131">
        <v>0</v>
      </c>
      <c r="V25" s="131">
        <v>0</v>
      </c>
      <c r="W25" s="131">
        <v>0</v>
      </c>
      <c r="X25" s="131" t="s">
        <v>327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328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>
      <c r="A26" s="146" t="s">
        <v>147</v>
      </c>
      <c r="B26" s="147" t="s">
        <v>809</v>
      </c>
      <c r="C26" s="153" t="s">
        <v>3308</v>
      </c>
      <c r="D26" s="148" t="s">
        <v>2432</v>
      </c>
      <c r="E26" s="149">
        <v>2</v>
      </c>
      <c r="F26" s="150">
        <v>0</v>
      </c>
      <c r="G26" s="145">
        <f t="shared" si="1"/>
        <v>0</v>
      </c>
      <c r="H26" s="131">
        <v>0</v>
      </c>
      <c r="I26" s="131">
        <v>0</v>
      </c>
      <c r="J26" s="131">
        <v>240</v>
      </c>
      <c r="K26" s="131">
        <v>480</v>
      </c>
      <c r="L26" s="131">
        <v>21</v>
      </c>
      <c r="M26" s="131">
        <v>580.79999999999995</v>
      </c>
      <c r="N26" s="130">
        <v>0</v>
      </c>
      <c r="O26" s="130">
        <v>0</v>
      </c>
      <c r="P26" s="130">
        <v>0</v>
      </c>
      <c r="Q26" s="130">
        <v>0</v>
      </c>
      <c r="R26" s="131">
        <v>0</v>
      </c>
      <c r="S26" s="131" t="s">
        <v>326</v>
      </c>
      <c r="T26" s="131"/>
      <c r="U26" s="131">
        <v>0</v>
      </c>
      <c r="V26" s="131">
        <v>0</v>
      </c>
      <c r="W26" s="131">
        <v>0</v>
      </c>
      <c r="X26" s="131" t="s">
        <v>327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328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>
      <c r="A27" s="146" t="s">
        <v>806</v>
      </c>
      <c r="B27" s="147" t="s">
        <v>815</v>
      </c>
      <c r="C27" s="153" t="s">
        <v>3309</v>
      </c>
      <c r="D27" s="148" t="s">
        <v>2358</v>
      </c>
      <c r="E27" s="149">
        <v>8</v>
      </c>
      <c r="F27" s="150">
        <v>0</v>
      </c>
      <c r="G27" s="145">
        <f t="shared" si="1"/>
        <v>0</v>
      </c>
      <c r="H27" s="131">
        <v>0</v>
      </c>
      <c r="I27" s="131">
        <v>0</v>
      </c>
      <c r="J27" s="131">
        <v>12</v>
      </c>
      <c r="K27" s="131">
        <v>96</v>
      </c>
      <c r="L27" s="131">
        <v>21</v>
      </c>
      <c r="M27" s="131">
        <v>116.16</v>
      </c>
      <c r="N27" s="130">
        <v>0</v>
      </c>
      <c r="O27" s="130">
        <v>0</v>
      </c>
      <c r="P27" s="130">
        <v>0</v>
      </c>
      <c r="Q27" s="130">
        <v>0</v>
      </c>
      <c r="R27" s="131">
        <v>0</v>
      </c>
      <c r="S27" s="131" t="s">
        <v>326</v>
      </c>
      <c r="T27" s="131"/>
      <c r="U27" s="131">
        <v>0</v>
      </c>
      <c r="V27" s="131">
        <v>0</v>
      </c>
      <c r="W27" s="131">
        <v>0</v>
      </c>
      <c r="X27" s="131" t="s">
        <v>327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328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>
      <c r="A28" s="146" t="s">
        <v>809</v>
      </c>
      <c r="B28" s="147" t="s">
        <v>818</v>
      </c>
      <c r="C28" s="153" t="s">
        <v>3322</v>
      </c>
      <c r="D28" s="148" t="s">
        <v>2358</v>
      </c>
      <c r="E28" s="149">
        <v>1</v>
      </c>
      <c r="F28" s="150">
        <v>0</v>
      </c>
      <c r="G28" s="145">
        <f t="shared" si="1"/>
        <v>0</v>
      </c>
      <c r="H28" s="131">
        <v>0</v>
      </c>
      <c r="I28" s="131">
        <v>0</v>
      </c>
      <c r="J28" s="131">
        <v>7600</v>
      </c>
      <c r="K28" s="131">
        <v>7600</v>
      </c>
      <c r="L28" s="131">
        <v>21</v>
      </c>
      <c r="M28" s="131">
        <v>9196</v>
      </c>
      <c r="N28" s="130">
        <v>0</v>
      </c>
      <c r="O28" s="130">
        <v>0</v>
      </c>
      <c r="P28" s="130">
        <v>0</v>
      </c>
      <c r="Q28" s="130">
        <v>0</v>
      </c>
      <c r="R28" s="131">
        <v>0</v>
      </c>
      <c r="S28" s="131" t="s">
        <v>326</v>
      </c>
      <c r="T28" s="131"/>
      <c r="U28" s="131">
        <v>0</v>
      </c>
      <c r="V28" s="131">
        <v>0</v>
      </c>
      <c r="W28" s="131">
        <v>0</v>
      </c>
      <c r="X28" s="131" t="s">
        <v>327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328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>
      <c r="A29" s="146" t="s">
        <v>815</v>
      </c>
      <c r="B29" s="147" t="s">
        <v>821</v>
      </c>
      <c r="C29" s="153" t="s">
        <v>3323</v>
      </c>
      <c r="D29" s="148" t="s">
        <v>2432</v>
      </c>
      <c r="E29" s="149">
        <v>10</v>
      </c>
      <c r="F29" s="150">
        <v>0</v>
      </c>
      <c r="G29" s="145">
        <f t="shared" si="1"/>
        <v>0</v>
      </c>
      <c r="H29" s="131">
        <v>0</v>
      </c>
      <c r="I29" s="131">
        <v>0</v>
      </c>
      <c r="J29" s="131">
        <v>480</v>
      </c>
      <c r="K29" s="131">
        <v>4800</v>
      </c>
      <c r="L29" s="131">
        <v>21</v>
      </c>
      <c r="M29" s="131">
        <v>5808</v>
      </c>
      <c r="N29" s="130">
        <v>0</v>
      </c>
      <c r="O29" s="130">
        <v>0</v>
      </c>
      <c r="P29" s="130">
        <v>0</v>
      </c>
      <c r="Q29" s="130">
        <v>0</v>
      </c>
      <c r="R29" s="131">
        <v>0</v>
      </c>
      <c r="S29" s="131" t="s">
        <v>326</v>
      </c>
      <c r="T29" s="131"/>
      <c r="U29" s="131">
        <v>0</v>
      </c>
      <c r="V29" s="131">
        <v>0</v>
      </c>
      <c r="W29" s="131">
        <v>0</v>
      </c>
      <c r="X29" s="131" t="s">
        <v>327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328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ht="22.5">
      <c r="A30" s="146" t="s">
        <v>818</v>
      </c>
      <c r="B30" s="147" t="s">
        <v>826</v>
      </c>
      <c r="C30" s="153" t="s">
        <v>3324</v>
      </c>
      <c r="D30" s="148" t="s">
        <v>2432</v>
      </c>
      <c r="E30" s="149">
        <v>6</v>
      </c>
      <c r="F30" s="150">
        <v>0</v>
      </c>
      <c r="G30" s="145">
        <f t="shared" si="1"/>
        <v>0</v>
      </c>
      <c r="H30" s="131">
        <v>0</v>
      </c>
      <c r="I30" s="131">
        <v>0</v>
      </c>
      <c r="J30" s="131">
        <v>480</v>
      </c>
      <c r="K30" s="131">
        <v>2880</v>
      </c>
      <c r="L30" s="131">
        <v>21</v>
      </c>
      <c r="M30" s="131">
        <v>3484.8</v>
      </c>
      <c r="N30" s="130">
        <v>0</v>
      </c>
      <c r="O30" s="130">
        <v>0</v>
      </c>
      <c r="P30" s="130">
        <v>0</v>
      </c>
      <c r="Q30" s="130">
        <v>0</v>
      </c>
      <c r="R30" s="131">
        <v>0</v>
      </c>
      <c r="S30" s="131" t="s">
        <v>326</v>
      </c>
      <c r="T30" s="131"/>
      <c r="U30" s="131">
        <v>0</v>
      </c>
      <c r="V30" s="131">
        <v>0</v>
      </c>
      <c r="W30" s="131">
        <v>0</v>
      </c>
      <c r="X30" s="131" t="s">
        <v>327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328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>
      <c r="A31" s="146" t="s">
        <v>821</v>
      </c>
      <c r="B31" s="147" t="s">
        <v>829</v>
      </c>
      <c r="C31" s="153" t="s">
        <v>3311</v>
      </c>
      <c r="D31" s="148" t="s">
        <v>2432</v>
      </c>
      <c r="E31" s="149">
        <v>8</v>
      </c>
      <c r="F31" s="150">
        <v>0</v>
      </c>
      <c r="G31" s="145">
        <f t="shared" si="1"/>
        <v>0</v>
      </c>
      <c r="H31" s="131">
        <v>0</v>
      </c>
      <c r="I31" s="131">
        <v>0</v>
      </c>
      <c r="J31" s="131">
        <v>480</v>
      </c>
      <c r="K31" s="131">
        <v>3840</v>
      </c>
      <c r="L31" s="131">
        <v>21</v>
      </c>
      <c r="M31" s="131">
        <v>4646.3999999999996</v>
      </c>
      <c r="N31" s="130">
        <v>0</v>
      </c>
      <c r="O31" s="130">
        <v>0</v>
      </c>
      <c r="P31" s="130">
        <v>0</v>
      </c>
      <c r="Q31" s="130">
        <v>0</v>
      </c>
      <c r="R31" s="131">
        <v>0</v>
      </c>
      <c r="S31" s="131" t="s">
        <v>326</v>
      </c>
      <c r="T31" s="131"/>
      <c r="U31" s="131">
        <v>0</v>
      </c>
      <c r="V31" s="131">
        <v>0</v>
      </c>
      <c r="W31" s="131">
        <v>0</v>
      </c>
      <c r="X31" s="131" t="s">
        <v>327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328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>
      <c r="A32" s="146" t="s">
        <v>826</v>
      </c>
      <c r="B32" s="147" t="s">
        <v>832</v>
      </c>
      <c r="C32" s="153" t="s">
        <v>3275</v>
      </c>
      <c r="D32" s="148" t="s">
        <v>2358</v>
      </c>
      <c r="E32" s="149">
        <v>7</v>
      </c>
      <c r="F32" s="150">
        <v>0</v>
      </c>
      <c r="G32" s="145">
        <f t="shared" si="1"/>
        <v>0</v>
      </c>
      <c r="H32" s="131">
        <v>0</v>
      </c>
      <c r="I32" s="131">
        <v>0</v>
      </c>
      <c r="J32" s="131">
        <v>335</v>
      </c>
      <c r="K32" s="131">
        <v>2345</v>
      </c>
      <c r="L32" s="131">
        <v>21</v>
      </c>
      <c r="M32" s="131">
        <v>2837.45</v>
      </c>
      <c r="N32" s="130">
        <v>0</v>
      </c>
      <c r="O32" s="130">
        <v>0</v>
      </c>
      <c r="P32" s="130">
        <v>0</v>
      </c>
      <c r="Q32" s="130">
        <v>0</v>
      </c>
      <c r="R32" s="131">
        <v>0</v>
      </c>
      <c r="S32" s="131" t="s">
        <v>326</v>
      </c>
      <c r="T32" s="131"/>
      <c r="U32" s="131">
        <v>0</v>
      </c>
      <c r="V32" s="131">
        <v>0</v>
      </c>
      <c r="W32" s="131">
        <v>0</v>
      </c>
      <c r="X32" s="131" t="s">
        <v>327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328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>
      <c r="A33" s="146" t="s">
        <v>829</v>
      </c>
      <c r="B33" s="147" t="s">
        <v>835</v>
      </c>
      <c r="C33" s="153" t="s">
        <v>3276</v>
      </c>
      <c r="D33" s="148" t="s">
        <v>2358</v>
      </c>
      <c r="E33" s="149">
        <v>3</v>
      </c>
      <c r="F33" s="150">
        <v>0</v>
      </c>
      <c r="G33" s="145">
        <f t="shared" si="1"/>
        <v>0</v>
      </c>
      <c r="H33" s="131">
        <v>0</v>
      </c>
      <c r="I33" s="131">
        <v>0</v>
      </c>
      <c r="J33" s="131">
        <v>750</v>
      </c>
      <c r="K33" s="131">
        <v>2250</v>
      </c>
      <c r="L33" s="131">
        <v>21</v>
      </c>
      <c r="M33" s="131">
        <v>2722.5</v>
      </c>
      <c r="N33" s="130">
        <v>0</v>
      </c>
      <c r="O33" s="130">
        <v>0</v>
      </c>
      <c r="P33" s="130">
        <v>0</v>
      </c>
      <c r="Q33" s="130">
        <v>0</v>
      </c>
      <c r="R33" s="131">
        <v>0</v>
      </c>
      <c r="S33" s="131" t="s">
        <v>326</v>
      </c>
      <c r="T33" s="131"/>
      <c r="U33" s="131">
        <v>0</v>
      </c>
      <c r="V33" s="131">
        <v>0</v>
      </c>
      <c r="W33" s="131">
        <v>0</v>
      </c>
      <c r="X33" s="131" t="s">
        <v>327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328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ht="22.5">
      <c r="A34" s="146" t="s">
        <v>832</v>
      </c>
      <c r="B34" s="147" t="s">
        <v>838</v>
      </c>
      <c r="C34" s="153" t="s">
        <v>3283</v>
      </c>
      <c r="D34" s="148" t="s">
        <v>3193</v>
      </c>
      <c r="E34" s="149">
        <v>1</v>
      </c>
      <c r="F34" s="150">
        <v>0</v>
      </c>
      <c r="G34" s="145">
        <f t="shared" si="1"/>
        <v>0</v>
      </c>
      <c r="H34" s="131">
        <v>850</v>
      </c>
      <c r="I34" s="131">
        <v>850</v>
      </c>
      <c r="J34" s="131">
        <v>560</v>
      </c>
      <c r="K34" s="131">
        <v>560</v>
      </c>
      <c r="L34" s="131">
        <v>21</v>
      </c>
      <c r="M34" s="131">
        <v>1706.1</v>
      </c>
      <c r="N34" s="130">
        <v>0</v>
      </c>
      <c r="O34" s="130">
        <v>0</v>
      </c>
      <c r="P34" s="130">
        <v>0</v>
      </c>
      <c r="Q34" s="130">
        <v>0</v>
      </c>
      <c r="R34" s="131">
        <v>0</v>
      </c>
      <c r="S34" s="131" t="s">
        <v>326</v>
      </c>
      <c r="T34" s="131"/>
      <c r="U34" s="131">
        <v>0</v>
      </c>
      <c r="V34" s="131">
        <v>0</v>
      </c>
      <c r="W34" s="131">
        <v>0</v>
      </c>
      <c r="X34" s="131" t="s">
        <v>327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328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>
      <c r="A35" s="146" t="s">
        <v>835</v>
      </c>
      <c r="B35" s="147" t="s">
        <v>889</v>
      </c>
      <c r="C35" s="153" t="s">
        <v>3314</v>
      </c>
      <c r="D35" s="148" t="s">
        <v>0</v>
      </c>
      <c r="E35" s="149">
        <v>3.6</v>
      </c>
      <c r="F35" s="150">
        <v>0</v>
      </c>
      <c r="G35" s="145">
        <f t="shared" si="1"/>
        <v>0</v>
      </c>
      <c r="H35" s="131">
        <v>1825.84</v>
      </c>
      <c r="I35" s="131">
        <v>6573.0239999999994</v>
      </c>
      <c r="J35" s="131">
        <v>0</v>
      </c>
      <c r="K35" s="131">
        <v>0</v>
      </c>
      <c r="L35" s="131">
        <v>21</v>
      </c>
      <c r="M35" s="131">
        <v>7953.3542000000007</v>
      </c>
      <c r="N35" s="130">
        <v>0</v>
      </c>
      <c r="O35" s="130">
        <v>0</v>
      </c>
      <c r="P35" s="130">
        <v>0</v>
      </c>
      <c r="Q35" s="130">
        <v>0</v>
      </c>
      <c r="R35" s="131">
        <v>0</v>
      </c>
      <c r="S35" s="131" t="s">
        <v>326</v>
      </c>
      <c r="T35" s="131"/>
      <c r="U35" s="131">
        <v>0</v>
      </c>
      <c r="V35" s="131">
        <v>0</v>
      </c>
      <c r="W35" s="131">
        <v>0</v>
      </c>
      <c r="X35" s="131" t="s">
        <v>385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386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>
      <c r="A36" s="146" t="s">
        <v>838</v>
      </c>
      <c r="B36" s="147" t="s">
        <v>892</v>
      </c>
      <c r="C36" s="153" t="s">
        <v>3288</v>
      </c>
      <c r="D36" s="148" t="s">
        <v>0</v>
      </c>
      <c r="E36" s="149">
        <v>1</v>
      </c>
      <c r="F36" s="150">
        <v>0</v>
      </c>
      <c r="G36" s="145">
        <f t="shared" si="1"/>
        <v>0</v>
      </c>
      <c r="H36" s="131">
        <v>1825.84</v>
      </c>
      <c r="I36" s="131">
        <v>1825.84</v>
      </c>
      <c r="J36" s="131">
        <v>0</v>
      </c>
      <c r="K36" s="131">
        <v>0</v>
      </c>
      <c r="L36" s="131">
        <v>21</v>
      </c>
      <c r="M36" s="131">
        <v>2209.2664</v>
      </c>
      <c r="N36" s="130">
        <v>0</v>
      </c>
      <c r="O36" s="130">
        <v>0</v>
      </c>
      <c r="P36" s="130">
        <v>0</v>
      </c>
      <c r="Q36" s="130">
        <v>0</v>
      </c>
      <c r="R36" s="131">
        <v>0</v>
      </c>
      <c r="S36" s="131" t="s">
        <v>326</v>
      </c>
      <c r="T36" s="131"/>
      <c r="U36" s="131">
        <v>0</v>
      </c>
      <c r="V36" s="131">
        <v>0</v>
      </c>
      <c r="W36" s="131">
        <v>0</v>
      </c>
      <c r="X36" s="131" t="s">
        <v>385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386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>
      <c r="A37" s="140" t="s">
        <v>886</v>
      </c>
      <c r="B37" s="141" t="s">
        <v>895</v>
      </c>
      <c r="C37" s="154" t="s">
        <v>3290</v>
      </c>
      <c r="D37" s="142" t="s">
        <v>0</v>
      </c>
      <c r="E37" s="143">
        <v>6</v>
      </c>
      <c r="F37" s="144">
        <v>0</v>
      </c>
      <c r="G37" s="145">
        <f>F37*E37</f>
        <v>0</v>
      </c>
      <c r="H37" s="131">
        <v>537.42999999999995</v>
      </c>
      <c r="I37" s="131">
        <v>3224.58</v>
      </c>
      <c r="J37" s="131">
        <v>0</v>
      </c>
      <c r="K37" s="131">
        <v>0</v>
      </c>
      <c r="L37" s="131">
        <v>21</v>
      </c>
      <c r="M37" s="131">
        <v>3901.7417999999998</v>
      </c>
      <c r="N37" s="130">
        <v>0</v>
      </c>
      <c r="O37" s="130">
        <v>0</v>
      </c>
      <c r="P37" s="130">
        <v>0</v>
      </c>
      <c r="Q37" s="130">
        <v>0</v>
      </c>
      <c r="R37" s="131">
        <v>0</v>
      </c>
      <c r="S37" s="131" t="s">
        <v>326</v>
      </c>
      <c r="T37" s="131"/>
      <c r="U37" s="131">
        <v>0</v>
      </c>
      <c r="V37" s="131">
        <v>0</v>
      </c>
      <c r="W37" s="131">
        <v>0</v>
      </c>
      <c r="X37" s="131" t="s">
        <v>385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386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>
      <c r="A38" s="3"/>
      <c r="B38" s="4"/>
      <c r="C38" s="155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AE38">
        <v>15</v>
      </c>
      <c r="AF38">
        <v>21</v>
      </c>
      <c r="AG38" t="s">
        <v>307</v>
      </c>
    </row>
    <row r="39" spans="1:60">
      <c r="C39" s="156"/>
      <c r="D39" s="10"/>
      <c r="AG39" t="s">
        <v>1158</v>
      </c>
    </row>
    <row r="40" spans="1:60">
      <c r="D40" s="10"/>
    </row>
    <row r="41" spans="1:60">
      <c r="D41" s="10"/>
    </row>
    <row r="42" spans="1:60">
      <c r="D42" s="10"/>
    </row>
    <row r="43" spans="1:60">
      <c r="D43" s="10"/>
    </row>
    <row r="44" spans="1:60">
      <c r="D44" s="10"/>
    </row>
    <row r="45" spans="1:60">
      <c r="D45" s="10"/>
    </row>
    <row r="46" spans="1:60">
      <c r="D46" s="10"/>
    </row>
    <row r="47" spans="1:60">
      <c r="D47" s="10"/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5">
    <mergeCell ref="A1:G1"/>
    <mergeCell ref="C2:G2"/>
    <mergeCell ref="C3:G3"/>
    <mergeCell ref="C4:G4"/>
    <mergeCell ref="C12:G12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18" activePane="bottomLeft" state="frozen"/>
      <selection pane="bottomLeft" activeCell="F48" sqref="F48"/>
    </sheetView>
  </sheetViews>
  <sheetFormatPr defaultRowHeight="12.75"/>
  <cols>
    <col min="1" max="1" width="3.42578125" customWidth="1"/>
    <col min="2" max="2" width="12.5703125" style="116" customWidth="1"/>
    <col min="3" max="3" width="38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7</v>
      </c>
      <c r="B1" s="248"/>
      <c r="C1" s="248"/>
      <c r="D1" s="248"/>
      <c r="E1" s="248"/>
      <c r="F1" s="248"/>
      <c r="G1" s="248"/>
      <c r="AG1" t="s">
        <v>293</v>
      </c>
    </row>
    <row r="2" spans="1:60" ht="24.95" customHeight="1">
      <c r="A2" s="118" t="s">
        <v>8</v>
      </c>
      <c r="B2" s="49" t="s">
        <v>294</v>
      </c>
      <c r="C2" s="249" t="s">
        <v>295</v>
      </c>
      <c r="D2" s="250"/>
      <c r="E2" s="250"/>
      <c r="F2" s="250"/>
      <c r="G2" s="251"/>
      <c r="AG2" t="s">
        <v>296</v>
      </c>
    </row>
    <row r="3" spans="1:60" ht="24.95" customHeight="1">
      <c r="A3" s="118" t="s">
        <v>9</v>
      </c>
      <c r="B3" s="49" t="s">
        <v>44</v>
      </c>
      <c r="C3" s="249" t="s">
        <v>45</v>
      </c>
      <c r="D3" s="250"/>
      <c r="E3" s="250"/>
      <c r="F3" s="250"/>
      <c r="G3" s="251"/>
      <c r="AC3" s="116" t="s">
        <v>296</v>
      </c>
      <c r="AG3" t="s">
        <v>297</v>
      </c>
    </row>
    <row r="4" spans="1:60" ht="24.95" customHeight="1">
      <c r="A4" s="119" t="s">
        <v>10</v>
      </c>
      <c r="B4" s="120" t="s">
        <v>75</v>
      </c>
      <c r="C4" s="252" t="s">
        <v>76</v>
      </c>
      <c r="D4" s="253"/>
      <c r="E4" s="253"/>
      <c r="F4" s="253"/>
      <c r="G4" s="254"/>
      <c r="AG4" t="s">
        <v>298</v>
      </c>
    </row>
    <row r="5" spans="1:60">
      <c r="D5" s="10"/>
    </row>
    <row r="6" spans="1:60" ht="38.25">
      <c r="A6" s="122" t="s">
        <v>299</v>
      </c>
      <c r="B6" s="124" t="s">
        <v>300</v>
      </c>
      <c r="C6" s="124" t="s">
        <v>301</v>
      </c>
      <c r="D6" s="123" t="s">
        <v>302</v>
      </c>
      <c r="E6" s="122" t="s">
        <v>303</v>
      </c>
      <c r="F6" s="121" t="s">
        <v>304</v>
      </c>
      <c r="G6" s="122" t="s">
        <v>31</v>
      </c>
      <c r="H6" s="125" t="s">
        <v>32</v>
      </c>
      <c r="I6" s="125" t="s">
        <v>305</v>
      </c>
      <c r="J6" s="125" t="s">
        <v>33</v>
      </c>
      <c r="K6" s="125" t="s">
        <v>306</v>
      </c>
      <c r="L6" s="125" t="s">
        <v>307</v>
      </c>
      <c r="M6" s="125" t="s">
        <v>308</v>
      </c>
      <c r="N6" s="125" t="s">
        <v>309</v>
      </c>
      <c r="O6" s="125" t="s">
        <v>310</v>
      </c>
      <c r="P6" s="125" t="s">
        <v>311</v>
      </c>
      <c r="Q6" s="125" t="s">
        <v>312</v>
      </c>
      <c r="R6" s="125" t="s">
        <v>313</v>
      </c>
      <c r="S6" s="125" t="s">
        <v>314</v>
      </c>
      <c r="T6" s="125" t="s">
        <v>315</v>
      </c>
      <c r="U6" s="125" t="s">
        <v>316</v>
      </c>
      <c r="V6" s="125" t="s">
        <v>317</v>
      </c>
      <c r="W6" s="125" t="s">
        <v>318</v>
      </c>
      <c r="X6" s="125" t="s">
        <v>319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34" t="s">
        <v>320</v>
      </c>
      <c r="B8" s="135" t="s">
        <v>117</v>
      </c>
      <c r="C8" s="152" t="s">
        <v>120</v>
      </c>
      <c r="D8" s="136"/>
      <c r="E8" s="137"/>
      <c r="F8" s="138"/>
      <c r="G8" s="139">
        <f>SUM(G9:G48)</f>
        <v>0</v>
      </c>
      <c r="H8" s="133"/>
      <c r="I8" s="133">
        <v>0</v>
      </c>
      <c r="J8" s="133"/>
      <c r="K8" s="133">
        <v>0</v>
      </c>
      <c r="L8" s="133"/>
      <c r="M8" s="133"/>
      <c r="N8" s="132"/>
      <c r="O8" s="132"/>
      <c r="P8" s="132"/>
      <c r="Q8" s="132"/>
      <c r="R8" s="133"/>
      <c r="S8" s="133"/>
      <c r="T8" s="133"/>
      <c r="U8" s="133"/>
      <c r="V8" s="133"/>
      <c r="W8" s="133"/>
      <c r="X8" s="133"/>
      <c r="AG8" t="s">
        <v>321</v>
      </c>
    </row>
    <row r="9" spans="1:60">
      <c r="A9" s="146" t="s">
        <v>130</v>
      </c>
      <c r="B9" s="147" t="s">
        <v>130</v>
      </c>
      <c r="C9" s="153" t="s">
        <v>3325</v>
      </c>
      <c r="D9" s="148" t="s">
        <v>2358</v>
      </c>
      <c r="E9" s="149">
        <v>0</v>
      </c>
      <c r="F9" s="150">
        <v>0</v>
      </c>
      <c r="G9" s="145">
        <f t="shared" ref="G9:G47" si="0">F9*E9</f>
        <v>0</v>
      </c>
      <c r="H9" s="131">
        <v>0</v>
      </c>
      <c r="I9" s="131">
        <v>0</v>
      </c>
      <c r="J9" s="131">
        <v>0</v>
      </c>
      <c r="K9" s="131">
        <v>0</v>
      </c>
      <c r="L9" s="131">
        <v>21</v>
      </c>
      <c r="M9" s="131">
        <v>0</v>
      </c>
      <c r="N9" s="130">
        <v>0</v>
      </c>
      <c r="O9" s="130">
        <v>0</v>
      </c>
      <c r="P9" s="130">
        <v>0</v>
      </c>
      <c r="Q9" s="130">
        <v>0</v>
      </c>
      <c r="R9" s="131">
        <v>0</v>
      </c>
      <c r="S9" s="131" t="s">
        <v>326</v>
      </c>
      <c r="T9" s="131"/>
      <c r="U9" s="131">
        <v>0</v>
      </c>
      <c r="V9" s="131">
        <v>0</v>
      </c>
      <c r="W9" s="131">
        <v>0</v>
      </c>
      <c r="X9" s="131" t="s">
        <v>385</v>
      </c>
      <c r="Y9" s="126"/>
      <c r="Z9" s="126"/>
      <c r="AA9" s="126"/>
      <c r="AB9" s="126"/>
      <c r="AC9" s="126"/>
      <c r="AD9" s="126"/>
      <c r="AE9" s="126"/>
      <c r="AF9" s="126"/>
      <c r="AG9" s="126" t="s">
        <v>386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>
      <c r="A10" s="146" t="s">
        <v>149</v>
      </c>
      <c r="B10" s="147" t="s">
        <v>2433</v>
      </c>
      <c r="C10" s="160" t="s">
        <v>3326</v>
      </c>
      <c r="D10" s="148" t="s">
        <v>2358</v>
      </c>
      <c r="E10" s="149">
        <v>1</v>
      </c>
      <c r="F10" s="150">
        <v>0</v>
      </c>
      <c r="G10" s="145">
        <f t="shared" si="0"/>
        <v>0</v>
      </c>
      <c r="H10" s="131">
        <v>0</v>
      </c>
      <c r="I10" s="131">
        <v>0</v>
      </c>
      <c r="J10" s="131">
        <v>1860</v>
      </c>
      <c r="K10" s="131">
        <v>1860</v>
      </c>
      <c r="L10" s="131">
        <v>21</v>
      </c>
      <c r="M10" s="131">
        <v>2250.6</v>
      </c>
      <c r="N10" s="130">
        <v>0</v>
      </c>
      <c r="O10" s="130">
        <v>0</v>
      </c>
      <c r="P10" s="130">
        <v>0</v>
      </c>
      <c r="Q10" s="130">
        <v>0</v>
      </c>
      <c r="R10" s="131">
        <v>0</v>
      </c>
      <c r="S10" s="131" t="s">
        <v>326</v>
      </c>
      <c r="T10" s="131"/>
      <c r="U10" s="131">
        <v>0</v>
      </c>
      <c r="V10" s="131">
        <v>0</v>
      </c>
      <c r="W10" s="131">
        <v>0</v>
      </c>
      <c r="X10" s="131" t="s">
        <v>2435</v>
      </c>
      <c r="Y10" s="126"/>
      <c r="Z10" s="126"/>
      <c r="AA10" s="126"/>
      <c r="AB10" s="126"/>
      <c r="AC10" s="126"/>
      <c r="AD10" s="126"/>
      <c r="AE10" s="126"/>
      <c r="AF10" s="126"/>
      <c r="AG10" s="126" t="s">
        <v>2436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>
      <c r="A11" s="146" t="s">
        <v>153</v>
      </c>
      <c r="B11" s="147" t="s">
        <v>153</v>
      </c>
      <c r="C11" s="153" t="s">
        <v>3327</v>
      </c>
      <c r="D11" s="148" t="s">
        <v>2358</v>
      </c>
      <c r="E11" s="149">
        <v>3</v>
      </c>
      <c r="F11" s="150">
        <v>0</v>
      </c>
      <c r="G11" s="145">
        <f t="shared" si="0"/>
        <v>0</v>
      </c>
      <c r="H11" s="131">
        <v>2680</v>
      </c>
      <c r="I11" s="131">
        <v>8040</v>
      </c>
      <c r="J11" s="131">
        <v>320</v>
      </c>
      <c r="K11" s="131">
        <v>960</v>
      </c>
      <c r="L11" s="131">
        <v>21</v>
      </c>
      <c r="M11" s="131">
        <v>10890</v>
      </c>
      <c r="N11" s="130">
        <v>0</v>
      </c>
      <c r="O11" s="130">
        <v>0</v>
      </c>
      <c r="P11" s="130">
        <v>0</v>
      </c>
      <c r="Q11" s="130">
        <v>0</v>
      </c>
      <c r="R11" s="131">
        <v>0</v>
      </c>
      <c r="S11" s="131" t="s">
        <v>326</v>
      </c>
      <c r="T11" s="131"/>
      <c r="U11" s="131">
        <v>0</v>
      </c>
      <c r="V11" s="131">
        <v>0</v>
      </c>
      <c r="W11" s="131">
        <v>0</v>
      </c>
      <c r="X11" s="131" t="s">
        <v>327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328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>
      <c r="A12" s="146" t="s">
        <v>155</v>
      </c>
      <c r="B12" s="147" t="s">
        <v>155</v>
      </c>
      <c r="C12" s="153" t="s">
        <v>3328</v>
      </c>
      <c r="D12" s="148" t="s">
        <v>2358</v>
      </c>
      <c r="E12" s="149">
        <v>1</v>
      </c>
      <c r="F12" s="150">
        <v>0</v>
      </c>
      <c r="G12" s="145">
        <f t="shared" si="0"/>
        <v>0</v>
      </c>
      <c r="H12" s="131">
        <v>1390</v>
      </c>
      <c r="I12" s="131">
        <v>1390</v>
      </c>
      <c r="J12" s="131">
        <v>120</v>
      </c>
      <c r="K12" s="131">
        <v>120</v>
      </c>
      <c r="L12" s="131">
        <v>21</v>
      </c>
      <c r="M12" s="131">
        <v>1827.1</v>
      </c>
      <c r="N12" s="130">
        <v>0</v>
      </c>
      <c r="O12" s="130">
        <v>0</v>
      </c>
      <c r="P12" s="130">
        <v>0</v>
      </c>
      <c r="Q12" s="130">
        <v>0</v>
      </c>
      <c r="R12" s="131">
        <v>0</v>
      </c>
      <c r="S12" s="131" t="s">
        <v>326</v>
      </c>
      <c r="T12" s="131"/>
      <c r="U12" s="131">
        <v>0</v>
      </c>
      <c r="V12" s="131">
        <v>0</v>
      </c>
      <c r="W12" s="131">
        <v>0</v>
      </c>
      <c r="X12" s="131" t="s">
        <v>327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328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>
      <c r="A13" s="146" t="s">
        <v>159</v>
      </c>
      <c r="B13" s="147" t="s">
        <v>159</v>
      </c>
      <c r="C13" s="153" t="s">
        <v>3329</v>
      </c>
      <c r="D13" s="148" t="s">
        <v>2358</v>
      </c>
      <c r="E13" s="149">
        <v>6</v>
      </c>
      <c r="F13" s="150">
        <v>0</v>
      </c>
      <c r="G13" s="145">
        <f t="shared" si="0"/>
        <v>0</v>
      </c>
      <c r="H13" s="131">
        <v>105</v>
      </c>
      <c r="I13" s="131">
        <v>630</v>
      </c>
      <c r="J13" s="131">
        <v>55</v>
      </c>
      <c r="K13" s="131">
        <v>330</v>
      </c>
      <c r="L13" s="131">
        <v>21</v>
      </c>
      <c r="M13" s="131">
        <v>1161.5999999999999</v>
      </c>
      <c r="N13" s="130">
        <v>0</v>
      </c>
      <c r="O13" s="130">
        <v>0</v>
      </c>
      <c r="P13" s="130">
        <v>0</v>
      </c>
      <c r="Q13" s="130">
        <v>0</v>
      </c>
      <c r="R13" s="131">
        <v>0</v>
      </c>
      <c r="S13" s="131" t="s">
        <v>326</v>
      </c>
      <c r="T13" s="131"/>
      <c r="U13" s="131">
        <v>0</v>
      </c>
      <c r="V13" s="131">
        <v>0</v>
      </c>
      <c r="W13" s="131">
        <v>0</v>
      </c>
      <c r="X13" s="131" t="s">
        <v>327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328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>
      <c r="A14" s="146" t="s">
        <v>757</v>
      </c>
      <c r="B14" s="147" t="s">
        <v>757</v>
      </c>
      <c r="C14" s="153" t="s">
        <v>3330</v>
      </c>
      <c r="D14" s="148" t="s">
        <v>2358</v>
      </c>
      <c r="E14" s="149">
        <v>11</v>
      </c>
      <c r="F14" s="150">
        <v>0</v>
      </c>
      <c r="G14" s="145">
        <f t="shared" si="0"/>
        <v>0</v>
      </c>
      <c r="H14" s="131">
        <v>572</v>
      </c>
      <c r="I14" s="131">
        <v>6292</v>
      </c>
      <c r="J14" s="131">
        <v>380</v>
      </c>
      <c r="K14" s="131">
        <v>4180</v>
      </c>
      <c r="L14" s="131">
        <v>21</v>
      </c>
      <c r="M14" s="131">
        <v>12671.12</v>
      </c>
      <c r="N14" s="130">
        <v>0</v>
      </c>
      <c r="O14" s="130">
        <v>0</v>
      </c>
      <c r="P14" s="130">
        <v>0</v>
      </c>
      <c r="Q14" s="130">
        <v>0</v>
      </c>
      <c r="R14" s="131">
        <v>0</v>
      </c>
      <c r="S14" s="131" t="s">
        <v>326</v>
      </c>
      <c r="T14" s="131"/>
      <c r="U14" s="131">
        <v>0</v>
      </c>
      <c r="V14" s="131">
        <v>0</v>
      </c>
      <c r="W14" s="131">
        <v>0</v>
      </c>
      <c r="X14" s="131" t="s">
        <v>327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328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>
      <c r="A15" s="146" t="s">
        <v>761</v>
      </c>
      <c r="B15" s="147" t="s">
        <v>761</v>
      </c>
      <c r="C15" s="153" t="s">
        <v>3331</v>
      </c>
      <c r="D15" s="148" t="s">
        <v>2358</v>
      </c>
      <c r="E15" s="149">
        <v>1</v>
      </c>
      <c r="F15" s="150">
        <v>0</v>
      </c>
      <c r="G15" s="145">
        <f t="shared" si="0"/>
        <v>0</v>
      </c>
      <c r="H15" s="131">
        <v>960</v>
      </c>
      <c r="I15" s="131">
        <v>960</v>
      </c>
      <c r="J15" s="131">
        <v>380</v>
      </c>
      <c r="K15" s="131">
        <v>380</v>
      </c>
      <c r="L15" s="131">
        <v>21</v>
      </c>
      <c r="M15" s="131">
        <v>1621.4</v>
      </c>
      <c r="N15" s="130">
        <v>0</v>
      </c>
      <c r="O15" s="130">
        <v>0</v>
      </c>
      <c r="P15" s="130">
        <v>0</v>
      </c>
      <c r="Q15" s="130">
        <v>0</v>
      </c>
      <c r="R15" s="131">
        <v>0</v>
      </c>
      <c r="S15" s="131" t="s">
        <v>326</v>
      </c>
      <c r="T15" s="131"/>
      <c r="U15" s="131">
        <v>0</v>
      </c>
      <c r="V15" s="131">
        <v>0</v>
      </c>
      <c r="W15" s="131">
        <v>0</v>
      </c>
      <c r="X15" s="131" t="s">
        <v>327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>
      <c r="A16" s="146" t="s">
        <v>219</v>
      </c>
      <c r="B16" s="147" t="s">
        <v>219</v>
      </c>
      <c r="C16" s="153" t="s">
        <v>3332</v>
      </c>
      <c r="D16" s="148" t="s">
        <v>2358</v>
      </c>
      <c r="E16" s="149">
        <v>1</v>
      </c>
      <c r="F16" s="150">
        <v>0</v>
      </c>
      <c r="G16" s="145">
        <f t="shared" si="0"/>
        <v>0</v>
      </c>
      <c r="H16" s="131">
        <v>1870</v>
      </c>
      <c r="I16" s="131">
        <v>1870</v>
      </c>
      <c r="J16" s="131">
        <v>380</v>
      </c>
      <c r="K16" s="131">
        <v>380</v>
      </c>
      <c r="L16" s="131">
        <v>21</v>
      </c>
      <c r="M16" s="131">
        <v>2722.5</v>
      </c>
      <c r="N16" s="130">
        <v>0</v>
      </c>
      <c r="O16" s="130">
        <v>0</v>
      </c>
      <c r="P16" s="130">
        <v>0</v>
      </c>
      <c r="Q16" s="130">
        <v>0</v>
      </c>
      <c r="R16" s="131">
        <v>0</v>
      </c>
      <c r="S16" s="131" t="s">
        <v>326</v>
      </c>
      <c r="T16" s="131"/>
      <c r="U16" s="131">
        <v>0</v>
      </c>
      <c r="V16" s="131">
        <v>0</v>
      </c>
      <c r="W16" s="131">
        <v>0</v>
      </c>
      <c r="X16" s="131" t="s">
        <v>327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328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>
      <c r="A17" s="146" t="s">
        <v>223</v>
      </c>
      <c r="B17" s="147" t="s">
        <v>3298</v>
      </c>
      <c r="C17" s="160" t="s">
        <v>3333</v>
      </c>
      <c r="D17" s="148" t="s">
        <v>2358</v>
      </c>
      <c r="E17" s="149">
        <v>10</v>
      </c>
      <c r="F17" s="150">
        <v>0</v>
      </c>
      <c r="G17" s="145">
        <f t="shared" si="0"/>
        <v>0</v>
      </c>
      <c r="H17" s="131">
        <v>0</v>
      </c>
      <c r="I17" s="131">
        <v>0</v>
      </c>
      <c r="J17" s="131">
        <v>640</v>
      </c>
      <c r="K17" s="131">
        <v>6400</v>
      </c>
      <c r="L17" s="131">
        <v>21</v>
      </c>
      <c r="M17" s="131">
        <v>7744</v>
      </c>
      <c r="N17" s="130">
        <v>0</v>
      </c>
      <c r="O17" s="130">
        <v>0</v>
      </c>
      <c r="P17" s="130">
        <v>0</v>
      </c>
      <c r="Q17" s="130">
        <v>0</v>
      </c>
      <c r="R17" s="131">
        <v>0</v>
      </c>
      <c r="S17" s="131" t="s">
        <v>326</v>
      </c>
      <c r="T17" s="131"/>
      <c r="U17" s="131">
        <v>0</v>
      </c>
      <c r="V17" s="131">
        <v>0</v>
      </c>
      <c r="W17" s="131">
        <v>0</v>
      </c>
      <c r="X17" s="131" t="s">
        <v>327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>
      <c r="A18" s="146" t="s">
        <v>63</v>
      </c>
      <c r="B18" s="147" t="s">
        <v>63</v>
      </c>
      <c r="C18" s="153" t="s">
        <v>3334</v>
      </c>
      <c r="D18" s="148" t="s">
        <v>2358</v>
      </c>
      <c r="E18" s="149">
        <v>6</v>
      </c>
      <c r="F18" s="150">
        <v>0</v>
      </c>
      <c r="G18" s="145">
        <f t="shared" si="0"/>
        <v>0</v>
      </c>
      <c r="H18" s="131">
        <v>2970</v>
      </c>
      <c r="I18" s="131">
        <v>17820</v>
      </c>
      <c r="J18" s="131">
        <v>380</v>
      </c>
      <c r="K18" s="131">
        <v>2280</v>
      </c>
      <c r="L18" s="131">
        <v>21</v>
      </c>
      <c r="M18" s="131">
        <v>24321</v>
      </c>
      <c r="N18" s="130">
        <v>0</v>
      </c>
      <c r="O18" s="130">
        <v>0</v>
      </c>
      <c r="P18" s="130">
        <v>0</v>
      </c>
      <c r="Q18" s="130">
        <v>0</v>
      </c>
      <c r="R18" s="131">
        <v>0</v>
      </c>
      <c r="S18" s="131" t="s">
        <v>326</v>
      </c>
      <c r="T18" s="131"/>
      <c r="U18" s="131">
        <v>0</v>
      </c>
      <c r="V18" s="131">
        <v>0</v>
      </c>
      <c r="W18" s="131">
        <v>0</v>
      </c>
      <c r="X18" s="131" t="s">
        <v>327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328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ht="22.5">
      <c r="A19" s="146" t="s">
        <v>65</v>
      </c>
      <c r="B19" s="147" t="s">
        <v>65</v>
      </c>
      <c r="C19" s="153" t="s">
        <v>3335</v>
      </c>
      <c r="D19" s="148" t="s">
        <v>2358</v>
      </c>
      <c r="E19" s="149">
        <v>6</v>
      </c>
      <c r="F19" s="150">
        <v>0</v>
      </c>
      <c r="G19" s="145">
        <f t="shared" si="0"/>
        <v>0</v>
      </c>
      <c r="H19" s="131">
        <v>1760</v>
      </c>
      <c r="I19" s="131">
        <v>10560</v>
      </c>
      <c r="J19" s="131">
        <v>380</v>
      </c>
      <c r="K19" s="131">
        <v>2280</v>
      </c>
      <c r="L19" s="131">
        <v>21</v>
      </c>
      <c r="M19" s="131">
        <v>15536.4</v>
      </c>
      <c r="N19" s="130">
        <v>0</v>
      </c>
      <c r="O19" s="130">
        <v>0</v>
      </c>
      <c r="P19" s="130">
        <v>0</v>
      </c>
      <c r="Q19" s="130">
        <v>0</v>
      </c>
      <c r="R19" s="131">
        <v>0</v>
      </c>
      <c r="S19" s="131" t="s">
        <v>326</v>
      </c>
      <c r="T19" s="131"/>
      <c r="U19" s="131">
        <v>0</v>
      </c>
      <c r="V19" s="131">
        <v>0</v>
      </c>
      <c r="W19" s="131">
        <v>0</v>
      </c>
      <c r="X19" s="131" t="s">
        <v>327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328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>
      <c r="A20" s="146" t="s">
        <v>67</v>
      </c>
      <c r="B20" s="147" t="s">
        <v>67</v>
      </c>
      <c r="C20" s="153" t="s">
        <v>3336</v>
      </c>
      <c r="D20" s="148" t="s">
        <v>2358</v>
      </c>
      <c r="E20" s="149">
        <v>5</v>
      </c>
      <c r="F20" s="150">
        <v>0</v>
      </c>
      <c r="G20" s="145">
        <f t="shared" si="0"/>
        <v>0</v>
      </c>
      <c r="H20" s="131">
        <v>260</v>
      </c>
      <c r="I20" s="131">
        <v>1300</v>
      </c>
      <c r="J20" s="131">
        <v>185</v>
      </c>
      <c r="K20" s="131">
        <v>925</v>
      </c>
      <c r="L20" s="131">
        <v>21</v>
      </c>
      <c r="M20" s="131">
        <v>2692.25</v>
      </c>
      <c r="N20" s="130">
        <v>0</v>
      </c>
      <c r="O20" s="130">
        <v>0</v>
      </c>
      <c r="P20" s="130">
        <v>0</v>
      </c>
      <c r="Q20" s="130">
        <v>0</v>
      </c>
      <c r="R20" s="131">
        <v>0</v>
      </c>
      <c r="S20" s="131" t="s">
        <v>326</v>
      </c>
      <c r="T20" s="131"/>
      <c r="U20" s="131">
        <v>0</v>
      </c>
      <c r="V20" s="131">
        <v>0</v>
      </c>
      <c r="W20" s="131">
        <v>0</v>
      </c>
      <c r="X20" s="131" t="s">
        <v>327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328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22.5">
      <c r="A21" s="146" t="s">
        <v>69</v>
      </c>
      <c r="B21" s="147" t="s">
        <v>69</v>
      </c>
      <c r="C21" s="153" t="s">
        <v>3337</v>
      </c>
      <c r="D21" s="148" t="s">
        <v>2358</v>
      </c>
      <c r="E21" s="149">
        <v>3</v>
      </c>
      <c r="F21" s="150">
        <v>0</v>
      </c>
      <c r="G21" s="145">
        <f t="shared" si="0"/>
        <v>0</v>
      </c>
      <c r="H21" s="131">
        <v>1980</v>
      </c>
      <c r="I21" s="131">
        <v>5940</v>
      </c>
      <c r="J21" s="131">
        <v>318</v>
      </c>
      <c r="K21" s="131">
        <v>954</v>
      </c>
      <c r="L21" s="131">
        <v>21</v>
      </c>
      <c r="M21" s="131">
        <v>8341.74</v>
      </c>
      <c r="N21" s="130">
        <v>0</v>
      </c>
      <c r="O21" s="130">
        <v>0</v>
      </c>
      <c r="P21" s="130">
        <v>0</v>
      </c>
      <c r="Q21" s="130">
        <v>0</v>
      </c>
      <c r="R21" s="131">
        <v>0</v>
      </c>
      <c r="S21" s="131" t="s">
        <v>326</v>
      </c>
      <c r="T21" s="131"/>
      <c r="U21" s="131">
        <v>0</v>
      </c>
      <c r="V21" s="131">
        <v>0</v>
      </c>
      <c r="W21" s="131">
        <v>0</v>
      </c>
      <c r="X21" s="131" t="s">
        <v>327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328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ht="22.5">
      <c r="A22" s="146" t="s">
        <v>71</v>
      </c>
      <c r="B22" s="147" t="s">
        <v>71</v>
      </c>
      <c r="C22" s="153" t="s">
        <v>3338</v>
      </c>
      <c r="D22" s="148" t="s">
        <v>2358</v>
      </c>
      <c r="E22" s="149">
        <v>1</v>
      </c>
      <c r="F22" s="150">
        <v>0</v>
      </c>
      <c r="G22" s="145">
        <f t="shared" si="0"/>
        <v>0</v>
      </c>
      <c r="H22" s="131">
        <v>6480</v>
      </c>
      <c r="I22" s="131">
        <v>6480</v>
      </c>
      <c r="J22" s="131">
        <v>1150</v>
      </c>
      <c r="K22" s="131">
        <v>1150</v>
      </c>
      <c r="L22" s="131">
        <v>21</v>
      </c>
      <c r="M22" s="131">
        <v>9232.2999999999993</v>
      </c>
      <c r="N22" s="130">
        <v>0</v>
      </c>
      <c r="O22" s="130">
        <v>0</v>
      </c>
      <c r="P22" s="130">
        <v>0</v>
      </c>
      <c r="Q22" s="130">
        <v>0</v>
      </c>
      <c r="R22" s="131">
        <v>0</v>
      </c>
      <c r="S22" s="131" t="s">
        <v>326</v>
      </c>
      <c r="T22" s="131"/>
      <c r="U22" s="131">
        <v>0</v>
      </c>
      <c r="V22" s="131">
        <v>0</v>
      </c>
      <c r="W22" s="131">
        <v>0</v>
      </c>
      <c r="X22" s="131" t="s">
        <v>327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328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>
      <c r="A23" s="146" t="s">
        <v>73</v>
      </c>
      <c r="B23" s="147" t="s">
        <v>73</v>
      </c>
      <c r="C23" s="153" t="s">
        <v>3339</v>
      </c>
      <c r="D23" s="148" t="s">
        <v>2358</v>
      </c>
      <c r="E23" s="149">
        <v>3</v>
      </c>
      <c r="F23" s="150">
        <v>0</v>
      </c>
      <c r="G23" s="145">
        <f t="shared" si="0"/>
        <v>0</v>
      </c>
      <c r="H23" s="131">
        <v>2780</v>
      </c>
      <c r="I23" s="131">
        <v>8340</v>
      </c>
      <c r="J23" s="131">
        <v>360</v>
      </c>
      <c r="K23" s="131">
        <v>1080</v>
      </c>
      <c r="L23" s="131">
        <v>21</v>
      </c>
      <c r="M23" s="131">
        <v>11398.2</v>
      </c>
      <c r="N23" s="130">
        <v>0</v>
      </c>
      <c r="O23" s="130">
        <v>0</v>
      </c>
      <c r="P23" s="130">
        <v>0</v>
      </c>
      <c r="Q23" s="130">
        <v>0</v>
      </c>
      <c r="R23" s="131">
        <v>0</v>
      </c>
      <c r="S23" s="131" t="s">
        <v>326</v>
      </c>
      <c r="T23" s="131"/>
      <c r="U23" s="131">
        <v>0</v>
      </c>
      <c r="V23" s="131">
        <v>0</v>
      </c>
      <c r="W23" s="131">
        <v>0</v>
      </c>
      <c r="X23" s="131" t="s">
        <v>327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328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ht="22.5">
      <c r="A24" s="146" t="s">
        <v>75</v>
      </c>
      <c r="B24" s="147" t="s">
        <v>75</v>
      </c>
      <c r="C24" s="153" t="s">
        <v>3340</v>
      </c>
      <c r="D24" s="148" t="s">
        <v>2358</v>
      </c>
      <c r="E24" s="149">
        <v>3</v>
      </c>
      <c r="F24" s="150">
        <v>0</v>
      </c>
      <c r="G24" s="145">
        <f t="shared" si="0"/>
        <v>0</v>
      </c>
      <c r="H24" s="131">
        <v>260</v>
      </c>
      <c r="I24" s="131">
        <v>780</v>
      </c>
      <c r="J24" s="131">
        <v>55</v>
      </c>
      <c r="K24" s="131">
        <v>165</v>
      </c>
      <c r="L24" s="131">
        <v>21</v>
      </c>
      <c r="M24" s="131">
        <v>1143.45</v>
      </c>
      <c r="N24" s="130">
        <v>0</v>
      </c>
      <c r="O24" s="130">
        <v>0</v>
      </c>
      <c r="P24" s="130">
        <v>0</v>
      </c>
      <c r="Q24" s="130">
        <v>0</v>
      </c>
      <c r="R24" s="131">
        <v>0</v>
      </c>
      <c r="S24" s="131" t="s">
        <v>326</v>
      </c>
      <c r="T24" s="131"/>
      <c r="U24" s="131">
        <v>0</v>
      </c>
      <c r="V24" s="131">
        <v>0</v>
      </c>
      <c r="W24" s="131">
        <v>0</v>
      </c>
      <c r="X24" s="131" t="s">
        <v>327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328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>
      <c r="A25" s="146" t="s">
        <v>147</v>
      </c>
      <c r="B25" s="147" t="s">
        <v>147</v>
      </c>
      <c r="C25" s="153" t="s">
        <v>3341</v>
      </c>
      <c r="D25" s="148" t="s">
        <v>2358</v>
      </c>
      <c r="E25" s="149">
        <v>6</v>
      </c>
      <c r="F25" s="150">
        <v>0</v>
      </c>
      <c r="G25" s="145">
        <f t="shared" si="0"/>
        <v>0</v>
      </c>
      <c r="H25" s="131">
        <v>2156</v>
      </c>
      <c r="I25" s="131">
        <v>12936</v>
      </c>
      <c r="J25" s="131">
        <v>380</v>
      </c>
      <c r="K25" s="131">
        <v>2280</v>
      </c>
      <c r="L25" s="131">
        <v>21</v>
      </c>
      <c r="M25" s="131">
        <v>18411.36</v>
      </c>
      <c r="N25" s="130">
        <v>0</v>
      </c>
      <c r="O25" s="130">
        <v>0</v>
      </c>
      <c r="P25" s="130">
        <v>0</v>
      </c>
      <c r="Q25" s="130">
        <v>0</v>
      </c>
      <c r="R25" s="131">
        <v>0</v>
      </c>
      <c r="S25" s="131" t="s">
        <v>326</v>
      </c>
      <c r="T25" s="131"/>
      <c r="U25" s="131">
        <v>0</v>
      </c>
      <c r="V25" s="131">
        <v>0</v>
      </c>
      <c r="W25" s="131">
        <v>0</v>
      </c>
      <c r="X25" s="131" t="s">
        <v>327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328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>
      <c r="A26" s="146" t="s">
        <v>806</v>
      </c>
      <c r="B26" s="147" t="s">
        <v>806</v>
      </c>
      <c r="C26" s="153" t="s">
        <v>3342</v>
      </c>
      <c r="D26" s="148" t="s">
        <v>2358</v>
      </c>
      <c r="E26" s="149">
        <v>1</v>
      </c>
      <c r="F26" s="150">
        <v>0</v>
      </c>
      <c r="G26" s="145">
        <f t="shared" si="0"/>
        <v>0</v>
      </c>
      <c r="H26" s="131">
        <v>1495</v>
      </c>
      <c r="I26" s="131">
        <v>1495</v>
      </c>
      <c r="J26" s="131">
        <v>380</v>
      </c>
      <c r="K26" s="131">
        <v>380</v>
      </c>
      <c r="L26" s="131">
        <v>21</v>
      </c>
      <c r="M26" s="131">
        <v>2268.75</v>
      </c>
      <c r="N26" s="130">
        <v>0</v>
      </c>
      <c r="O26" s="130">
        <v>0</v>
      </c>
      <c r="P26" s="130">
        <v>0</v>
      </c>
      <c r="Q26" s="130">
        <v>0</v>
      </c>
      <c r="R26" s="131">
        <v>0</v>
      </c>
      <c r="S26" s="131" t="s">
        <v>326</v>
      </c>
      <c r="T26" s="131"/>
      <c r="U26" s="131">
        <v>0</v>
      </c>
      <c r="V26" s="131">
        <v>0</v>
      </c>
      <c r="W26" s="131">
        <v>0</v>
      </c>
      <c r="X26" s="131" t="s">
        <v>327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328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>
      <c r="A27" s="146" t="s">
        <v>809</v>
      </c>
      <c r="B27" s="147" t="s">
        <v>815</v>
      </c>
      <c r="C27" s="153" t="s">
        <v>3343</v>
      </c>
      <c r="D27" s="148" t="s">
        <v>408</v>
      </c>
      <c r="E27" s="149">
        <v>598</v>
      </c>
      <c r="F27" s="150">
        <v>0</v>
      </c>
      <c r="G27" s="145">
        <f t="shared" si="0"/>
        <v>0</v>
      </c>
      <c r="H27" s="131">
        <v>18</v>
      </c>
      <c r="I27" s="131">
        <v>10764</v>
      </c>
      <c r="J27" s="131">
        <v>14</v>
      </c>
      <c r="K27" s="131">
        <v>8372</v>
      </c>
      <c r="L27" s="131">
        <v>21</v>
      </c>
      <c r="M27" s="131">
        <v>23154.560000000001</v>
      </c>
      <c r="N27" s="130">
        <v>0</v>
      </c>
      <c r="O27" s="130">
        <v>0</v>
      </c>
      <c r="P27" s="130">
        <v>0</v>
      </c>
      <c r="Q27" s="130">
        <v>0</v>
      </c>
      <c r="R27" s="131">
        <v>0</v>
      </c>
      <c r="S27" s="131" t="s">
        <v>326</v>
      </c>
      <c r="T27" s="131"/>
      <c r="U27" s="131">
        <v>0</v>
      </c>
      <c r="V27" s="131">
        <v>0</v>
      </c>
      <c r="W27" s="131">
        <v>0</v>
      </c>
      <c r="X27" s="131" t="s">
        <v>327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328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>
      <c r="A28" s="146" t="s">
        <v>815</v>
      </c>
      <c r="B28" s="147" t="s">
        <v>818</v>
      </c>
      <c r="C28" s="153" t="s">
        <v>3344</v>
      </c>
      <c r="D28" s="148" t="s">
        <v>408</v>
      </c>
      <c r="E28" s="149">
        <v>248</v>
      </c>
      <c r="F28" s="150">
        <v>0</v>
      </c>
      <c r="G28" s="145">
        <f t="shared" si="0"/>
        <v>0</v>
      </c>
      <c r="H28" s="131">
        <v>8</v>
      </c>
      <c r="I28" s="131">
        <v>1984</v>
      </c>
      <c r="J28" s="131">
        <v>14</v>
      </c>
      <c r="K28" s="131">
        <v>3472</v>
      </c>
      <c r="L28" s="131">
        <v>21</v>
      </c>
      <c r="M28" s="131">
        <v>6601.76</v>
      </c>
      <c r="N28" s="130">
        <v>0</v>
      </c>
      <c r="O28" s="130">
        <v>0</v>
      </c>
      <c r="P28" s="130">
        <v>0</v>
      </c>
      <c r="Q28" s="130">
        <v>0</v>
      </c>
      <c r="R28" s="131">
        <v>0</v>
      </c>
      <c r="S28" s="131" t="s">
        <v>326</v>
      </c>
      <c r="T28" s="131"/>
      <c r="U28" s="131">
        <v>0</v>
      </c>
      <c r="V28" s="131">
        <v>0</v>
      </c>
      <c r="W28" s="131">
        <v>0</v>
      </c>
      <c r="X28" s="131" t="s">
        <v>327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328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>
      <c r="A29" s="146" t="s">
        <v>818</v>
      </c>
      <c r="B29" s="147" t="s">
        <v>821</v>
      </c>
      <c r="C29" s="153" t="s">
        <v>3345</v>
      </c>
      <c r="D29" s="148" t="s">
        <v>2358</v>
      </c>
      <c r="E29" s="149">
        <v>1</v>
      </c>
      <c r="F29" s="150">
        <v>0</v>
      </c>
      <c r="G29" s="145">
        <f t="shared" si="0"/>
        <v>0</v>
      </c>
      <c r="H29" s="131">
        <v>395</v>
      </c>
      <c r="I29" s="131">
        <v>395</v>
      </c>
      <c r="J29" s="131">
        <v>0</v>
      </c>
      <c r="K29" s="131">
        <v>0</v>
      </c>
      <c r="L29" s="131">
        <v>21</v>
      </c>
      <c r="M29" s="131">
        <v>477.95</v>
      </c>
      <c r="N29" s="130">
        <v>0</v>
      </c>
      <c r="O29" s="130">
        <v>0</v>
      </c>
      <c r="P29" s="130">
        <v>0</v>
      </c>
      <c r="Q29" s="130">
        <v>0</v>
      </c>
      <c r="R29" s="131">
        <v>0</v>
      </c>
      <c r="S29" s="131" t="s">
        <v>326</v>
      </c>
      <c r="T29" s="131"/>
      <c r="U29" s="131">
        <v>0</v>
      </c>
      <c r="V29" s="131">
        <v>0</v>
      </c>
      <c r="W29" s="131">
        <v>0</v>
      </c>
      <c r="X29" s="131" t="s">
        <v>385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386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ht="22.5">
      <c r="A30" s="146" t="s">
        <v>821</v>
      </c>
      <c r="B30" s="147" t="s">
        <v>829</v>
      </c>
      <c r="C30" s="153" t="s">
        <v>3346</v>
      </c>
      <c r="D30" s="148" t="s">
        <v>2358</v>
      </c>
      <c r="E30" s="149">
        <v>7</v>
      </c>
      <c r="F30" s="150">
        <v>0</v>
      </c>
      <c r="G30" s="145">
        <f t="shared" si="0"/>
        <v>0</v>
      </c>
      <c r="H30" s="131">
        <v>42</v>
      </c>
      <c r="I30" s="131">
        <v>294</v>
      </c>
      <c r="J30" s="131">
        <v>87</v>
      </c>
      <c r="K30" s="131">
        <v>609</v>
      </c>
      <c r="L30" s="131">
        <v>21</v>
      </c>
      <c r="M30" s="131">
        <v>1092.6300000000001</v>
      </c>
      <c r="N30" s="130">
        <v>0</v>
      </c>
      <c r="O30" s="130">
        <v>0</v>
      </c>
      <c r="P30" s="130">
        <v>0</v>
      </c>
      <c r="Q30" s="130">
        <v>0</v>
      </c>
      <c r="R30" s="131">
        <v>0</v>
      </c>
      <c r="S30" s="131" t="s">
        <v>326</v>
      </c>
      <c r="T30" s="131"/>
      <c r="U30" s="131">
        <v>0</v>
      </c>
      <c r="V30" s="131">
        <v>0</v>
      </c>
      <c r="W30" s="131">
        <v>0</v>
      </c>
      <c r="X30" s="131" t="s">
        <v>327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328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>
      <c r="A31" s="146" t="s">
        <v>826</v>
      </c>
      <c r="B31" s="147" t="s">
        <v>832</v>
      </c>
      <c r="C31" s="153" t="s">
        <v>3269</v>
      </c>
      <c r="D31" s="148" t="s">
        <v>408</v>
      </c>
      <c r="E31" s="149">
        <v>198</v>
      </c>
      <c r="F31" s="150">
        <v>0</v>
      </c>
      <c r="G31" s="145">
        <f t="shared" si="0"/>
        <v>0</v>
      </c>
      <c r="H31" s="131">
        <v>12</v>
      </c>
      <c r="I31" s="131">
        <v>2376</v>
      </c>
      <c r="J31" s="131">
        <v>36</v>
      </c>
      <c r="K31" s="131">
        <v>7128</v>
      </c>
      <c r="L31" s="131">
        <v>21</v>
      </c>
      <c r="M31" s="131">
        <v>11499.84</v>
      </c>
      <c r="N31" s="130">
        <v>0</v>
      </c>
      <c r="O31" s="130">
        <v>0</v>
      </c>
      <c r="P31" s="130">
        <v>0</v>
      </c>
      <c r="Q31" s="130">
        <v>0</v>
      </c>
      <c r="R31" s="131">
        <v>0</v>
      </c>
      <c r="S31" s="131" t="s">
        <v>326</v>
      </c>
      <c r="T31" s="131"/>
      <c r="U31" s="131">
        <v>0</v>
      </c>
      <c r="V31" s="131">
        <v>0</v>
      </c>
      <c r="W31" s="131">
        <v>0</v>
      </c>
      <c r="X31" s="131" t="s">
        <v>327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328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>
      <c r="A32" s="146" t="s">
        <v>829</v>
      </c>
      <c r="B32" s="147" t="s">
        <v>835</v>
      </c>
      <c r="C32" s="153" t="s">
        <v>3270</v>
      </c>
      <c r="D32" s="148" t="s">
        <v>408</v>
      </c>
      <c r="E32" s="149">
        <v>25</v>
      </c>
      <c r="F32" s="150">
        <v>0</v>
      </c>
      <c r="G32" s="145">
        <f t="shared" si="0"/>
        <v>0</v>
      </c>
      <c r="H32" s="131">
        <v>24</v>
      </c>
      <c r="I32" s="131">
        <v>600</v>
      </c>
      <c r="J32" s="131">
        <v>48</v>
      </c>
      <c r="K32" s="131">
        <v>1200</v>
      </c>
      <c r="L32" s="131">
        <v>21</v>
      </c>
      <c r="M32" s="131">
        <v>2178</v>
      </c>
      <c r="N32" s="130">
        <v>0</v>
      </c>
      <c r="O32" s="130">
        <v>0</v>
      </c>
      <c r="P32" s="130">
        <v>0</v>
      </c>
      <c r="Q32" s="130">
        <v>0</v>
      </c>
      <c r="R32" s="131">
        <v>0</v>
      </c>
      <c r="S32" s="131" t="s">
        <v>326</v>
      </c>
      <c r="T32" s="131"/>
      <c r="U32" s="131">
        <v>0</v>
      </c>
      <c r="V32" s="131">
        <v>0</v>
      </c>
      <c r="W32" s="131">
        <v>0</v>
      </c>
      <c r="X32" s="131" t="s">
        <v>327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328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>
      <c r="A33" s="146" t="s">
        <v>832</v>
      </c>
      <c r="B33" s="147" t="s">
        <v>838</v>
      </c>
      <c r="C33" s="153" t="s">
        <v>3305</v>
      </c>
      <c r="D33" s="148" t="s">
        <v>2358</v>
      </c>
      <c r="E33" s="149">
        <v>100</v>
      </c>
      <c r="F33" s="150">
        <v>0</v>
      </c>
      <c r="G33" s="145">
        <f t="shared" si="0"/>
        <v>0</v>
      </c>
      <c r="H33" s="131">
        <v>29</v>
      </c>
      <c r="I33" s="131">
        <v>2900</v>
      </c>
      <c r="J33" s="131">
        <v>9</v>
      </c>
      <c r="K33" s="131">
        <v>900</v>
      </c>
      <c r="L33" s="131">
        <v>21</v>
      </c>
      <c r="M33" s="131">
        <v>4598</v>
      </c>
      <c r="N33" s="130">
        <v>0</v>
      </c>
      <c r="O33" s="130">
        <v>0</v>
      </c>
      <c r="P33" s="130">
        <v>0</v>
      </c>
      <c r="Q33" s="130">
        <v>0</v>
      </c>
      <c r="R33" s="131">
        <v>0</v>
      </c>
      <c r="S33" s="131" t="s">
        <v>326</v>
      </c>
      <c r="T33" s="131"/>
      <c r="U33" s="131">
        <v>0</v>
      </c>
      <c r="V33" s="131">
        <v>0</v>
      </c>
      <c r="W33" s="131">
        <v>0</v>
      </c>
      <c r="X33" s="131" t="s">
        <v>327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328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>
      <c r="A34" s="146" t="s">
        <v>835</v>
      </c>
      <c r="B34" s="147" t="s">
        <v>886</v>
      </c>
      <c r="C34" s="153" t="s">
        <v>3306</v>
      </c>
      <c r="D34" s="148" t="s">
        <v>2358</v>
      </c>
      <c r="E34" s="149">
        <v>8</v>
      </c>
      <c r="F34" s="150">
        <v>0</v>
      </c>
      <c r="G34" s="145">
        <f t="shared" si="0"/>
        <v>0</v>
      </c>
      <c r="H34" s="131">
        <v>8</v>
      </c>
      <c r="I34" s="131">
        <v>64</v>
      </c>
      <c r="J34" s="131">
        <v>45</v>
      </c>
      <c r="K34" s="131">
        <v>360</v>
      </c>
      <c r="L34" s="131">
        <v>21</v>
      </c>
      <c r="M34" s="131">
        <v>513.04</v>
      </c>
      <c r="N34" s="130">
        <v>0</v>
      </c>
      <c r="O34" s="130">
        <v>0</v>
      </c>
      <c r="P34" s="130">
        <v>0</v>
      </c>
      <c r="Q34" s="130">
        <v>0</v>
      </c>
      <c r="R34" s="131">
        <v>0</v>
      </c>
      <c r="S34" s="131" t="s">
        <v>326</v>
      </c>
      <c r="T34" s="131"/>
      <c r="U34" s="131">
        <v>0</v>
      </c>
      <c r="V34" s="131">
        <v>0</v>
      </c>
      <c r="W34" s="131">
        <v>0</v>
      </c>
      <c r="X34" s="131" t="s">
        <v>327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328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>
      <c r="A35" s="146" t="s">
        <v>838</v>
      </c>
      <c r="B35" s="147" t="s">
        <v>889</v>
      </c>
      <c r="C35" s="153" t="s">
        <v>3274</v>
      </c>
      <c r="D35" s="148" t="s">
        <v>2358</v>
      </c>
      <c r="E35" s="149">
        <v>4</v>
      </c>
      <c r="F35" s="150">
        <v>0</v>
      </c>
      <c r="G35" s="145">
        <f t="shared" si="0"/>
        <v>0</v>
      </c>
      <c r="H35" s="131">
        <v>64</v>
      </c>
      <c r="I35" s="131">
        <v>256</v>
      </c>
      <c r="J35" s="131">
        <v>115</v>
      </c>
      <c r="K35" s="131">
        <v>460</v>
      </c>
      <c r="L35" s="131">
        <v>21</v>
      </c>
      <c r="M35" s="131">
        <v>866.36</v>
      </c>
      <c r="N35" s="130">
        <v>0</v>
      </c>
      <c r="O35" s="130">
        <v>0</v>
      </c>
      <c r="P35" s="130">
        <v>0</v>
      </c>
      <c r="Q35" s="130">
        <v>0</v>
      </c>
      <c r="R35" s="131">
        <v>0</v>
      </c>
      <c r="S35" s="131" t="s">
        <v>326</v>
      </c>
      <c r="T35" s="131"/>
      <c r="U35" s="131">
        <v>0</v>
      </c>
      <c r="V35" s="131">
        <v>0</v>
      </c>
      <c r="W35" s="131">
        <v>0</v>
      </c>
      <c r="X35" s="131" t="s">
        <v>327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328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>
      <c r="A36" s="146" t="s">
        <v>886</v>
      </c>
      <c r="B36" s="147" t="s">
        <v>892</v>
      </c>
      <c r="C36" s="153" t="s">
        <v>3272</v>
      </c>
      <c r="D36" s="148" t="s">
        <v>2358</v>
      </c>
      <c r="E36" s="149">
        <v>150</v>
      </c>
      <c r="F36" s="150">
        <v>0</v>
      </c>
      <c r="G36" s="145">
        <f t="shared" si="0"/>
        <v>0</v>
      </c>
      <c r="H36" s="131">
        <v>2.5</v>
      </c>
      <c r="I36" s="131">
        <v>375</v>
      </c>
      <c r="J36" s="131">
        <v>9</v>
      </c>
      <c r="K36" s="131">
        <v>1350</v>
      </c>
      <c r="L36" s="131">
        <v>21</v>
      </c>
      <c r="M36" s="131">
        <v>2087.25</v>
      </c>
      <c r="N36" s="130">
        <v>0</v>
      </c>
      <c r="O36" s="130">
        <v>0</v>
      </c>
      <c r="P36" s="130">
        <v>0</v>
      </c>
      <c r="Q36" s="130">
        <v>0</v>
      </c>
      <c r="R36" s="131">
        <v>0</v>
      </c>
      <c r="S36" s="131" t="s">
        <v>326</v>
      </c>
      <c r="T36" s="131"/>
      <c r="U36" s="131">
        <v>0</v>
      </c>
      <c r="V36" s="131">
        <v>0</v>
      </c>
      <c r="W36" s="131">
        <v>0</v>
      </c>
      <c r="X36" s="131" t="s">
        <v>327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328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>
      <c r="A37" s="146" t="s">
        <v>889</v>
      </c>
      <c r="B37" s="147" t="s">
        <v>895</v>
      </c>
      <c r="C37" s="153" t="s">
        <v>3347</v>
      </c>
      <c r="D37" s="148" t="s">
        <v>3348</v>
      </c>
      <c r="E37" s="149">
        <v>1</v>
      </c>
      <c r="F37" s="150">
        <v>0</v>
      </c>
      <c r="G37" s="145">
        <f t="shared" si="0"/>
        <v>0</v>
      </c>
      <c r="H37" s="131">
        <v>0</v>
      </c>
      <c r="I37" s="131">
        <v>0</v>
      </c>
      <c r="J37" s="131">
        <v>2300</v>
      </c>
      <c r="K37" s="131">
        <v>2300</v>
      </c>
      <c r="L37" s="131">
        <v>21</v>
      </c>
      <c r="M37" s="131">
        <v>2783</v>
      </c>
      <c r="N37" s="130">
        <v>0</v>
      </c>
      <c r="O37" s="130">
        <v>0</v>
      </c>
      <c r="P37" s="130">
        <v>0</v>
      </c>
      <c r="Q37" s="130">
        <v>0</v>
      </c>
      <c r="R37" s="131">
        <v>0</v>
      </c>
      <c r="S37" s="131" t="s">
        <v>326</v>
      </c>
      <c r="T37" s="131"/>
      <c r="U37" s="131">
        <v>0</v>
      </c>
      <c r="V37" s="131">
        <v>0</v>
      </c>
      <c r="W37" s="131">
        <v>0</v>
      </c>
      <c r="X37" s="131" t="s">
        <v>327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328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>
      <c r="A38" s="146" t="s">
        <v>892</v>
      </c>
      <c r="B38" s="147" t="s">
        <v>899</v>
      </c>
      <c r="C38" s="153" t="s">
        <v>3349</v>
      </c>
      <c r="D38" s="148" t="s">
        <v>3348</v>
      </c>
      <c r="E38" s="149">
        <v>1</v>
      </c>
      <c r="F38" s="150">
        <v>0</v>
      </c>
      <c r="G38" s="145">
        <f t="shared" si="0"/>
        <v>0</v>
      </c>
      <c r="H38" s="131">
        <v>0</v>
      </c>
      <c r="I38" s="131">
        <v>0</v>
      </c>
      <c r="J38" s="131">
        <v>3970</v>
      </c>
      <c r="K38" s="131">
        <v>3970</v>
      </c>
      <c r="L38" s="131">
        <v>21</v>
      </c>
      <c r="M38" s="131">
        <v>4803.7</v>
      </c>
      <c r="N38" s="130">
        <v>0</v>
      </c>
      <c r="O38" s="130">
        <v>0</v>
      </c>
      <c r="P38" s="130">
        <v>0</v>
      </c>
      <c r="Q38" s="130">
        <v>0</v>
      </c>
      <c r="R38" s="131">
        <v>0</v>
      </c>
      <c r="S38" s="131" t="s">
        <v>326</v>
      </c>
      <c r="T38" s="131"/>
      <c r="U38" s="131">
        <v>0</v>
      </c>
      <c r="V38" s="131">
        <v>0</v>
      </c>
      <c r="W38" s="131">
        <v>0</v>
      </c>
      <c r="X38" s="131" t="s">
        <v>327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328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>
      <c r="A39" s="146" t="s">
        <v>895</v>
      </c>
      <c r="B39" s="147" t="s">
        <v>903</v>
      </c>
      <c r="C39" s="153" t="s">
        <v>3350</v>
      </c>
      <c r="D39" s="148" t="s">
        <v>2432</v>
      </c>
      <c r="E39" s="149">
        <v>10</v>
      </c>
      <c r="F39" s="150">
        <v>0</v>
      </c>
      <c r="G39" s="145">
        <f t="shared" si="0"/>
        <v>0</v>
      </c>
      <c r="H39" s="131">
        <v>0</v>
      </c>
      <c r="I39" s="131">
        <v>0</v>
      </c>
      <c r="J39" s="131">
        <v>260</v>
      </c>
      <c r="K39" s="131">
        <v>2600</v>
      </c>
      <c r="L39" s="131">
        <v>21</v>
      </c>
      <c r="M39" s="131">
        <v>3146</v>
      </c>
      <c r="N39" s="130">
        <v>0</v>
      </c>
      <c r="O39" s="130">
        <v>0</v>
      </c>
      <c r="P39" s="130">
        <v>0</v>
      </c>
      <c r="Q39" s="130">
        <v>0</v>
      </c>
      <c r="R39" s="131">
        <v>0</v>
      </c>
      <c r="S39" s="131" t="s">
        <v>326</v>
      </c>
      <c r="T39" s="131"/>
      <c r="U39" s="131">
        <v>0</v>
      </c>
      <c r="V39" s="131">
        <v>0</v>
      </c>
      <c r="W39" s="131">
        <v>0</v>
      </c>
      <c r="X39" s="131" t="s">
        <v>327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328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>
      <c r="A40" s="146" t="s">
        <v>899</v>
      </c>
      <c r="B40" s="147" t="s">
        <v>907</v>
      </c>
      <c r="C40" s="153" t="s">
        <v>3351</v>
      </c>
      <c r="D40" s="148" t="s">
        <v>2432</v>
      </c>
      <c r="E40" s="149">
        <v>12</v>
      </c>
      <c r="F40" s="150">
        <v>0</v>
      </c>
      <c r="G40" s="145">
        <f t="shared" si="0"/>
        <v>0</v>
      </c>
      <c r="H40" s="131">
        <v>1</v>
      </c>
      <c r="I40" s="131">
        <v>12</v>
      </c>
      <c r="J40" s="131">
        <v>260</v>
      </c>
      <c r="K40" s="131">
        <v>3120</v>
      </c>
      <c r="L40" s="131">
        <v>21</v>
      </c>
      <c r="M40" s="131">
        <v>3789.72</v>
      </c>
      <c r="N40" s="130">
        <v>0</v>
      </c>
      <c r="O40" s="130">
        <v>0</v>
      </c>
      <c r="P40" s="130">
        <v>0</v>
      </c>
      <c r="Q40" s="130">
        <v>0</v>
      </c>
      <c r="R40" s="131">
        <v>0</v>
      </c>
      <c r="S40" s="131" t="s">
        <v>326</v>
      </c>
      <c r="T40" s="131"/>
      <c r="U40" s="131">
        <v>0</v>
      </c>
      <c r="V40" s="131">
        <v>0</v>
      </c>
      <c r="W40" s="131">
        <v>0</v>
      </c>
      <c r="X40" s="131" t="s">
        <v>327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328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>
      <c r="A41" s="146" t="s">
        <v>903</v>
      </c>
      <c r="B41" s="147" t="s">
        <v>914</v>
      </c>
      <c r="C41" s="153" t="s">
        <v>3275</v>
      </c>
      <c r="D41" s="148" t="s">
        <v>2358</v>
      </c>
      <c r="E41" s="149">
        <v>12</v>
      </c>
      <c r="F41" s="150">
        <v>0</v>
      </c>
      <c r="G41" s="145">
        <f t="shared" si="0"/>
        <v>0</v>
      </c>
      <c r="H41" s="131">
        <v>0</v>
      </c>
      <c r="I41" s="131">
        <v>0</v>
      </c>
      <c r="J41" s="131">
        <v>335</v>
      </c>
      <c r="K41" s="131">
        <v>4020</v>
      </c>
      <c r="L41" s="131">
        <v>21</v>
      </c>
      <c r="M41" s="131">
        <v>4864.2</v>
      </c>
      <c r="N41" s="130">
        <v>0</v>
      </c>
      <c r="O41" s="130">
        <v>0</v>
      </c>
      <c r="P41" s="130">
        <v>0</v>
      </c>
      <c r="Q41" s="130">
        <v>0</v>
      </c>
      <c r="R41" s="131">
        <v>0</v>
      </c>
      <c r="S41" s="131" t="s">
        <v>326</v>
      </c>
      <c r="T41" s="131"/>
      <c r="U41" s="131">
        <v>0</v>
      </c>
      <c r="V41" s="131">
        <v>0</v>
      </c>
      <c r="W41" s="131">
        <v>0</v>
      </c>
      <c r="X41" s="131" t="s">
        <v>327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328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>
      <c r="A42" s="146" t="s">
        <v>907</v>
      </c>
      <c r="B42" s="147" t="s">
        <v>921</v>
      </c>
      <c r="C42" s="153" t="s">
        <v>3276</v>
      </c>
      <c r="D42" s="148" t="s">
        <v>2358</v>
      </c>
      <c r="E42" s="149">
        <v>6</v>
      </c>
      <c r="F42" s="150">
        <v>0</v>
      </c>
      <c r="G42" s="145">
        <f t="shared" si="0"/>
        <v>0</v>
      </c>
      <c r="H42" s="131">
        <v>0</v>
      </c>
      <c r="I42" s="131">
        <v>0</v>
      </c>
      <c r="J42" s="131">
        <v>750</v>
      </c>
      <c r="K42" s="131">
        <v>4500</v>
      </c>
      <c r="L42" s="131">
        <v>21</v>
      </c>
      <c r="M42" s="131">
        <v>5445</v>
      </c>
      <c r="N42" s="130">
        <v>0</v>
      </c>
      <c r="O42" s="130">
        <v>0</v>
      </c>
      <c r="P42" s="130">
        <v>0</v>
      </c>
      <c r="Q42" s="130">
        <v>0</v>
      </c>
      <c r="R42" s="131">
        <v>0</v>
      </c>
      <c r="S42" s="131" t="s">
        <v>326</v>
      </c>
      <c r="T42" s="131"/>
      <c r="U42" s="131">
        <v>0</v>
      </c>
      <c r="V42" s="131">
        <v>0</v>
      </c>
      <c r="W42" s="131">
        <v>0</v>
      </c>
      <c r="X42" s="131" t="s">
        <v>327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328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>
      <c r="A43" s="146" t="s">
        <v>914</v>
      </c>
      <c r="B43" s="147" t="s">
        <v>975</v>
      </c>
      <c r="C43" s="153" t="s">
        <v>3284</v>
      </c>
      <c r="D43" s="148" t="s">
        <v>2432</v>
      </c>
      <c r="E43" s="149">
        <v>2</v>
      </c>
      <c r="F43" s="150">
        <v>0</v>
      </c>
      <c r="G43" s="145">
        <f t="shared" si="0"/>
        <v>0</v>
      </c>
      <c r="H43" s="131">
        <v>0</v>
      </c>
      <c r="I43" s="131">
        <v>0</v>
      </c>
      <c r="J43" s="131">
        <v>240</v>
      </c>
      <c r="K43" s="131">
        <v>480</v>
      </c>
      <c r="L43" s="131">
        <v>21</v>
      </c>
      <c r="M43" s="131">
        <v>580.79999999999995</v>
      </c>
      <c r="N43" s="130">
        <v>0</v>
      </c>
      <c r="O43" s="130">
        <v>0</v>
      </c>
      <c r="P43" s="130">
        <v>0</v>
      </c>
      <c r="Q43" s="130">
        <v>0</v>
      </c>
      <c r="R43" s="131">
        <v>0</v>
      </c>
      <c r="S43" s="131" t="s">
        <v>326</v>
      </c>
      <c r="T43" s="131"/>
      <c r="U43" s="131">
        <v>0</v>
      </c>
      <c r="V43" s="131">
        <v>0</v>
      </c>
      <c r="W43" s="131">
        <v>0</v>
      </c>
      <c r="X43" s="131" t="s">
        <v>327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328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>
      <c r="A44" s="146" t="s">
        <v>921</v>
      </c>
      <c r="B44" s="147" t="s">
        <v>985</v>
      </c>
      <c r="C44" s="153" t="s">
        <v>3352</v>
      </c>
      <c r="D44" s="148" t="s">
        <v>2432</v>
      </c>
      <c r="E44" s="149">
        <v>4</v>
      </c>
      <c r="F44" s="150">
        <v>0</v>
      </c>
      <c r="G44" s="145">
        <f t="shared" si="0"/>
        <v>0</v>
      </c>
      <c r="H44" s="131">
        <v>0</v>
      </c>
      <c r="I44" s="131">
        <v>0</v>
      </c>
      <c r="J44" s="131">
        <v>240</v>
      </c>
      <c r="K44" s="131">
        <v>960</v>
      </c>
      <c r="L44" s="131">
        <v>21</v>
      </c>
      <c r="M44" s="131">
        <v>1161.5999999999999</v>
      </c>
      <c r="N44" s="130">
        <v>0</v>
      </c>
      <c r="O44" s="130">
        <v>0</v>
      </c>
      <c r="P44" s="130">
        <v>0</v>
      </c>
      <c r="Q44" s="130">
        <v>0</v>
      </c>
      <c r="R44" s="131">
        <v>0</v>
      </c>
      <c r="S44" s="131" t="s">
        <v>326</v>
      </c>
      <c r="T44" s="131"/>
      <c r="U44" s="131">
        <v>0</v>
      </c>
      <c r="V44" s="131">
        <v>0</v>
      </c>
      <c r="W44" s="131">
        <v>0</v>
      </c>
      <c r="X44" s="131" t="s">
        <v>327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328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>
      <c r="A45" s="146" t="s">
        <v>975</v>
      </c>
      <c r="B45" s="147" t="s">
        <v>991</v>
      </c>
      <c r="C45" s="153" t="s">
        <v>3353</v>
      </c>
      <c r="D45" s="148" t="s">
        <v>2358</v>
      </c>
      <c r="E45" s="149">
        <v>1</v>
      </c>
      <c r="F45" s="150">
        <v>0</v>
      </c>
      <c r="G45" s="145">
        <f t="shared" si="0"/>
        <v>0</v>
      </c>
      <c r="H45" s="131">
        <v>159</v>
      </c>
      <c r="I45" s="131">
        <v>159</v>
      </c>
      <c r="J45" s="131">
        <v>0</v>
      </c>
      <c r="K45" s="131">
        <v>0</v>
      </c>
      <c r="L45" s="131">
        <v>21</v>
      </c>
      <c r="M45" s="131">
        <v>192.39</v>
      </c>
      <c r="N45" s="130">
        <v>0</v>
      </c>
      <c r="O45" s="130">
        <v>0</v>
      </c>
      <c r="P45" s="130">
        <v>0</v>
      </c>
      <c r="Q45" s="130">
        <v>0</v>
      </c>
      <c r="R45" s="131">
        <v>0</v>
      </c>
      <c r="S45" s="131" t="s">
        <v>326</v>
      </c>
      <c r="T45" s="131"/>
      <c r="U45" s="131">
        <v>0</v>
      </c>
      <c r="V45" s="131">
        <v>0</v>
      </c>
      <c r="W45" s="131">
        <v>0</v>
      </c>
      <c r="X45" s="131" t="s">
        <v>385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386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>
      <c r="A46" s="146" t="s">
        <v>985</v>
      </c>
      <c r="B46" s="147" t="s">
        <v>2958</v>
      </c>
      <c r="C46" s="153" t="s">
        <v>3314</v>
      </c>
      <c r="D46" s="148" t="s">
        <v>0</v>
      </c>
      <c r="E46" s="149">
        <v>3.6</v>
      </c>
      <c r="F46" s="150">
        <v>0</v>
      </c>
      <c r="G46" s="145">
        <f t="shared" si="0"/>
        <v>0</v>
      </c>
      <c r="H46" s="131">
        <v>0</v>
      </c>
      <c r="I46" s="131">
        <v>0</v>
      </c>
      <c r="J46" s="131">
        <v>1090.92</v>
      </c>
      <c r="K46" s="131">
        <v>3927.3120000000004</v>
      </c>
      <c r="L46" s="131">
        <v>21</v>
      </c>
      <c r="M46" s="131">
        <v>4752.0451000000003</v>
      </c>
      <c r="N46" s="130">
        <v>0</v>
      </c>
      <c r="O46" s="130">
        <v>0</v>
      </c>
      <c r="P46" s="130">
        <v>0</v>
      </c>
      <c r="Q46" s="130">
        <v>0</v>
      </c>
      <c r="R46" s="131">
        <v>0</v>
      </c>
      <c r="S46" s="131" t="s">
        <v>326</v>
      </c>
      <c r="T46" s="131"/>
      <c r="U46" s="131">
        <v>0</v>
      </c>
      <c r="V46" s="131">
        <v>0</v>
      </c>
      <c r="W46" s="131">
        <v>0</v>
      </c>
      <c r="X46" s="131" t="s">
        <v>327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328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>
      <c r="A47" s="146" t="s">
        <v>991</v>
      </c>
      <c r="B47" s="147" t="s">
        <v>2960</v>
      </c>
      <c r="C47" s="153" t="s">
        <v>3288</v>
      </c>
      <c r="D47" s="148" t="s">
        <v>0</v>
      </c>
      <c r="E47" s="149">
        <v>1</v>
      </c>
      <c r="F47" s="150">
        <v>0</v>
      </c>
      <c r="G47" s="145">
        <f t="shared" si="0"/>
        <v>0</v>
      </c>
      <c r="H47" s="131">
        <v>0</v>
      </c>
      <c r="I47" s="131">
        <v>0</v>
      </c>
      <c r="J47" s="131">
        <v>1090.92</v>
      </c>
      <c r="K47" s="131">
        <v>1090.92</v>
      </c>
      <c r="L47" s="131">
        <v>21</v>
      </c>
      <c r="M47" s="131">
        <v>1320.0132000000001</v>
      </c>
      <c r="N47" s="130">
        <v>0</v>
      </c>
      <c r="O47" s="130">
        <v>0</v>
      </c>
      <c r="P47" s="130">
        <v>0</v>
      </c>
      <c r="Q47" s="130">
        <v>0</v>
      </c>
      <c r="R47" s="131">
        <v>0</v>
      </c>
      <c r="S47" s="131" t="s">
        <v>326</v>
      </c>
      <c r="T47" s="131"/>
      <c r="U47" s="131">
        <v>0</v>
      </c>
      <c r="V47" s="131">
        <v>0</v>
      </c>
      <c r="W47" s="131">
        <v>0</v>
      </c>
      <c r="X47" s="131" t="s">
        <v>327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328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>
      <c r="A48" s="140" t="s">
        <v>996</v>
      </c>
      <c r="B48" s="141" t="s">
        <v>1000</v>
      </c>
      <c r="C48" s="154" t="s">
        <v>3290</v>
      </c>
      <c r="D48" s="142" t="s">
        <v>0</v>
      </c>
      <c r="E48" s="143">
        <v>6</v>
      </c>
      <c r="F48" s="144">
        <v>0</v>
      </c>
      <c r="G48" s="145">
        <f>F48*E48</f>
        <v>0</v>
      </c>
      <c r="H48" s="131">
        <v>678.25</v>
      </c>
      <c r="I48" s="131">
        <v>4069.5</v>
      </c>
      <c r="J48" s="131">
        <v>0</v>
      </c>
      <c r="K48" s="131">
        <v>0</v>
      </c>
      <c r="L48" s="131">
        <v>21</v>
      </c>
      <c r="M48" s="131">
        <v>4924.0950000000003</v>
      </c>
      <c r="N48" s="130">
        <v>0</v>
      </c>
      <c r="O48" s="130">
        <v>0</v>
      </c>
      <c r="P48" s="130">
        <v>0</v>
      </c>
      <c r="Q48" s="130">
        <v>0</v>
      </c>
      <c r="R48" s="131">
        <v>0</v>
      </c>
      <c r="S48" s="131" t="s">
        <v>326</v>
      </c>
      <c r="T48" s="131"/>
      <c r="U48" s="131">
        <v>0</v>
      </c>
      <c r="V48" s="131">
        <v>0</v>
      </c>
      <c r="W48" s="131">
        <v>0</v>
      </c>
      <c r="X48" s="131" t="s">
        <v>385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386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33">
      <c r="A49" s="3"/>
      <c r="B49" s="4"/>
      <c r="C49" s="155"/>
      <c r="D49" s="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AE49">
        <v>15</v>
      </c>
      <c r="AF49">
        <v>21</v>
      </c>
      <c r="AG49" t="s">
        <v>307</v>
      </c>
    </row>
    <row r="50" spans="1:33">
      <c r="C50" s="156"/>
      <c r="D50" s="10"/>
      <c r="AG50" t="s">
        <v>1158</v>
      </c>
    </row>
    <row r="51" spans="1:33">
      <c r="D51" s="10"/>
    </row>
    <row r="52" spans="1:33">
      <c r="D52" s="10"/>
    </row>
    <row r="53" spans="1:33">
      <c r="D53" s="10"/>
    </row>
    <row r="54" spans="1:33">
      <c r="D54" s="10"/>
    </row>
    <row r="55" spans="1:33">
      <c r="D55" s="10"/>
    </row>
    <row r="56" spans="1:33">
      <c r="D56" s="10"/>
    </row>
    <row r="57" spans="1:33">
      <c r="D57" s="10"/>
    </row>
    <row r="58" spans="1:33">
      <c r="D58" s="10"/>
    </row>
    <row r="59" spans="1:33">
      <c r="D59" s="10"/>
    </row>
    <row r="60" spans="1:33">
      <c r="D60" s="10"/>
    </row>
    <row r="61" spans="1:33">
      <c r="D61" s="10"/>
    </row>
    <row r="62" spans="1:33">
      <c r="D62" s="10"/>
    </row>
    <row r="63" spans="1:33">
      <c r="D63" s="10"/>
    </row>
    <row r="64" spans="1:33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83"/>
  <sheetViews>
    <sheetView showGridLines="0" topLeftCell="B30" zoomScaleNormal="100" zoomScaleSheetLayoutView="75" workbookViewId="0">
      <selection activeCell="G42" sqref="G42"/>
    </sheetView>
  </sheetViews>
  <sheetFormatPr defaultColWidth="9" defaultRowHeight="12.75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>
      <c r="A1" s="47" t="s">
        <v>38</v>
      </c>
      <c r="B1" s="195" t="s">
        <v>4</v>
      </c>
      <c r="C1" s="196"/>
      <c r="D1" s="196"/>
      <c r="E1" s="196"/>
      <c r="F1" s="196"/>
      <c r="G1" s="196"/>
      <c r="H1" s="196"/>
      <c r="I1" s="196"/>
      <c r="J1" s="197"/>
    </row>
    <row r="2" spans="1:15" ht="36" customHeight="1">
      <c r="A2" s="2"/>
      <c r="B2" s="76" t="s">
        <v>24</v>
      </c>
      <c r="C2" s="77"/>
      <c r="D2" s="78" t="s">
        <v>3354</v>
      </c>
      <c r="E2" s="204" t="s">
        <v>295</v>
      </c>
      <c r="F2" s="205"/>
      <c r="G2" s="205"/>
      <c r="H2" s="205"/>
      <c r="I2" s="205"/>
      <c r="J2" s="206"/>
      <c r="O2" s="1"/>
    </row>
    <row r="3" spans="1:15" ht="27" hidden="1" customHeight="1">
      <c r="A3" s="2"/>
      <c r="B3" s="79"/>
      <c r="C3" s="77"/>
      <c r="D3" s="80"/>
      <c r="E3" s="207"/>
      <c r="F3" s="208"/>
      <c r="G3" s="208"/>
      <c r="H3" s="208"/>
      <c r="I3" s="208"/>
      <c r="J3" s="209"/>
    </row>
    <row r="4" spans="1:15" ht="23.25" customHeight="1">
      <c r="A4" s="2"/>
      <c r="B4" s="81"/>
      <c r="C4" s="82"/>
      <c r="D4" s="83"/>
      <c r="E4" s="217"/>
      <c r="F4" s="217"/>
      <c r="G4" s="217"/>
      <c r="H4" s="217"/>
      <c r="I4" s="217"/>
      <c r="J4" s="218"/>
    </row>
    <row r="5" spans="1:15" ht="24" customHeight="1">
      <c r="A5" s="2"/>
      <c r="B5" s="31" t="s">
        <v>23</v>
      </c>
      <c r="D5" s="221"/>
      <c r="E5" s="222"/>
      <c r="F5" s="222"/>
      <c r="G5" s="222"/>
      <c r="H5" s="18" t="s">
        <v>42</v>
      </c>
      <c r="I5" s="22"/>
      <c r="J5" s="8"/>
    </row>
    <row r="6" spans="1:15" ht="15.75" customHeight="1">
      <c r="A6" s="2"/>
      <c r="B6" s="28"/>
      <c r="C6" s="55"/>
      <c r="D6" s="223"/>
      <c r="E6" s="224"/>
      <c r="F6" s="224"/>
      <c r="G6" s="224"/>
      <c r="H6" s="18" t="s">
        <v>36</v>
      </c>
      <c r="I6" s="22"/>
      <c r="J6" s="8"/>
    </row>
    <row r="7" spans="1:15" ht="15.75" customHeight="1">
      <c r="A7" s="2"/>
      <c r="B7" s="29"/>
      <c r="C7" s="56"/>
      <c r="D7" s="53"/>
      <c r="E7" s="225"/>
      <c r="F7" s="226"/>
      <c r="G7" s="226"/>
      <c r="H7" s="24"/>
      <c r="I7" s="23"/>
      <c r="J7" s="34"/>
    </row>
    <row r="8" spans="1:15" ht="24" hidden="1" customHeight="1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>
      <c r="A9" s="2"/>
      <c r="B9" s="2"/>
      <c r="D9" s="51"/>
      <c r="H9" s="18" t="s">
        <v>36</v>
      </c>
      <c r="I9" s="22"/>
      <c r="J9" s="8"/>
    </row>
    <row r="10" spans="1:15" ht="15.75" hidden="1" customHeight="1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>
      <c r="A11" s="2"/>
      <c r="B11" s="31" t="s">
        <v>20</v>
      </c>
      <c r="D11" s="211"/>
      <c r="E11" s="211"/>
      <c r="F11" s="211"/>
      <c r="G11" s="211"/>
      <c r="H11" s="18" t="s">
        <v>42</v>
      </c>
      <c r="I11" s="22"/>
      <c r="J11" s="8"/>
    </row>
    <row r="12" spans="1:15" ht="15.75" customHeight="1">
      <c r="A12" s="2"/>
      <c r="B12" s="28"/>
      <c r="C12" s="55"/>
      <c r="D12" s="216"/>
      <c r="E12" s="216"/>
      <c r="F12" s="216"/>
      <c r="G12" s="216"/>
      <c r="H12" s="18" t="s">
        <v>36</v>
      </c>
      <c r="I12" s="22"/>
      <c r="J12" s="8"/>
    </row>
    <row r="13" spans="1:15" ht="15.75" customHeight="1">
      <c r="A13" s="2"/>
      <c r="B13" s="29"/>
      <c r="C13" s="56"/>
      <c r="D13" s="53"/>
      <c r="E13" s="219"/>
      <c r="F13" s="220"/>
      <c r="G13" s="220"/>
      <c r="H13" s="19"/>
      <c r="I13" s="23"/>
      <c r="J13" s="34"/>
    </row>
    <row r="14" spans="1:15" ht="24" customHeight="1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>
      <c r="A15" s="2"/>
      <c r="B15" s="35" t="s">
        <v>34</v>
      </c>
      <c r="C15" s="61"/>
      <c r="D15" s="54"/>
      <c r="E15" s="210"/>
      <c r="F15" s="210"/>
      <c r="G15" s="212"/>
      <c r="H15" s="212"/>
      <c r="I15" s="212" t="s">
        <v>31</v>
      </c>
      <c r="J15" s="213"/>
    </row>
    <row r="16" spans="1:15" ht="23.25" customHeight="1">
      <c r="A16" s="117" t="s">
        <v>26</v>
      </c>
      <c r="B16" s="38" t="s">
        <v>26</v>
      </c>
      <c r="C16" s="62"/>
      <c r="D16" s="63"/>
      <c r="E16" s="201"/>
      <c r="F16" s="202"/>
      <c r="G16" s="201"/>
      <c r="H16" s="202"/>
      <c r="I16" s="201">
        <f>G40</f>
        <v>0</v>
      </c>
      <c r="J16" s="203"/>
    </row>
    <row r="17" spans="1:10" ht="23.25" customHeight="1">
      <c r="A17" s="117" t="s">
        <v>27</v>
      </c>
      <c r="B17" s="38" t="s">
        <v>27</v>
      </c>
      <c r="C17" s="62"/>
      <c r="D17" s="63"/>
      <c r="E17" s="201"/>
      <c r="F17" s="202"/>
      <c r="G17" s="201"/>
      <c r="H17" s="202"/>
      <c r="I17" s="201">
        <v>0</v>
      </c>
      <c r="J17" s="203"/>
    </row>
    <row r="18" spans="1:10" ht="23.25" customHeight="1">
      <c r="A18" s="117" t="s">
        <v>28</v>
      </c>
      <c r="B18" s="38" t="s">
        <v>28</v>
      </c>
      <c r="C18" s="62"/>
      <c r="D18" s="63"/>
      <c r="E18" s="201"/>
      <c r="F18" s="202"/>
      <c r="G18" s="201"/>
      <c r="H18" s="202"/>
      <c r="I18" s="201">
        <v>0</v>
      </c>
      <c r="J18" s="203"/>
    </row>
    <row r="19" spans="1:10" ht="23.25" customHeight="1">
      <c r="A19" s="117" t="s">
        <v>292</v>
      </c>
      <c r="B19" s="38" t="s">
        <v>29</v>
      </c>
      <c r="C19" s="62"/>
      <c r="D19" s="63"/>
      <c r="E19" s="201"/>
      <c r="F19" s="202"/>
      <c r="G19" s="201"/>
      <c r="H19" s="202"/>
      <c r="I19" s="201">
        <v>0</v>
      </c>
      <c r="J19" s="203"/>
    </row>
    <row r="20" spans="1:10" ht="23.25" customHeight="1">
      <c r="A20" s="117" t="s">
        <v>291</v>
      </c>
      <c r="B20" s="38" t="s">
        <v>30</v>
      </c>
      <c r="C20" s="62"/>
      <c r="D20" s="63"/>
      <c r="E20" s="201"/>
      <c r="F20" s="202"/>
      <c r="G20" s="201"/>
      <c r="H20" s="202"/>
      <c r="I20" s="201">
        <v>0</v>
      </c>
      <c r="J20" s="203"/>
    </row>
    <row r="21" spans="1:10" ht="23.25" customHeight="1">
      <c r="A21" s="2"/>
      <c r="B21" s="48" t="s">
        <v>31</v>
      </c>
      <c r="C21" s="64"/>
      <c r="D21" s="65"/>
      <c r="E21" s="214"/>
      <c r="F21" s="215"/>
      <c r="G21" s="214"/>
      <c r="H21" s="215"/>
      <c r="I21" s="214">
        <f>SUM(I16:J20)</f>
        <v>0</v>
      </c>
      <c r="J21" s="234"/>
    </row>
    <row r="22" spans="1:10" ht="33" customHeight="1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>
      <c r="A23" s="2"/>
      <c r="B23" s="38" t="s">
        <v>13</v>
      </c>
      <c r="C23" s="62"/>
      <c r="D23" s="63"/>
      <c r="E23" s="67">
        <v>15</v>
      </c>
      <c r="F23" s="39" t="s">
        <v>0</v>
      </c>
      <c r="G23" s="232">
        <v>0</v>
      </c>
      <c r="H23" s="233"/>
      <c r="I23" s="233"/>
      <c r="J23" s="40" t="str">
        <f t="shared" ref="J23:J28" si="0">Mena</f>
        <v>CZK</v>
      </c>
    </row>
    <row r="24" spans="1:10" ht="23.25" customHeight="1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230">
        <v>0</v>
      </c>
      <c r="H24" s="231"/>
      <c r="I24" s="231"/>
      <c r="J24" s="40" t="str">
        <f t="shared" si="0"/>
        <v>CZK</v>
      </c>
    </row>
    <row r="25" spans="1:10" ht="23.25" customHeight="1">
      <c r="A25" s="2"/>
      <c r="B25" s="38" t="s">
        <v>15</v>
      </c>
      <c r="C25" s="62"/>
      <c r="D25" s="63"/>
      <c r="E25" s="67">
        <v>21</v>
      </c>
      <c r="F25" s="39" t="s">
        <v>0</v>
      </c>
      <c r="G25" s="232">
        <f>I21</f>
        <v>0</v>
      </c>
      <c r="H25" s="233"/>
      <c r="I25" s="233"/>
      <c r="J25" s="40" t="str">
        <f t="shared" si="0"/>
        <v>CZK</v>
      </c>
    </row>
    <row r="26" spans="1:10" ht="23.25" customHeight="1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198">
        <f>ZakladDPHZakl*0.21</f>
        <v>0</v>
      </c>
      <c r="H26" s="199"/>
      <c r="I26" s="199"/>
      <c r="J26" s="37" t="str">
        <f t="shared" si="0"/>
        <v>CZK</v>
      </c>
    </row>
    <row r="27" spans="1:10" ht="23.25" customHeight="1" thickBot="1">
      <c r="A27" s="2"/>
      <c r="B27" s="31" t="s">
        <v>5</v>
      </c>
      <c r="C27" s="70"/>
      <c r="D27" s="71"/>
      <c r="E27" s="70"/>
      <c r="F27" s="16"/>
      <c r="G27" s="200">
        <v>0</v>
      </c>
      <c r="H27" s="200"/>
      <c r="I27" s="200"/>
      <c r="J27" s="41" t="str">
        <f t="shared" si="0"/>
        <v>CZK</v>
      </c>
    </row>
    <row r="28" spans="1:10" ht="27.75" hidden="1" customHeight="1" thickBot="1">
      <c r="A28" s="2"/>
      <c r="B28" s="107" t="s">
        <v>25</v>
      </c>
      <c r="C28" s="108"/>
      <c r="D28" s="108"/>
      <c r="E28" s="109"/>
      <c r="F28" s="110"/>
      <c r="G28" s="235">
        <v>27009844.890000001</v>
      </c>
      <c r="H28" s="236"/>
      <c r="I28" s="236"/>
      <c r="J28" s="111" t="str">
        <f t="shared" si="0"/>
        <v>CZK</v>
      </c>
    </row>
    <row r="29" spans="1:10" ht="27.75" customHeight="1" thickBot="1">
      <c r="A29" s="2"/>
      <c r="B29" s="107" t="s">
        <v>37</v>
      </c>
      <c r="C29" s="112"/>
      <c r="D29" s="112"/>
      <c r="E29" s="112"/>
      <c r="F29" s="113"/>
      <c r="G29" s="235">
        <f>ZakladDPHZakl+DPHZakl</f>
        <v>0</v>
      </c>
      <c r="H29" s="235"/>
      <c r="I29" s="235"/>
      <c r="J29" s="114" t="s">
        <v>78</v>
      </c>
    </row>
    <row r="30" spans="1:10" ht="12.75" customHeight="1">
      <c r="A30" s="2"/>
      <c r="B30" s="2"/>
      <c r="J30" s="9"/>
    </row>
    <row r="31" spans="1:10" ht="30" customHeight="1">
      <c r="A31" s="2"/>
      <c r="B31" s="2"/>
      <c r="J31" s="9"/>
    </row>
    <row r="32" spans="1:10" ht="18.75" customHeight="1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>
      <c r="A33" s="2"/>
      <c r="B33" s="2"/>
      <c r="J33" s="9"/>
    </row>
    <row r="34" spans="1:10" s="21" customFormat="1" ht="18.75" customHeight="1">
      <c r="A34" s="20"/>
      <c r="B34" s="20"/>
      <c r="C34" s="74"/>
      <c r="D34" s="237"/>
      <c r="E34" s="238"/>
      <c r="G34" s="239"/>
      <c r="H34" s="240"/>
      <c r="I34" s="240"/>
      <c r="J34" s="25"/>
    </row>
    <row r="35" spans="1:10" ht="12.75" customHeight="1">
      <c r="A35" s="2"/>
      <c r="B35" s="2"/>
      <c r="D35" s="229" t="s">
        <v>2</v>
      </c>
      <c r="E35" s="229"/>
      <c r="H35" s="10" t="s">
        <v>3</v>
      </c>
      <c r="J35" s="9"/>
    </row>
    <row r="36" spans="1:10" ht="13.5" customHeight="1" thickBot="1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>
      <c r="B37" s="87" t="s">
        <v>17</v>
      </c>
      <c r="C37" s="88"/>
      <c r="D37" s="88"/>
      <c r="E37" s="88"/>
      <c r="F37" s="89"/>
      <c r="G37" s="89"/>
      <c r="H37" s="89"/>
      <c r="I37" s="89"/>
      <c r="J37" s="90"/>
    </row>
    <row r="38" spans="1:10" ht="25.5" customHeight="1">
      <c r="A38" s="86" t="s">
        <v>39</v>
      </c>
      <c r="B38" s="91" t="s">
        <v>18</v>
      </c>
      <c r="C38" s="92" t="s">
        <v>6</v>
      </c>
      <c r="D38" s="92"/>
      <c r="E38" s="92"/>
      <c r="F38" s="93" t="str">
        <f>B23</f>
        <v>Základ pro sníženou DPH</v>
      </c>
      <c r="G38" s="93" t="str">
        <f>B25</f>
        <v>Základ pro základní DPH</v>
      </c>
      <c r="H38" s="94" t="s">
        <v>19</v>
      </c>
      <c r="I38" s="94" t="s">
        <v>1</v>
      </c>
      <c r="J38" s="95" t="s">
        <v>0</v>
      </c>
    </row>
    <row r="39" spans="1:10" ht="25.5" hidden="1" customHeight="1">
      <c r="A39" s="86">
        <v>1</v>
      </c>
      <c r="B39" s="96" t="s">
        <v>43</v>
      </c>
      <c r="C39" s="227"/>
      <c r="D39" s="227"/>
      <c r="E39" s="227"/>
      <c r="F39" s="97">
        <v>0</v>
      </c>
      <c r="G39" s="98">
        <v>27009844.890000001</v>
      </c>
      <c r="H39" s="99">
        <v>5672067.4100000001</v>
      </c>
      <c r="I39" s="99">
        <v>32681912.300000001</v>
      </c>
      <c r="J39" s="100" t="str">
        <f t="shared" ref="J39:J56" si="1">IF(CenaCelkemVypocet=0,"",I39/CenaCelkemVypocet*100)</f>
        <v/>
      </c>
    </row>
    <row r="40" spans="1:10" ht="25.5" customHeight="1">
      <c r="A40" s="86">
        <v>2</v>
      </c>
      <c r="B40" s="101" t="s">
        <v>44</v>
      </c>
      <c r="C40" s="228" t="s">
        <v>45</v>
      </c>
      <c r="D40" s="228"/>
      <c r="E40" s="228"/>
      <c r="F40" s="102">
        <v>0</v>
      </c>
      <c r="G40" s="103">
        <f>SUM(G41:G56)</f>
        <v>0</v>
      </c>
      <c r="H40" s="103">
        <f>SUM(H41:H56)</f>
        <v>0</v>
      </c>
      <c r="I40" s="103">
        <f>SUM(I41:I56)</f>
        <v>0</v>
      </c>
      <c r="J40" s="104" t="str">
        <f t="shared" si="1"/>
        <v/>
      </c>
    </row>
    <row r="41" spans="1:10" ht="25.5" customHeight="1">
      <c r="A41" s="86">
        <v>3</v>
      </c>
      <c r="B41" s="105" t="s">
        <v>44</v>
      </c>
      <c r="C41" s="227" t="s">
        <v>46</v>
      </c>
      <c r="D41" s="227"/>
      <c r="E41" s="227"/>
      <c r="F41" s="106">
        <v>0</v>
      </c>
      <c r="G41" s="99">
        <f>'SO01A Stavební'!G8+'SO01A Stavební'!G11+'SO01A Stavební'!G13+'SO01A Stavební'!G71+'SO01A Stavební'!G100+'SO01A Stavební'!G124+'SO01A Stavební'!G136+'SO01A Stavební'!G204+'SO01A Stavební'!G216+'SO01A Stavební'!G286+'SO01A Stavební'!G364+'SO01A Stavební'!G368+'SO01A Stavební'!G531+'SO01A Stavební'!G533+'SO01A Stavební'!G536+'SO01A Stavební'!G538+'SO01A Stavební'!G594+'SO01A Stavební'!G596+'SO01A Stavební'!G986+'SO01A Stavební'!G1020+'SO01A Stavební'!G1022+'SO01A Stavební'!G1041</f>
        <v>0</v>
      </c>
      <c r="H41" s="99">
        <f>G41*0.21</f>
        <v>0</v>
      </c>
      <c r="I41" s="99">
        <f>H41+G41</f>
        <v>0</v>
      </c>
      <c r="J41" s="100" t="str">
        <f t="shared" si="1"/>
        <v/>
      </c>
    </row>
    <row r="42" spans="1:10" ht="25.5" customHeight="1">
      <c r="A42" s="86">
        <v>3</v>
      </c>
      <c r="B42" s="105" t="s">
        <v>47</v>
      </c>
      <c r="C42" s="227" t="s">
        <v>48</v>
      </c>
      <c r="D42" s="227"/>
      <c r="E42" s="227"/>
      <c r="F42" s="106">
        <v>0</v>
      </c>
      <c r="G42" s="99">
        <f>'SO01A Demontáže'!G8+'SO01A Demontáže'!G18+'SO01A Demontáže'!G213+'SO01A Demontáže'!G228+'SO01A Demontáže'!G240+'SO01A Demontáže'!G248+'SO01A Demontáže'!G254+'SO01A Demontáže'!G267+'SO01A Demontáže'!G281+'SO01A Demontáže'!G305+'SO01A Demontáže'!G308+'SO01A Demontáže'!G310+'SO01A Demontáže'!G313+'SO01A Demontáže'!G322+'SO01A Demontáže'!G343+'SO01A Demontáže'!G419+'SO01A Demontáže'!G518+'SO01A Demontáže'!G531+'SO01A Demontáže'!G549+'SO01A Demontáže'!G566+'SO01A Demontáže'!G592</f>
        <v>0</v>
      </c>
      <c r="H42" s="99">
        <f t="shared" ref="H42:H56" si="2">G42*0.21</f>
        <v>0</v>
      </c>
      <c r="I42" s="99">
        <f t="shared" ref="I42:I56" si="3">H42+G42</f>
        <v>0</v>
      </c>
      <c r="J42" s="100" t="str">
        <f t="shared" si="1"/>
        <v/>
      </c>
    </row>
    <row r="43" spans="1:10" ht="25.5" customHeight="1">
      <c r="A43" s="86">
        <v>3</v>
      </c>
      <c r="B43" s="105" t="s">
        <v>49</v>
      </c>
      <c r="C43" s="227" t="s">
        <v>50</v>
      </c>
      <c r="D43" s="227"/>
      <c r="E43" s="227"/>
      <c r="F43" s="106">
        <v>0</v>
      </c>
      <c r="G43" s="99">
        <f>'SO01B přístavba'!G8+'SO01B přístavba'!G10+'SO01B přístavba'!G22+'SO01B přístavba'!G39+'SO01B přístavba'!G53+'SO01B přístavba'!G58+'SO01B přístavba'!G63+'SO01B přístavba'!G66+'SO01B přístavba'!G72+'SO01B přístavba'!G78+'SO01B přístavba'!G88+'SO01B přístavba'!G102+'SO01B přístavba'!G115+'SO01B přístavba'!G138+'SO01B přístavba'!G143+'SO01B přístavba'!G147+'SO01B přístavba'!G155+'SO01B přístavba'!G161+'SO01B přístavba'!G164+'SO01B přístavba'!G167+'SO01B přístavba'!G169+'SO01B přístavba'!G171+'SO01B přístavba'!G173+'SO01B přístavba'!G195+'SO01B přístavba'!G198+'SO01B přístavba'!G200+'SO01B přístavba'!G218+'SO01B přístavba'!G251+'SO01B přístavba'!G256+'SO01B přístavba'!G289+'SO01B přístavba'!G297</f>
        <v>0</v>
      </c>
      <c r="H43" s="99">
        <f t="shared" si="2"/>
        <v>0</v>
      </c>
      <c r="I43" s="99">
        <f t="shared" si="3"/>
        <v>0</v>
      </c>
      <c r="J43" s="100" t="str">
        <f t="shared" si="1"/>
        <v/>
      </c>
    </row>
    <row r="44" spans="1:10" ht="25.5" customHeight="1">
      <c r="A44" s="86">
        <v>3</v>
      </c>
      <c r="B44" s="105" t="s">
        <v>51</v>
      </c>
      <c r="C44" s="227" t="s">
        <v>52</v>
      </c>
      <c r="D44" s="227"/>
      <c r="E44" s="227"/>
      <c r="F44" s="106">
        <v>0</v>
      </c>
      <c r="G44" s="99">
        <f>'SO02 Dvůr MŠ'!G8+'SO02 Dvůr MŠ'!G39+'SO02 Dvůr MŠ'!G52+'SO02 Dvůr MŠ'!G59+'SO02 Dvůr MŠ'!G65+'SO02 Dvůr MŠ'!G72+'SO02 Dvůr MŠ'!G77+'SO02 Dvůr MŠ'!G79+'SO02 Dvůr MŠ'!G83+'SO02 Dvůr MŠ'!G97+'SO02 Dvůr MŠ'!G100+'SO02 Dvůr MŠ'!G119</f>
        <v>0</v>
      </c>
      <c r="H44" s="99">
        <f t="shared" si="2"/>
        <v>0</v>
      </c>
      <c r="I44" s="99">
        <f t="shared" si="3"/>
        <v>0</v>
      </c>
      <c r="J44" s="100" t="str">
        <f t="shared" si="1"/>
        <v/>
      </c>
    </row>
    <row r="45" spans="1:10" ht="25.5" customHeight="1">
      <c r="A45" s="86">
        <v>3</v>
      </c>
      <c r="B45" s="105" t="s">
        <v>53</v>
      </c>
      <c r="C45" s="227" t="s">
        <v>54</v>
      </c>
      <c r="D45" s="227"/>
      <c r="E45" s="227"/>
      <c r="F45" s="106">
        <v>0</v>
      </c>
      <c r="G45" s="99">
        <f>'SO03 Parkovací stání'!G57+'SO03 Parkovací stání'!G50+'SO03 Parkovací stání'!G33+'SO03 Parkovací stání'!G31+'SO03 Parkovací stání'!G19+'SO03 Parkovací stání'!G8</f>
        <v>0</v>
      </c>
      <c r="H45" s="99">
        <f t="shared" si="2"/>
        <v>0</v>
      </c>
      <c r="I45" s="99">
        <f t="shared" si="3"/>
        <v>0</v>
      </c>
      <c r="J45" s="100" t="str">
        <f t="shared" si="1"/>
        <v/>
      </c>
    </row>
    <row r="46" spans="1:10" ht="25.5" customHeight="1">
      <c r="A46" s="86">
        <v>3</v>
      </c>
      <c r="B46" s="105" t="s">
        <v>55</v>
      </c>
      <c r="C46" s="227" t="s">
        <v>56</v>
      </c>
      <c r="D46" s="227"/>
      <c r="E46" s="227"/>
      <c r="F46" s="106">
        <v>0</v>
      </c>
      <c r="G46" s="99">
        <f>'SO04 Terénní úpravy'!G8+'SO04 Terénní úpravy'!G21+'SO04 Terénní úpravy'!G40+'SO04 Terénní úpravy'!G49+'SO04 Terénní úpravy'!G55</f>
        <v>0</v>
      </c>
      <c r="H46" s="99">
        <f t="shared" si="2"/>
        <v>0</v>
      </c>
      <c r="I46" s="99">
        <f t="shared" si="3"/>
        <v>0</v>
      </c>
      <c r="J46" s="100" t="str">
        <f t="shared" si="1"/>
        <v/>
      </c>
    </row>
    <row r="47" spans="1:10" ht="25.5" customHeight="1">
      <c r="A47" s="86">
        <v>3</v>
      </c>
      <c r="B47" s="105" t="s">
        <v>57</v>
      </c>
      <c r="C47" s="227" t="s">
        <v>58</v>
      </c>
      <c r="D47" s="227"/>
      <c r="E47" s="227"/>
      <c r="F47" s="106">
        <v>0</v>
      </c>
      <c r="G47" s="99">
        <f>'D.1.4.1. ZTI'!G8+'D.1.4.1. ZTI'!G14+'D.1.4.1. ZTI'!G18+'D.1.4.1. ZTI'!G23+'D.1.4.1. ZTI'!G27+'D.1.4.1. ZTI'!G34+'D.1.4.1. ZTI'!G36+'D.1.4.1. ZTI'!G58+'D.1.4.1. ZTI'!G97+'D.1.4.1. ZTI'!G143+'D.1.4.1. ZTI'!G147+'D.1.4.1. ZTI'!G203</f>
        <v>0</v>
      </c>
      <c r="H47" s="99">
        <f t="shared" si="2"/>
        <v>0</v>
      </c>
      <c r="I47" s="99">
        <f t="shared" si="3"/>
        <v>0</v>
      </c>
      <c r="J47" s="100" t="str">
        <f t="shared" si="1"/>
        <v/>
      </c>
    </row>
    <row r="48" spans="1:10" ht="25.5" customHeight="1">
      <c r="A48" s="86">
        <v>3</v>
      </c>
      <c r="B48" s="105" t="s">
        <v>59</v>
      </c>
      <c r="C48" s="227" t="s">
        <v>60</v>
      </c>
      <c r="D48" s="227"/>
      <c r="E48" s="227"/>
      <c r="F48" s="106">
        <v>0</v>
      </c>
      <c r="G48" s="99">
        <f>'D.1.4.2. Plyn'!G8+'D.1.4.2. Plyn'!G14+'D.1.4.2. Plyn'!G18+'D.1.4.2. Plyn'!G21+'D.1.4.2. Plyn'!G24+'D.1.4.2. Plyn'!G33+'D.1.4.2. Plyn'!G37</f>
        <v>0</v>
      </c>
      <c r="H48" s="99">
        <f t="shared" si="2"/>
        <v>0</v>
      </c>
      <c r="I48" s="99">
        <f t="shared" si="3"/>
        <v>0</v>
      </c>
      <c r="J48" s="100" t="str">
        <f t="shared" si="1"/>
        <v/>
      </c>
    </row>
    <row r="49" spans="1:10" ht="25.5" customHeight="1">
      <c r="A49" s="86">
        <v>3</v>
      </c>
      <c r="B49" s="105" t="s">
        <v>61</v>
      </c>
      <c r="C49" s="227" t="s">
        <v>62</v>
      </c>
      <c r="D49" s="227"/>
      <c r="E49" s="227"/>
      <c r="F49" s="106">
        <v>0</v>
      </c>
      <c r="G49" s="99">
        <f>'D.1.4.3. Topení'!G8+'D.1.4.3. Topení'!G22+'D.1.4.3. Topení'!G35+'D.1.4.3. Topení'!G53+'D.1.4.3. Topení'!G67+'D.1.4.3. Topení'!G101+'D.1.4.3. Topení'!G113+'D.1.4.3. Topení'!G137+'D.1.4.3. Topení'!G149+'D.1.4.3. Topení'!G152</f>
        <v>0</v>
      </c>
      <c r="H49" s="99">
        <f t="shared" si="2"/>
        <v>0</v>
      </c>
      <c r="I49" s="99">
        <f t="shared" si="3"/>
        <v>0</v>
      </c>
      <c r="J49" s="100" t="str">
        <f t="shared" si="1"/>
        <v/>
      </c>
    </row>
    <row r="50" spans="1:10" ht="25.5" customHeight="1">
      <c r="A50" s="86">
        <v>3</v>
      </c>
      <c r="B50" s="105" t="s">
        <v>63</v>
      </c>
      <c r="C50" s="227" t="s">
        <v>64</v>
      </c>
      <c r="D50" s="227"/>
      <c r="E50" s="227"/>
      <c r="F50" s="106">
        <v>0</v>
      </c>
      <c r="G50" s="99">
        <f>'D.1.4.4. VZT'!G55+'D.1.4.4. VZT'!G45+'D.1.4.4. VZT'!G36+'D.1.4.4. VZT'!G31+'D.1.4.4. VZT'!G24+'D.1.4.4. VZT'!G8</f>
        <v>0</v>
      </c>
      <c r="H50" s="99">
        <f t="shared" si="2"/>
        <v>0</v>
      </c>
      <c r="I50" s="99">
        <f t="shared" si="3"/>
        <v>0</v>
      </c>
      <c r="J50" s="100" t="str">
        <f t="shared" si="1"/>
        <v/>
      </c>
    </row>
    <row r="51" spans="1:10" ht="25.5" customHeight="1">
      <c r="A51" s="86">
        <v>3</v>
      </c>
      <c r="B51" s="105" t="s">
        <v>65</v>
      </c>
      <c r="C51" s="227" t="s">
        <v>66</v>
      </c>
      <c r="D51" s="227"/>
      <c r="E51" s="227"/>
      <c r="F51" s="106">
        <v>0</v>
      </c>
      <c r="G51" s="99">
        <f>'D.1.4.5. Gastro'!G8+'D.1.4.5. Gastro'!G13+'D.1.4.5. Gastro'!G21+'D.1.4.5. Gastro'!G30</f>
        <v>0</v>
      </c>
      <c r="H51" s="99">
        <f t="shared" si="2"/>
        <v>0</v>
      </c>
      <c r="I51" s="99">
        <f t="shared" si="3"/>
        <v>0</v>
      </c>
      <c r="J51" s="100" t="str">
        <f t="shared" si="1"/>
        <v/>
      </c>
    </row>
    <row r="52" spans="1:10" ht="25.5" customHeight="1">
      <c r="A52" s="86">
        <v>3</v>
      </c>
      <c r="B52" s="105" t="s">
        <v>67</v>
      </c>
      <c r="C52" s="227" t="s">
        <v>68</v>
      </c>
      <c r="D52" s="227"/>
      <c r="E52" s="227"/>
      <c r="F52" s="106">
        <v>0</v>
      </c>
      <c r="G52" s="99">
        <f>D.1.4.6.Elektroinstalace!G120+D.1.4.6.Elektroinstalace!G115+D.1.4.6.Elektroinstalace!G76+D.1.4.6.Elektroinstalace!G60+D.1.4.6.Elektroinstalace!G40+D.1.4.6.Elektroinstalace!G16+D.1.4.6.Elektroinstalace!G8</f>
        <v>0</v>
      </c>
      <c r="H52" s="99">
        <f t="shared" si="2"/>
        <v>0</v>
      </c>
      <c r="I52" s="99">
        <f t="shared" si="3"/>
        <v>0</v>
      </c>
      <c r="J52" s="100" t="str">
        <f t="shared" si="1"/>
        <v/>
      </c>
    </row>
    <row r="53" spans="1:10" ht="25.5" customHeight="1">
      <c r="A53" s="86">
        <v>3</v>
      </c>
      <c r="B53" s="105" t="s">
        <v>69</v>
      </c>
      <c r="C53" s="227" t="s">
        <v>70</v>
      </c>
      <c r="D53" s="227"/>
      <c r="E53" s="227"/>
      <c r="F53" s="106">
        <v>0</v>
      </c>
      <c r="G53" s="99">
        <f>'D.1.4.7. CCTV'!G8</f>
        <v>0</v>
      </c>
      <c r="H53" s="99">
        <f t="shared" si="2"/>
        <v>0</v>
      </c>
      <c r="I53" s="99">
        <f t="shared" si="3"/>
        <v>0</v>
      </c>
      <c r="J53" s="100" t="str">
        <f t="shared" si="1"/>
        <v/>
      </c>
    </row>
    <row r="54" spans="1:10" ht="25.5" customHeight="1">
      <c r="A54" s="86">
        <v>3</v>
      </c>
      <c r="B54" s="105" t="s">
        <v>71</v>
      </c>
      <c r="C54" s="227" t="s">
        <v>72</v>
      </c>
      <c r="D54" s="227"/>
      <c r="E54" s="227"/>
      <c r="F54" s="106">
        <v>0</v>
      </c>
      <c r="G54" s="99">
        <f>'D.1.4.7 DAT'!G8</f>
        <v>0</v>
      </c>
      <c r="H54" s="99">
        <f t="shared" si="2"/>
        <v>0</v>
      </c>
      <c r="I54" s="99">
        <f t="shared" si="3"/>
        <v>0</v>
      </c>
      <c r="J54" s="100" t="str">
        <f t="shared" si="1"/>
        <v/>
      </c>
    </row>
    <row r="55" spans="1:10" ht="25.5" customHeight="1">
      <c r="A55" s="86">
        <v>3</v>
      </c>
      <c r="B55" s="105" t="s">
        <v>73</v>
      </c>
      <c r="C55" s="227" t="s">
        <v>74</v>
      </c>
      <c r="D55" s="227"/>
      <c r="E55" s="227"/>
      <c r="F55" s="106">
        <v>0</v>
      </c>
      <c r="G55" s="99">
        <f>'D.1.4.7 VOIP'!G8</f>
        <v>0</v>
      </c>
      <c r="H55" s="99">
        <f t="shared" si="2"/>
        <v>0</v>
      </c>
      <c r="I55" s="99">
        <f t="shared" si="3"/>
        <v>0</v>
      </c>
      <c r="J55" s="100" t="str">
        <f t="shared" si="1"/>
        <v/>
      </c>
    </row>
    <row r="56" spans="1:10" ht="25.5" customHeight="1">
      <c r="A56" s="86">
        <v>3</v>
      </c>
      <c r="B56" s="105" t="s">
        <v>75</v>
      </c>
      <c r="C56" s="227" t="s">
        <v>76</v>
      </c>
      <c r="D56" s="227"/>
      <c r="E56" s="227"/>
      <c r="F56" s="106">
        <v>0</v>
      </c>
      <c r="G56" s="99">
        <f>'D.1.4.7. EZS'!G8</f>
        <v>0</v>
      </c>
      <c r="H56" s="99">
        <f t="shared" si="2"/>
        <v>0</v>
      </c>
      <c r="I56" s="99">
        <f t="shared" si="3"/>
        <v>0</v>
      </c>
      <c r="J56" s="100" t="str">
        <f t="shared" si="1"/>
        <v/>
      </c>
    </row>
    <row r="57" spans="1:10" ht="25.5" customHeight="1">
      <c r="A57" s="86"/>
      <c r="B57" s="241" t="s">
        <v>77</v>
      </c>
      <c r="C57" s="242"/>
      <c r="D57" s="242"/>
      <c r="E57" s="243"/>
      <c r="F57" s="186">
        <f>SUMIF(A39:A56,"=1",F39:F56)</f>
        <v>0</v>
      </c>
      <c r="G57" s="187">
        <f>SUM(G41:G56)</f>
        <v>0</v>
      </c>
      <c r="H57" s="187">
        <f>SUM(H41:H56)</f>
        <v>0</v>
      </c>
      <c r="I57" s="187">
        <f>SUM(I41:I56)</f>
        <v>0</v>
      </c>
      <c r="J57" s="188" t="str">
        <f>J40</f>
        <v/>
      </c>
    </row>
    <row r="59" spans="1:10">
      <c r="A59" t="s">
        <v>79</v>
      </c>
      <c r="B59" t="s">
        <v>80</v>
      </c>
    </row>
    <row r="60" spans="1:10">
      <c r="A60" t="s">
        <v>81</v>
      </c>
      <c r="B60" t="s">
        <v>82</v>
      </c>
    </row>
    <row r="61" spans="1:10">
      <c r="A61" t="s">
        <v>83</v>
      </c>
      <c r="B61" t="s">
        <v>84</v>
      </c>
    </row>
    <row r="62" spans="1:10">
      <c r="A62" t="s">
        <v>83</v>
      </c>
      <c r="B62" t="s">
        <v>85</v>
      </c>
    </row>
    <row r="63" spans="1:10">
      <c r="A63" t="s">
        <v>83</v>
      </c>
      <c r="B63" t="s">
        <v>86</v>
      </c>
    </row>
    <row r="64" spans="1:10">
      <c r="A64" t="s">
        <v>83</v>
      </c>
      <c r="B64" t="s">
        <v>87</v>
      </c>
    </row>
    <row r="65" spans="1:2">
      <c r="A65" t="s">
        <v>83</v>
      </c>
      <c r="B65" t="s">
        <v>88</v>
      </c>
    </row>
    <row r="66" spans="1:2">
      <c r="A66" t="s">
        <v>83</v>
      </c>
      <c r="B66" t="s">
        <v>89</v>
      </c>
    </row>
    <row r="67" spans="1:2">
      <c r="A67" t="s">
        <v>83</v>
      </c>
      <c r="B67" t="s">
        <v>90</v>
      </c>
    </row>
    <row r="68" spans="1:2">
      <c r="A68" t="s">
        <v>83</v>
      </c>
      <c r="B68" t="s">
        <v>91</v>
      </c>
    </row>
    <row r="69" spans="1:2">
      <c r="A69" t="s">
        <v>83</v>
      </c>
      <c r="B69" t="s">
        <v>92</v>
      </c>
    </row>
    <row r="70" spans="1:2">
      <c r="A70" t="s">
        <v>83</v>
      </c>
      <c r="B70" t="s">
        <v>93</v>
      </c>
    </row>
    <row r="71" spans="1:2">
      <c r="A71" t="s">
        <v>83</v>
      </c>
      <c r="B71" t="s">
        <v>94</v>
      </c>
    </row>
    <row r="72" spans="1:2">
      <c r="A72" t="s">
        <v>83</v>
      </c>
      <c r="B72" t="s">
        <v>95</v>
      </c>
    </row>
    <row r="73" spans="1:2">
      <c r="A73" t="s">
        <v>83</v>
      </c>
      <c r="B73" t="s">
        <v>96</v>
      </c>
    </row>
    <row r="74" spans="1:2">
      <c r="A74" t="s">
        <v>83</v>
      </c>
      <c r="B74" t="s">
        <v>97</v>
      </c>
    </row>
    <row r="75" spans="1:2">
      <c r="A75" t="s">
        <v>83</v>
      </c>
      <c r="B75" t="s">
        <v>98</v>
      </c>
    </row>
    <row r="76" spans="1:2">
      <c r="A76" t="s">
        <v>83</v>
      </c>
      <c r="B76" t="s">
        <v>99</v>
      </c>
    </row>
    <row r="79" spans="1:2" ht="15.75">
      <c r="B79" s="115"/>
    </row>
    <row r="81" spans="6:10">
      <c r="F81" s="84"/>
      <c r="G81" s="84"/>
      <c r="H81" s="84"/>
      <c r="I81" s="84"/>
      <c r="J81" s="85"/>
    </row>
    <row r="82" spans="6:10">
      <c r="F82" s="84"/>
      <c r="G82" s="84"/>
      <c r="H82" s="84"/>
      <c r="I82" s="84"/>
      <c r="J82" s="85"/>
    </row>
    <row r="83" spans="6:10">
      <c r="F83" s="84"/>
      <c r="G83" s="84"/>
      <c r="H83" s="84"/>
      <c r="I83" s="84"/>
      <c r="J83" s="85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0">
    <mergeCell ref="C54:E54"/>
    <mergeCell ref="C55:E55"/>
    <mergeCell ref="C56:E56"/>
    <mergeCell ref="B57:E57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7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>
      <c r="A1" s="244" t="s">
        <v>7</v>
      </c>
      <c r="B1" s="244"/>
      <c r="C1" s="245"/>
      <c r="D1" s="244"/>
      <c r="E1" s="244"/>
      <c r="F1" s="244"/>
      <c r="G1" s="244"/>
    </row>
    <row r="2" spans="1:7" ht="24.95" customHeight="1">
      <c r="A2" s="50" t="s">
        <v>8</v>
      </c>
      <c r="B2" s="49"/>
      <c r="C2" s="246"/>
      <c r="D2" s="246"/>
      <c r="E2" s="246"/>
      <c r="F2" s="246"/>
      <c r="G2" s="247"/>
    </row>
    <row r="3" spans="1:7" ht="24.95" customHeight="1">
      <c r="A3" s="50" t="s">
        <v>9</v>
      </c>
      <c r="B3" s="49"/>
      <c r="C3" s="246"/>
      <c r="D3" s="246"/>
      <c r="E3" s="246"/>
      <c r="F3" s="246"/>
      <c r="G3" s="247"/>
    </row>
    <row r="4" spans="1:7" ht="24.95" customHeight="1">
      <c r="A4" s="50" t="s">
        <v>10</v>
      </c>
      <c r="B4" s="49"/>
      <c r="C4" s="246"/>
      <c r="D4" s="246"/>
      <c r="E4" s="246"/>
      <c r="F4" s="246"/>
      <c r="G4" s="247"/>
    </row>
    <row r="5" spans="1:7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4999"/>
  <sheetViews>
    <sheetView tabSelected="1" workbookViewId="0">
      <pane ySplit="7" topLeftCell="A118" activePane="bottomLeft" state="frozen"/>
      <selection pane="bottomLeft" activeCell="G125" sqref="G125"/>
    </sheetView>
  </sheetViews>
  <sheetFormatPr defaultRowHeight="12.75"/>
  <cols>
    <col min="1" max="1" width="3.42578125" customWidth="1"/>
    <col min="2" max="2" width="12.5703125" style="116" customWidth="1"/>
    <col min="3" max="3" width="38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7</v>
      </c>
      <c r="B1" s="248"/>
      <c r="C1" s="248"/>
      <c r="D1" s="248"/>
      <c r="E1" s="248"/>
      <c r="F1" s="248"/>
      <c r="G1" s="248"/>
      <c r="AG1" t="s">
        <v>293</v>
      </c>
    </row>
    <row r="2" spans="1:60" ht="24.95" customHeight="1">
      <c r="A2" s="118" t="s">
        <v>8</v>
      </c>
      <c r="B2" s="49" t="s">
        <v>294</v>
      </c>
      <c r="C2" s="249" t="s">
        <v>295</v>
      </c>
      <c r="D2" s="250"/>
      <c r="E2" s="250"/>
      <c r="F2" s="250"/>
      <c r="G2" s="251"/>
      <c r="AG2" t="s">
        <v>296</v>
      </c>
    </row>
    <row r="3" spans="1:60" ht="24.95" customHeight="1">
      <c r="A3" s="118" t="s">
        <v>9</v>
      </c>
      <c r="B3" s="49" t="s">
        <v>44</v>
      </c>
      <c r="C3" s="249" t="s">
        <v>45</v>
      </c>
      <c r="D3" s="250"/>
      <c r="E3" s="250"/>
      <c r="F3" s="250"/>
      <c r="G3" s="251"/>
      <c r="AC3" s="116" t="s">
        <v>296</v>
      </c>
      <c r="AG3" t="s">
        <v>297</v>
      </c>
    </row>
    <row r="4" spans="1:60" ht="24.95" customHeight="1">
      <c r="A4" s="119" t="s">
        <v>10</v>
      </c>
      <c r="B4" s="120" t="s">
        <v>44</v>
      </c>
      <c r="C4" s="252" t="s">
        <v>46</v>
      </c>
      <c r="D4" s="253"/>
      <c r="E4" s="253"/>
      <c r="F4" s="253"/>
      <c r="G4" s="254"/>
      <c r="AG4" t="s">
        <v>298</v>
      </c>
    </row>
    <row r="5" spans="1:60">
      <c r="D5" s="10"/>
    </row>
    <row r="6" spans="1:60" ht="38.25">
      <c r="A6" s="122" t="s">
        <v>299</v>
      </c>
      <c r="B6" s="124" t="s">
        <v>300</v>
      </c>
      <c r="C6" s="124" t="s">
        <v>301</v>
      </c>
      <c r="D6" s="123" t="s">
        <v>302</v>
      </c>
      <c r="E6" s="122" t="s">
        <v>303</v>
      </c>
      <c r="F6" s="121" t="s">
        <v>304</v>
      </c>
      <c r="G6" s="122" t="s">
        <v>31</v>
      </c>
      <c r="H6" s="125" t="s">
        <v>32</v>
      </c>
      <c r="I6" s="125" t="s">
        <v>305</v>
      </c>
      <c r="J6" s="125" t="s">
        <v>33</v>
      </c>
      <c r="K6" s="125" t="s">
        <v>306</v>
      </c>
      <c r="L6" s="125" t="s">
        <v>307</v>
      </c>
      <c r="M6" s="125" t="s">
        <v>308</v>
      </c>
      <c r="N6" s="125" t="s">
        <v>309</v>
      </c>
      <c r="O6" s="125" t="s">
        <v>310</v>
      </c>
      <c r="P6" s="125" t="s">
        <v>311</v>
      </c>
      <c r="Q6" s="125" t="s">
        <v>312</v>
      </c>
      <c r="R6" s="125" t="s">
        <v>313</v>
      </c>
      <c r="S6" s="125" t="s">
        <v>314</v>
      </c>
      <c r="T6" s="125" t="s">
        <v>315</v>
      </c>
      <c r="U6" s="125" t="s">
        <v>316</v>
      </c>
      <c r="V6" s="125" t="s">
        <v>317</v>
      </c>
      <c r="W6" s="125" t="s">
        <v>318</v>
      </c>
      <c r="X6" s="125" t="s">
        <v>319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34" t="s">
        <v>320</v>
      </c>
      <c r="B8" s="135" t="s">
        <v>230</v>
      </c>
      <c r="C8" s="152" t="s">
        <v>232</v>
      </c>
      <c r="D8" s="136"/>
      <c r="E8" s="137"/>
      <c r="F8" s="138"/>
      <c r="G8" s="139">
        <f>G9+G10</f>
        <v>0</v>
      </c>
      <c r="H8" s="133"/>
      <c r="I8" s="133">
        <v>0</v>
      </c>
      <c r="J8" s="133"/>
      <c r="K8" s="133">
        <v>0</v>
      </c>
      <c r="L8" s="133"/>
      <c r="M8" s="133"/>
      <c r="N8" s="132"/>
      <c r="O8" s="132"/>
      <c r="P8" s="132"/>
      <c r="Q8" s="132"/>
      <c r="R8" s="133"/>
      <c r="S8" s="133"/>
      <c r="T8" s="133"/>
      <c r="U8" s="133"/>
      <c r="V8" s="133"/>
      <c r="W8" s="133"/>
      <c r="X8" s="133"/>
      <c r="AG8" t="s">
        <v>321</v>
      </c>
    </row>
    <row r="9" spans="1:60" ht="22.5">
      <c r="A9" s="146" t="s">
        <v>322</v>
      </c>
      <c r="B9" s="147" t="s">
        <v>323</v>
      </c>
      <c r="C9" s="153" t="s">
        <v>324</v>
      </c>
      <c r="D9" s="148" t="s">
        <v>325</v>
      </c>
      <c r="E9" s="149">
        <v>5</v>
      </c>
      <c r="F9" s="150">
        <v>0</v>
      </c>
      <c r="G9" s="151">
        <f>F9*E9</f>
        <v>0</v>
      </c>
      <c r="H9" s="131">
        <v>0</v>
      </c>
      <c r="I9" s="131">
        <v>0</v>
      </c>
      <c r="J9" s="131">
        <v>3540</v>
      </c>
      <c r="K9" s="131">
        <v>17700</v>
      </c>
      <c r="L9" s="131">
        <v>21</v>
      </c>
      <c r="M9" s="131">
        <v>21417</v>
      </c>
      <c r="N9" s="130">
        <v>0</v>
      </c>
      <c r="O9" s="130">
        <v>0</v>
      </c>
      <c r="P9" s="130">
        <v>0</v>
      </c>
      <c r="Q9" s="130">
        <v>0</v>
      </c>
      <c r="R9" s="131">
        <v>0</v>
      </c>
      <c r="S9" s="131" t="s">
        <v>326</v>
      </c>
      <c r="T9" s="131"/>
      <c r="U9" s="131">
        <v>0</v>
      </c>
      <c r="V9" s="131">
        <v>0</v>
      </c>
      <c r="W9" s="131">
        <v>0</v>
      </c>
      <c r="X9" s="131" t="s">
        <v>327</v>
      </c>
      <c r="Y9" s="126"/>
      <c r="Z9" s="126"/>
      <c r="AA9" s="126"/>
      <c r="AB9" s="126"/>
      <c r="AC9" s="126"/>
      <c r="AD9" s="126"/>
      <c r="AE9" s="126"/>
      <c r="AF9" s="126"/>
      <c r="AG9" s="126" t="s">
        <v>328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>
      <c r="A10" s="146" t="s">
        <v>329</v>
      </c>
      <c r="B10" s="147" t="s">
        <v>330</v>
      </c>
      <c r="C10" s="153" t="s">
        <v>331</v>
      </c>
      <c r="D10" s="148" t="s">
        <v>0</v>
      </c>
      <c r="E10" s="149">
        <v>0</v>
      </c>
      <c r="F10" s="150">
        <v>2.31</v>
      </c>
      <c r="G10" s="151">
        <f>F10*E10</f>
        <v>0</v>
      </c>
      <c r="H10" s="131">
        <v>0</v>
      </c>
      <c r="I10" s="131">
        <v>0</v>
      </c>
      <c r="J10" s="131">
        <v>2.31</v>
      </c>
      <c r="K10" s="131">
        <v>408.87</v>
      </c>
      <c r="L10" s="131">
        <v>21</v>
      </c>
      <c r="M10" s="131">
        <v>494.73270000000002</v>
      </c>
      <c r="N10" s="130">
        <v>0</v>
      </c>
      <c r="O10" s="130">
        <v>0</v>
      </c>
      <c r="P10" s="130">
        <v>0</v>
      </c>
      <c r="Q10" s="130">
        <v>0</v>
      </c>
      <c r="R10" s="131">
        <v>0</v>
      </c>
      <c r="S10" s="131" t="s">
        <v>326</v>
      </c>
      <c r="T10" s="131"/>
      <c r="U10" s="131">
        <v>0</v>
      </c>
      <c r="V10" s="131">
        <v>0</v>
      </c>
      <c r="W10" s="131">
        <v>0</v>
      </c>
      <c r="X10" s="131" t="s">
        <v>327</v>
      </c>
      <c r="Y10" s="126"/>
      <c r="Z10" s="126"/>
      <c r="AA10" s="126"/>
      <c r="AB10" s="126"/>
      <c r="AC10" s="126"/>
      <c r="AD10" s="126"/>
      <c r="AE10" s="126"/>
      <c r="AF10" s="126"/>
      <c r="AG10" s="126" t="s">
        <v>328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>
      <c r="A11" s="134" t="s">
        <v>320</v>
      </c>
      <c r="B11" s="135" t="s">
        <v>233</v>
      </c>
      <c r="C11" s="152" t="s">
        <v>235</v>
      </c>
      <c r="D11" s="136"/>
      <c r="E11" s="137"/>
      <c r="F11" s="138"/>
      <c r="G11" s="139">
        <f>G12</f>
        <v>0</v>
      </c>
      <c r="H11" s="133"/>
      <c r="I11" s="133">
        <v>0</v>
      </c>
      <c r="J11" s="133"/>
      <c r="K11" s="133">
        <v>0</v>
      </c>
      <c r="L11" s="133"/>
      <c r="M11" s="133"/>
      <c r="N11" s="132"/>
      <c r="O11" s="132"/>
      <c r="P11" s="132"/>
      <c r="Q11" s="132"/>
      <c r="R11" s="133"/>
      <c r="S11" s="133"/>
      <c r="T11" s="133"/>
      <c r="U11" s="133"/>
      <c r="V11" s="133"/>
      <c r="W11" s="133"/>
      <c r="X11" s="133"/>
      <c r="AG11" t="s">
        <v>321</v>
      </c>
    </row>
    <row r="12" spans="1:60" ht="22.5">
      <c r="A12" s="146" t="s">
        <v>332</v>
      </c>
      <c r="B12" s="147" t="s">
        <v>333</v>
      </c>
      <c r="C12" s="153" t="s">
        <v>334</v>
      </c>
      <c r="D12" s="148" t="s">
        <v>325</v>
      </c>
      <c r="E12" s="149">
        <v>6</v>
      </c>
      <c r="F12" s="150">
        <v>0</v>
      </c>
      <c r="G12" s="151">
        <f>F12*E12</f>
        <v>0</v>
      </c>
      <c r="H12" s="131">
        <v>0</v>
      </c>
      <c r="I12" s="131">
        <v>0</v>
      </c>
      <c r="J12" s="131">
        <v>16500</v>
      </c>
      <c r="K12" s="131">
        <v>99000</v>
      </c>
      <c r="L12" s="131">
        <v>21</v>
      </c>
      <c r="M12" s="131">
        <v>119790</v>
      </c>
      <c r="N12" s="130">
        <v>0</v>
      </c>
      <c r="O12" s="130">
        <v>0</v>
      </c>
      <c r="P12" s="130">
        <v>0</v>
      </c>
      <c r="Q12" s="130">
        <v>0</v>
      </c>
      <c r="R12" s="131">
        <v>0</v>
      </c>
      <c r="S12" s="131" t="s">
        <v>326</v>
      </c>
      <c r="T12" s="131"/>
      <c r="U12" s="131">
        <v>0</v>
      </c>
      <c r="V12" s="131">
        <v>0</v>
      </c>
      <c r="W12" s="131">
        <v>0</v>
      </c>
      <c r="X12" s="131" t="s">
        <v>327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328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>
      <c r="A13" s="134" t="s">
        <v>320</v>
      </c>
      <c r="B13" s="135" t="s">
        <v>236</v>
      </c>
      <c r="C13" s="152" t="s">
        <v>238</v>
      </c>
      <c r="D13" s="136"/>
      <c r="E13" s="137"/>
      <c r="F13" s="138"/>
      <c r="G13" s="139">
        <f>G14+G28+G32+G38+G48+G58+G61+G64+G67+G70</f>
        <v>0</v>
      </c>
      <c r="H13" s="133"/>
      <c r="I13" s="133">
        <v>0</v>
      </c>
      <c r="J13" s="133"/>
      <c r="K13" s="133">
        <v>0</v>
      </c>
      <c r="L13" s="133"/>
      <c r="M13" s="133"/>
      <c r="N13" s="132"/>
      <c r="O13" s="132"/>
      <c r="P13" s="132"/>
      <c r="Q13" s="132"/>
      <c r="R13" s="133"/>
      <c r="S13" s="133"/>
      <c r="T13" s="133"/>
      <c r="U13" s="133"/>
      <c r="V13" s="133"/>
      <c r="W13" s="133"/>
      <c r="X13" s="133"/>
      <c r="AG13" t="s">
        <v>321</v>
      </c>
    </row>
    <row r="14" spans="1:60" ht="22.5">
      <c r="A14" s="140" t="s">
        <v>335</v>
      </c>
      <c r="B14" s="141" t="s">
        <v>336</v>
      </c>
      <c r="C14" s="154" t="s">
        <v>337</v>
      </c>
      <c r="D14" s="142" t="s">
        <v>338</v>
      </c>
      <c r="E14" s="143">
        <v>34.337000000000003</v>
      </c>
      <c r="F14" s="144">
        <v>0</v>
      </c>
      <c r="G14" s="151">
        <f>F14*E14</f>
        <v>0</v>
      </c>
      <c r="H14" s="131">
        <v>0</v>
      </c>
      <c r="I14" s="131">
        <v>0</v>
      </c>
      <c r="J14" s="131">
        <v>1459.14</v>
      </c>
      <c r="K14" s="131">
        <v>50102.490180000008</v>
      </c>
      <c r="L14" s="131">
        <v>21</v>
      </c>
      <c r="M14" s="131">
        <v>60624.012899999994</v>
      </c>
      <c r="N14" s="130">
        <v>0</v>
      </c>
      <c r="O14" s="130">
        <v>0</v>
      </c>
      <c r="P14" s="130">
        <v>0</v>
      </c>
      <c r="Q14" s="130">
        <v>0</v>
      </c>
      <c r="R14" s="131">
        <v>0</v>
      </c>
      <c r="S14" s="131" t="s">
        <v>326</v>
      </c>
      <c r="T14" s="131"/>
      <c r="U14" s="131">
        <v>0</v>
      </c>
      <c r="V14" s="131">
        <v>0</v>
      </c>
      <c r="W14" s="131">
        <v>0</v>
      </c>
      <c r="X14" s="131" t="s">
        <v>327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328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>
      <c r="A15" s="129"/>
      <c r="B15" s="129"/>
      <c r="C15" s="255" t="s">
        <v>339</v>
      </c>
      <c r="D15" s="256"/>
      <c r="E15" s="256"/>
      <c r="F15" s="256"/>
      <c r="G15" s="256"/>
      <c r="H15" s="131"/>
      <c r="I15" s="131"/>
      <c r="J15" s="131"/>
      <c r="K15" s="131"/>
      <c r="L15" s="131"/>
      <c r="M15" s="131"/>
      <c r="N15" s="130"/>
      <c r="O15" s="130"/>
      <c r="P15" s="130"/>
      <c r="Q15" s="130"/>
      <c r="R15" s="131"/>
      <c r="S15" s="131"/>
      <c r="T15" s="131"/>
      <c r="U15" s="131"/>
      <c r="V15" s="131"/>
      <c r="W15" s="131"/>
      <c r="X15" s="131"/>
      <c r="Y15" s="126"/>
      <c r="Z15" s="126"/>
      <c r="AA15" s="126"/>
      <c r="AB15" s="126"/>
      <c r="AC15" s="126"/>
      <c r="AD15" s="126"/>
      <c r="AE15" s="126"/>
      <c r="AF15" s="126"/>
      <c r="AG15" s="126" t="s">
        <v>340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>
      <c r="A16" s="129"/>
      <c r="B16" s="129"/>
      <c r="C16" s="257" t="s">
        <v>341</v>
      </c>
      <c r="D16" s="258"/>
      <c r="E16" s="258"/>
      <c r="F16" s="258"/>
      <c r="G16" s="258"/>
      <c r="H16" s="131"/>
      <c r="I16" s="131"/>
      <c r="J16" s="131"/>
      <c r="K16" s="131"/>
      <c r="L16" s="131"/>
      <c r="M16" s="131"/>
      <c r="N16" s="130"/>
      <c r="O16" s="130"/>
      <c r="P16" s="130"/>
      <c r="Q16" s="130"/>
      <c r="R16" s="131"/>
      <c r="S16" s="131"/>
      <c r="T16" s="131"/>
      <c r="U16" s="131"/>
      <c r="V16" s="131"/>
      <c r="W16" s="131"/>
      <c r="X16" s="131"/>
      <c r="Y16" s="126"/>
      <c r="Z16" s="126"/>
      <c r="AA16" s="126"/>
      <c r="AB16" s="126"/>
      <c r="AC16" s="126"/>
      <c r="AD16" s="126"/>
      <c r="AE16" s="126"/>
      <c r="AF16" s="126"/>
      <c r="AG16" s="126" t="s">
        <v>340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>
      <c r="A17" s="129"/>
      <c r="B17" s="129"/>
      <c r="C17" s="257" t="s">
        <v>342</v>
      </c>
      <c r="D17" s="258"/>
      <c r="E17" s="258"/>
      <c r="F17" s="258"/>
      <c r="G17" s="258"/>
      <c r="H17" s="131"/>
      <c r="I17" s="131"/>
      <c r="J17" s="131"/>
      <c r="K17" s="131"/>
      <c r="L17" s="131"/>
      <c r="M17" s="131"/>
      <c r="N17" s="130"/>
      <c r="O17" s="130"/>
      <c r="P17" s="130"/>
      <c r="Q17" s="130"/>
      <c r="R17" s="131"/>
      <c r="S17" s="131"/>
      <c r="T17" s="131"/>
      <c r="U17" s="131"/>
      <c r="V17" s="131"/>
      <c r="W17" s="131"/>
      <c r="X17" s="131"/>
      <c r="Y17" s="126"/>
      <c r="Z17" s="126"/>
      <c r="AA17" s="126"/>
      <c r="AB17" s="126"/>
      <c r="AC17" s="126"/>
      <c r="AD17" s="126"/>
      <c r="AE17" s="126"/>
      <c r="AF17" s="126"/>
      <c r="AG17" s="126" t="s">
        <v>340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>
      <c r="A18" s="129"/>
      <c r="B18" s="129"/>
      <c r="C18" s="257" t="s">
        <v>343</v>
      </c>
      <c r="D18" s="258"/>
      <c r="E18" s="258"/>
      <c r="F18" s="258"/>
      <c r="G18" s="258"/>
      <c r="H18" s="131"/>
      <c r="I18" s="131"/>
      <c r="J18" s="131"/>
      <c r="K18" s="131"/>
      <c r="L18" s="131"/>
      <c r="M18" s="131"/>
      <c r="N18" s="130"/>
      <c r="O18" s="130"/>
      <c r="P18" s="130"/>
      <c r="Q18" s="130"/>
      <c r="R18" s="131"/>
      <c r="S18" s="131"/>
      <c r="T18" s="131"/>
      <c r="U18" s="131"/>
      <c r="V18" s="131"/>
      <c r="W18" s="131"/>
      <c r="X18" s="131"/>
      <c r="Y18" s="126"/>
      <c r="Z18" s="126"/>
      <c r="AA18" s="126"/>
      <c r="AB18" s="126"/>
      <c r="AC18" s="126"/>
      <c r="AD18" s="126"/>
      <c r="AE18" s="126"/>
      <c r="AF18" s="126"/>
      <c r="AG18" s="126" t="s">
        <v>340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>
      <c r="A19" s="129"/>
      <c r="B19" s="129"/>
      <c r="C19" s="257" t="s">
        <v>344</v>
      </c>
      <c r="D19" s="258"/>
      <c r="E19" s="258"/>
      <c r="F19" s="258"/>
      <c r="G19" s="258"/>
      <c r="H19" s="131"/>
      <c r="I19" s="131"/>
      <c r="J19" s="131"/>
      <c r="K19" s="131"/>
      <c r="L19" s="131"/>
      <c r="M19" s="131"/>
      <c r="N19" s="130"/>
      <c r="O19" s="130"/>
      <c r="P19" s="130"/>
      <c r="Q19" s="130"/>
      <c r="R19" s="131"/>
      <c r="S19" s="131"/>
      <c r="T19" s="131"/>
      <c r="U19" s="131"/>
      <c r="V19" s="131"/>
      <c r="W19" s="131"/>
      <c r="X19" s="131"/>
      <c r="Y19" s="126"/>
      <c r="Z19" s="126"/>
      <c r="AA19" s="126"/>
      <c r="AB19" s="126"/>
      <c r="AC19" s="126"/>
      <c r="AD19" s="126"/>
      <c r="AE19" s="126"/>
      <c r="AF19" s="126"/>
      <c r="AG19" s="126" t="s">
        <v>340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>
      <c r="A20" s="129"/>
      <c r="B20" s="129"/>
      <c r="C20" s="257" t="s">
        <v>345</v>
      </c>
      <c r="D20" s="258"/>
      <c r="E20" s="258"/>
      <c r="F20" s="258"/>
      <c r="G20" s="258"/>
      <c r="H20" s="131"/>
      <c r="I20" s="131"/>
      <c r="J20" s="131"/>
      <c r="K20" s="131"/>
      <c r="L20" s="131"/>
      <c r="M20" s="131"/>
      <c r="N20" s="130"/>
      <c r="O20" s="130"/>
      <c r="P20" s="130"/>
      <c r="Q20" s="130"/>
      <c r="R20" s="131"/>
      <c r="S20" s="131"/>
      <c r="T20" s="131"/>
      <c r="U20" s="131"/>
      <c r="V20" s="131"/>
      <c r="W20" s="131"/>
      <c r="X20" s="131"/>
      <c r="Y20" s="126"/>
      <c r="Z20" s="126"/>
      <c r="AA20" s="126"/>
      <c r="AB20" s="126"/>
      <c r="AC20" s="126"/>
      <c r="AD20" s="126"/>
      <c r="AE20" s="126"/>
      <c r="AF20" s="126"/>
      <c r="AG20" s="126" t="s">
        <v>340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>
      <c r="A21" s="129"/>
      <c r="B21" s="129"/>
      <c r="C21" s="257" t="s">
        <v>346</v>
      </c>
      <c r="D21" s="258"/>
      <c r="E21" s="258"/>
      <c r="F21" s="258"/>
      <c r="G21" s="258"/>
      <c r="H21" s="131"/>
      <c r="I21" s="131"/>
      <c r="J21" s="131"/>
      <c r="K21" s="131"/>
      <c r="L21" s="131"/>
      <c r="M21" s="131"/>
      <c r="N21" s="130"/>
      <c r="O21" s="130"/>
      <c r="P21" s="130"/>
      <c r="Q21" s="130"/>
      <c r="R21" s="131"/>
      <c r="S21" s="131"/>
      <c r="T21" s="131"/>
      <c r="U21" s="131"/>
      <c r="V21" s="131"/>
      <c r="W21" s="131"/>
      <c r="X21" s="131"/>
      <c r="Y21" s="126"/>
      <c r="Z21" s="126"/>
      <c r="AA21" s="126"/>
      <c r="AB21" s="126"/>
      <c r="AC21" s="126"/>
      <c r="AD21" s="126"/>
      <c r="AE21" s="126"/>
      <c r="AF21" s="126"/>
      <c r="AG21" s="126" t="s">
        <v>340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>
      <c r="A22" s="129"/>
      <c r="B22" s="129"/>
      <c r="C22" s="257" t="s">
        <v>347</v>
      </c>
      <c r="D22" s="258"/>
      <c r="E22" s="258"/>
      <c r="F22" s="258"/>
      <c r="G22" s="258"/>
      <c r="H22" s="131"/>
      <c r="I22" s="131"/>
      <c r="J22" s="131"/>
      <c r="K22" s="131"/>
      <c r="L22" s="131"/>
      <c r="M22" s="131"/>
      <c r="N22" s="130"/>
      <c r="O22" s="130"/>
      <c r="P22" s="130"/>
      <c r="Q22" s="130"/>
      <c r="R22" s="131"/>
      <c r="S22" s="131"/>
      <c r="T22" s="131"/>
      <c r="U22" s="131"/>
      <c r="V22" s="131"/>
      <c r="W22" s="131"/>
      <c r="X22" s="131"/>
      <c r="Y22" s="126"/>
      <c r="Z22" s="126"/>
      <c r="AA22" s="126"/>
      <c r="AB22" s="126"/>
      <c r="AC22" s="126"/>
      <c r="AD22" s="126"/>
      <c r="AE22" s="126"/>
      <c r="AF22" s="126"/>
      <c r="AG22" s="126" t="s">
        <v>340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>
      <c r="A23" s="129"/>
      <c r="B23" s="129"/>
      <c r="C23" s="257" t="s">
        <v>348</v>
      </c>
      <c r="D23" s="258"/>
      <c r="E23" s="258"/>
      <c r="F23" s="258"/>
      <c r="G23" s="258"/>
      <c r="H23" s="131"/>
      <c r="I23" s="131"/>
      <c r="J23" s="131"/>
      <c r="K23" s="131"/>
      <c r="L23" s="131"/>
      <c r="M23" s="131"/>
      <c r="N23" s="130"/>
      <c r="O23" s="130"/>
      <c r="P23" s="130"/>
      <c r="Q23" s="130"/>
      <c r="R23" s="131"/>
      <c r="S23" s="131"/>
      <c r="T23" s="131"/>
      <c r="U23" s="131"/>
      <c r="V23" s="131"/>
      <c r="W23" s="131"/>
      <c r="X23" s="131"/>
      <c r="Y23" s="126"/>
      <c r="Z23" s="126"/>
      <c r="AA23" s="126"/>
      <c r="AB23" s="126"/>
      <c r="AC23" s="126"/>
      <c r="AD23" s="126"/>
      <c r="AE23" s="126"/>
      <c r="AF23" s="126"/>
      <c r="AG23" s="126" t="s">
        <v>340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>
      <c r="A24" s="129"/>
      <c r="B24" s="129"/>
      <c r="C24" s="257" t="s">
        <v>349</v>
      </c>
      <c r="D24" s="258"/>
      <c r="E24" s="258"/>
      <c r="F24" s="258"/>
      <c r="G24" s="258"/>
      <c r="H24" s="131"/>
      <c r="I24" s="131"/>
      <c r="J24" s="131"/>
      <c r="K24" s="131"/>
      <c r="L24" s="131"/>
      <c r="M24" s="131"/>
      <c r="N24" s="130"/>
      <c r="O24" s="130"/>
      <c r="P24" s="130"/>
      <c r="Q24" s="130"/>
      <c r="R24" s="131"/>
      <c r="S24" s="131"/>
      <c r="T24" s="131"/>
      <c r="U24" s="131"/>
      <c r="V24" s="131"/>
      <c r="W24" s="131"/>
      <c r="X24" s="131"/>
      <c r="Y24" s="126"/>
      <c r="Z24" s="126"/>
      <c r="AA24" s="126"/>
      <c r="AB24" s="126"/>
      <c r="AC24" s="126"/>
      <c r="AD24" s="126"/>
      <c r="AE24" s="126"/>
      <c r="AF24" s="126"/>
      <c r="AG24" s="126" t="s">
        <v>340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>
      <c r="A25" s="129"/>
      <c r="B25" s="129"/>
      <c r="C25" s="257" t="s">
        <v>350</v>
      </c>
      <c r="D25" s="258"/>
      <c r="E25" s="258"/>
      <c r="F25" s="258"/>
      <c r="G25" s="258"/>
      <c r="H25" s="131"/>
      <c r="I25" s="131"/>
      <c r="J25" s="131"/>
      <c r="K25" s="131"/>
      <c r="L25" s="131"/>
      <c r="M25" s="131"/>
      <c r="N25" s="130"/>
      <c r="O25" s="130"/>
      <c r="P25" s="130"/>
      <c r="Q25" s="130"/>
      <c r="R25" s="131"/>
      <c r="S25" s="131"/>
      <c r="T25" s="131"/>
      <c r="U25" s="131"/>
      <c r="V25" s="131"/>
      <c r="W25" s="131"/>
      <c r="X25" s="131"/>
      <c r="Y25" s="126"/>
      <c r="Z25" s="126"/>
      <c r="AA25" s="126"/>
      <c r="AB25" s="126"/>
      <c r="AC25" s="126"/>
      <c r="AD25" s="126"/>
      <c r="AE25" s="126"/>
      <c r="AF25" s="126"/>
      <c r="AG25" s="126" t="s">
        <v>340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>
      <c r="A26" s="129"/>
      <c r="B26" s="129"/>
      <c r="C26" s="257" t="s">
        <v>351</v>
      </c>
      <c r="D26" s="258"/>
      <c r="E26" s="258"/>
      <c r="F26" s="258"/>
      <c r="G26" s="258"/>
      <c r="H26" s="131"/>
      <c r="I26" s="131"/>
      <c r="J26" s="131"/>
      <c r="K26" s="131"/>
      <c r="L26" s="131"/>
      <c r="M26" s="131"/>
      <c r="N26" s="130"/>
      <c r="O26" s="130"/>
      <c r="P26" s="130"/>
      <c r="Q26" s="130"/>
      <c r="R26" s="131"/>
      <c r="S26" s="131"/>
      <c r="T26" s="131"/>
      <c r="U26" s="131"/>
      <c r="V26" s="131"/>
      <c r="W26" s="131"/>
      <c r="X26" s="131"/>
      <c r="Y26" s="126"/>
      <c r="Z26" s="126"/>
      <c r="AA26" s="126"/>
      <c r="AB26" s="126"/>
      <c r="AC26" s="126"/>
      <c r="AD26" s="126"/>
      <c r="AE26" s="126"/>
      <c r="AF26" s="126"/>
      <c r="AG26" s="126" t="s">
        <v>340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>
      <c r="A27" s="129"/>
      <c r="B27" s="129"/>
      <c r="C27" s="257" t="s">
        <v>352</v>
      </c>
      <c r="D27" s="258"/>
      <c r="E27" s="258"/>
      <c r="F27" s="258"/>
      <c r="G27" s="258"/>
      <c r="H27" s="131"/>
      <c r="I27" s="131"/>
      <c r="J27" s="131"/>
      <c r="K27" s="131"/>
      <c r="L27" s="131"/>
      <c r="M27" s="131"/>
      <c r="N27" s="130"/>
      <c r="O27" s="130"/>
      <c r="P27" s="130"/>
      <c r="Q27" s="130"/>
      <c r="R27" s="131"/>
      <c r="S27" s="131"/>
      <c r="T27" s="131"/>
      <c r="U27" s="131"/>
      <c r="V27" s="131"/>
      <c r="W27" s="131"/>
      <c r="X27" s="131"/>
      <c r="Y27" s="126"/>
      <c r="Z27" s="126"/>
      <c r="AA27" s="126"/>
      <c r="AB27" s="126"/>
      <c r="AC27" s="126"/>
      <c r="AD27" s="126"/>
      <c r="AE27" s="126"/>
      <c r="AF27" s="126"/>
      <c r="AG27" s="126" t="s">
        <v>340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ht="22.5">
      <c r="A28" s="140" t="s">
        <v>353</v>
      </c>
      <c r="B28" s="141" t="s">
        <v>354</v>
      </c>
      <c r="C28" s="154" t="s">
        <v>355</v>
      </c>
      <c r="D28" s="142" t="s">
        <v>338</v>
      </c>
      <c r="E28" s="143">
        <v>65.52</v>
      </c>
      <c r="F28" s="144">
        <v>0</v>
      </c>
      <c r="G28" s="151">
        <f>F28*E28</f>
        <v>0</v>
      </c>
      <c r="H28" s="131">
        <v>0</v>
      </c>
      <c r="I28" s="131">
        <v>0</v>
      </c>
      <c r="J28" s="131">
        <v>1190</v>
      </c>
      <c r="K28" s="131">
        <v>77968.799999999988</v>
      </c>
      <c r="L28" s="131">
        <v>21</v>
      </c>
      <c r="M28" s="131">
        <v>94342.248000000007</v>
      </c>
      <c r="N28" s="130">
        <v>0</v>
      </c>
      <c r="O28" s="130">
        <v>0</v>
      </c>
      <c r="P28" s="130">
        <v>0</v>
      </c>
      <c r="Q28" s="130">
        <v>0</v>
      </c>
      <c r="R28" s="131">
        <v>0</v>
      </c>
      <c r="S28" s="131" t="s">
        <v>326</v>
      </c>
      <c r="T28" s="131"/>
      <c r="U28" s="131">
        <v>0</v>
      </c>
      <c r="V28" s="131">
        <v>0</v>
      </c>
      <c r="W28" s="131">
        <v>0</v>
      </c>
      <c r="X28" s="131" t="s">
        <v>327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328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>
      <c r="A29" s="129"/>
      <c r="B29" s="129"/>
      <c r="C29" s="255" t="s">
        <v>356</v>
      </c>
      <c r="D29" s="256"/>
      <c r="E29" s="256"/>
      <c r="F29" s="256"/>
      <c r="G29" s="256"/>
      <c r="H29" s="131"/>
      <c r="I29" s="131"/>
      <c r="J29" s="131"/>
      <c r="K29" s="131"/>
      <c r="L29" s="131"/>
      <c r="M29" s="131"/>
      <c r="N29" s="130"/>
      <c r="O29" s="130"/>
      <c r="P29" s="130"/>
      <c r="Q29" s="130"/>
      <c r="R29" s="131"/>
      <c r="S29" s="131"/>
      <c r="T29" s="131"/>
      <c r="U29" s="131"/>
      <c r="V29" s="131"/>
      <c r="W29" s="131"/>
      <c r="X29" s="131"/>
      <c r="Y29" s="126"/>
      <c r="Z29" s="126"/>
      <c r="AA29" s="126"/>
      <c r="AB29" s="126"/>
      <c r="AC29" s="126"/>
      <c r="AD29" s="126"/>
      <c r="AE29" s="126"/>
      <c r="AF29" s="126"/>
      <c r="AG29" s="126" t="s">
        <v>340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>
      <c r="A30" s="129"/>
      <c r="B30" s="129"/>
      <c r="C30" s="257" t="s">
        <v>357</v>
      </c>
      <c r="D30" s="258"/>
      <c r="E30" s="258"/>
      <c r="F30" s="258"/>
      <c r="G30" s="258"/>
      <c r="H30" s="131"/>
      <c r="I30" s="131"/>
      <c r="J30" s="131"/>
      <c r="K30" s="131"/>
      <c r="L30" s="131"/>
      <c r="M30" s="131"/>
      <c r="N30" s="130"/>
      <c r="O30" s="130"/>
      <c r="P30" s="130"/>
      <c r="Q30" s="130"/>
      <c r="R30" s="131"/>
      <c r="S30" s="131"/>
      <c r="T30" s="131"/>
      <c r="U30" s="131"/>
      <c r="V30" s="131"/>
      <c r="W30" s="131"/>
      <c r="X30" s="131"/>
      <c r="Y30" s="126"/>
      <c r="Z30" s="126"/>
      <c r="AA30" s="126"/>
      <c r="AB30" s="126"/>
      <c r="AC30" s="126"/>
      <c r="AD30" s="126"/>
      <c r="AE30" s="126"/>
      <c r="AF30" s="126"/>
      <c r="AG30" s="126" t="s">
        <v>340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>
      <c r="A31" s="129"/>
      <c r="B31" s="129"/>
      <c r="C31" s="257" t="s">
        <v>358</v>
      </c>
      <c r="D31" s="258"/>
      <c r="E31" s="258"/>
      <c r="F31" s="258"/>
      <c r="G31" s="258"/>
      <c r="H31" s="131"/>
      <c r="I31" s="131"/>
      <c r="J31" s="131"/>
      <c r="K31" s="131"/>
      <c r="L31" s="131"/>
      <c r="M31" s="131"/>
      <c r="N31" s="130"/>
      <c r="O31" s="130"/>
      <c r="P31" s="130"/>
      <c r="Q31" s="130"/>
      <c r="R31" s="131"/>
      <c r="S31" s="131"/>
      <c r="T31" s="131"/>
      <c r="U31" s="131"/>
      <c r="V31" s="131"/>
      <c r="W31" s="131"/>
      <c r="X31" s="131"/>
      <c r="Y31" s="126"/>
      <c r="Z31" s="126"/>
      <c r="AA31" s="126"/>
      <c r="AB31" s="126"/>
      <c r="AC31" s="126"/>
      <c r="AD31" s="126"/>
      <c r="AE31" s="126"/>
      <c r="AF31" s="126"/>
      <c r="AG31" s="126" t="s">
        <v>340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ht="22.5">
      <c r="A32" s="140" t="s">
        <v>359</v>
      </c>
      <c r="B32" s="141" t="s">
        <v>360</v>
      </c>
      <c r="C32" s="154" t="s">
        <v>361</v>
      </c>
      <c r="D32" s="142" t="s">
        <v>338</v>
      </c>
      <c r="E32" s="143">
        <v>55.29</v>
      </c>
      <c r="F32" s="144">
        <v>0</v>
      </c>
      <c r="G32" s="151">
        <f>F32*E32</f>
        <v>0</v>
      </c>
      <c r="H32" s="131">
        <v>0</v>
      </c>
      <c r="I32" s="131">
        <v>0</v>
      </c>
      <c r="J32" s="131">
        <v>693</v>
      </c>
      <c r="K32" s="131">
        <v>38315.97</v>
      </c>
      <c r="L32" s="131">
        <v>21</v>
      </c>
      <c r="M32" s="131">
        <v>46362.323700000001</v>
      </c>
      <c r="N32" s="130">
        <v>0</v>
      </c>
      <c r="O32" s="130">
        <v>0</v>
      </c>
      <c r="P32" s="130">
        <v>0</v>
      </c>
      <c r="Q32" s="130">
        <v>0</v>
      </c>
      <c r="R32" s="131">
        <v>0</v>
      </c>
      <c r="S32" s="131" t="s">
        <v>326</v>
      </c>
      <c r="T32" s="131"/>
      <c r="U32" s="131">
        <v>0</v>
      </c>
      <c r="V32" s="131">
        <v>0</v>
      </c>
      <c r="W32" s="131">
        <v>0</v>
      </c>
      <c r="X32" s="131" t="s">
        <v>327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328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>
      <c r="A33" s="129"/>
      <c r="B33" s="129"/>
      <c r="C33" s="255" t="s">
        <v>362</v>
      </c>
      <c r="D33" s="256"/>
      <c r="E33" s="256"/>
      <c r="F33" s="256"/>
      <c r="G33" s="256"/>
      <c r="H33" s="131"/>
      <c r="I33" s="131"/>
      <c r="J33" s="131"/>
      <c r="K33" s="131"/>
      <c r="L33" s="131"/>
      <c r="M33" s="131"/>
      <c r="N33" s="130"/>
      <c r="O33" s="130"/>
      <c r="P33" s="130"/>
      <c r="Q33" s="130"/>
      <c r="R33" s="131"/>
      <c r="S33" s="131"/>
      <c r="T33" s="131"/>
      <c r="U33" s="131"/>
      <c r="V33" s="131"/>
      <c r="W33" s="131"/>
      <c r="X33" s="131"/>
      <c r="Y33" s="126"/>
      <c r="Z33" s="126"/>
      <c r="AA33" s="126"/>
      <c r="AB33" s="126"/>
      <c r="AC33" s="126"/>
      <c r="AD33" s="126"/>
      <c r="AE33" s="126"/>
      <c r="AF33" s="126"/>
      <c r="AG33" s="126" t="s">
        <v>340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>
      <c r="A34" s="129"/>
      <c r="B34" s="129"/>
      <c r="C34" s="257" t="s">
        <v>363</v>
      </c>
      <c r="D34" s="258"/>
      <c r="E34" s="258"/>
      <c r="F34" s="258"/>
      <c r="G34" s="258"/>
      <c r="H34" s="131"/>
      <c r="I34" s="131"/>
      <c r="J34" s="131"/>
      <c r="K34" s="131"/>
      <c r="L34" s="131"/>
      <c r="M34" s="131"/>
      <c r="N34" s="130"/>
      <c r="O34" s="130"/>
      <c r="P34" s="130"/>
      <c r="Q34" s="130"/>
      <c r="R34" s="131"/>
      <c r="S34" s="131"/>
      <c r="T34" s="131"/>
      <c r="U34" s="131"/>
      <c r="V34" s="131"/>
      <c r="W34" s="131"/>
      <c r="X34" s="131"/>
      <c r="Y34" s="126"/>
      <c r="Z34" s="126"/>
      <c r="AA34" s="126"/>
      <c r="AB34" s="126"/>
      <c r="AC34" s="126"/>
      <c r="AD34" s="126"/>
      <c r="AE34" s="126"/>
      <c r="AF34" s="126"/>
      <c r="AG34" s="126" t="s">
        <v>340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>
      <c r="A35" s="129"/>
      <c r="B35" s="129"/>
      <c r="C35" s="257" t="s">
        <v>364</v>
      </c>
      <c r="D35" s="258"/>
      <c r="E35" s="258"/>
      <c r="F35" s="258"/>
      <c r="G35" s="258"/>
      <c r="H35" s="131"/>
      <c r="I35" s="131"/>
      <c r="J35" s="131"/>
      <c r="K35" s="131"/>
      <c r="L35" s="131"/>
      <c r="M35" s="131"/>
      <c r="N35" s="130"/>
      <c r="O35" s="130"/>
      <c r="P35" s="130"/>
      <c r="Q35" s="130"/>
      <c r="R35" s="131"/>
      <c r="S35" s="131"/>
      <c r="T35" s="131"/>
      <c r="U35" s="131"/>
      <c r="V35" s="131"/>
      <c r="W35" s="131"/>
      <c r="X35" s="131"/>
      <c r="Y35" s="126"/>
      <c r="Z35" s="126"/>
      <c r="AA35" s="126"/>
      <c r="AB35" s="126"/>
      <c r="AC35" s="126"/>
      <c r="AD35" s="126"/>
      <c r="AE35" s="126"/>
      <c r="AF35" s="126"/>
      <c r="AG35" s="126" t="s">
        <v>340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>
      <c r="A36" s="129"/>
      <c r="B36" s="129"/>
      <c r="C36" s="257" t="s">
        <v>365</v>
      </c>
      <c r="D36" s="258"/>
      <c r="E36" s="258"/>
      <c r="F36" s="258"/>
      <c r="G36" s="258"/>
      <c r="H36" s="131"/>
      <c r="I36" s="131"/>
      <c r="J36" s="131"/>
      <c r="K36" s="131"/>
      <c r="L36" s="131"/>
      <c r="M36" s="131"/>
      <c r="N36" s="130"/>
      <c r="O36" s="130"/>
      <c r="P36" s="130"/>
      <c r="Q36" s="130"/>
      <c r="R36" s="131"/>
      <c r="S36" s="131"/>
      <c r="T36" s="131"/>
      <c r="U36" s="131"/>
      <c r="V36" s="131"/>
      <c r="W36" s="131"/>
      <c r="X36" s="131"/>
      <c r="Y36" s="126"/>
      <c r="Z36" s="126"/>
      <c r="AA36" s="126"/>
      <c r="AB36" s="126"/>
      <c r="AC36" s="126"/>
      <c r="AD36" s="126"/>
      <c r="AE36" s="126"/>
      <c r="AF36" s="126"/>
      <c r="AG36" s="126" t="s">
        <v>340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>
      <c r="A37" s="129"/>
      <c r="B37" s="129"/>
      <c r="C37" s="257" t="s">
        <v>366</v>
      </c>
      <c r="D37" s="258"/>
      <c r="E37" s="258"/>
      <c r="F37" s="258"/>
      <c r="G37" s="258"/>
      <c r="H37" s="131"/>
      <c r="I37" s="131"/>
      <c r="J37" s="131"/>
      <c r="K37" s="131"/>
      <c r="L37" s="131"/>
      <c r="M37" s="131"/>
      <c r="N37" s="130"/>
      <c r="O37" s="130"/>
      <c r="P37" s="130"/>
      <c r="Q37" s="130"/>
      <c r="R37" s="131"/>
      <c r="S37" s="131"/>
      <c r="T37" s="131"/>
      <c r="U37" s="131"/>
      <c r="V37" s="131"/>
      <c r="W37" s="131"/>
      <c r="X37" s="131"/>
      <c r="Y37" s="126"/>
      <c r="Z37" s="126"/>
      <c r="AA37" s="126"/>
      <c r="AB37" s="126"/>
      <c r="AC37" s="126"/>
      <c r="AD37" s="126"/>
      <c r="AE37" s="126"/>
      <c r="AF37" s="126"/>
      <c r="AG37" s="126" t="s">
        <v>340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ht="33.75">
      <c r="A38" s="140" t="s">
        <v>367</v>
      </c>
      <c r="B38" s="141" t="s">
        <v>368</v>
      </c>
      <c r="C38" s="154" t="s">
        <v>369</v>
      </c>
      <c r="D38" s="142" t="s">
        <v>338</v>
      </c>
      <c r="E38" s="143">
        <v>35.950000000000003</v>
      </c>
      <c r="F38" s="144">
        <v>0</v>
      </c>
      <c r="G38" s="151">
        <f>F38*E38</f>
        <v>0</v>
      </c>
      <c r="H38" s="131">
        <v>0</v>
      </c>
      <c r="I38" s="131">
        <v>0</v>
      </c>
      <c r="J38" s="131">
        <v>1351</v>
      </c>
      <c r="K38" s="131">
        <v>48568.450000000004</v>
      </c>
      <c r="L38" s="131">
        <v>21</v>
      </c>
      <c r="M38" s="131">
        <v>58767.824499999995</v>
      </c>
      <c r="N38" s="130">
        <v>0</v>
      </c>
      <c r="O38" s="130">
        <v>0</v>
      </c>
      <c r="P38" s="130">
        <v>0</v>
      </c>
      <c r="Q38" s="130">
        <v>0</v>
      </c>
      <c r="R38" s="131">
        <v>0</v>
      </c>
      <c r="S38" s="131" t="s">
        <v>326</v>
      </c>
      <c r="T38" s="131"/>
      <c r="U38" s="131">
        <v>0</v>
      </c>
      <c r="V38" s="131">
        <v>0</v>
      </c>
      <c r="W38" s="131">
        <v>0</v>
      </c>
      <c r="X38" s="131" t="s">
        <v>327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328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>
      <c r="A39" s="129"/>
      <c r="B39" s="129"/>
      <c r="C39" s="255" t="s">
        <v>370</v>
      </c>
      <c r="D39" s="256"/>
      <c r="E39" s="256"/>
      <c r="F39" s="256"/>
      <c r="G39" s="256"/>
      <c r="H39" s="131"/>
      <c r="I39" s="131"/>
      <c r="J39" s="131"/>
      <c r="K39" s="131"/>
      <c r="L39" s="131"/>
      <c r="M39" s="131"/>
      <c r="N39" s="130"/>
      <c r="O39" s="130"/>
      <c r="P39" s="130"/>
      <c r="Q39" s="130"/>
      <c r="R39" s="131"/>
      <c r="S39" s="131"/>
      <c r="T39" s="131"/>
      <c r="U39" s="131"/>
      <c r="V39" s="131"/>
      <c r="W39" s="131"/>
      <c r="X39" s="131"/>
      <c r="Y39" s="126"/>
      <c r="Z39" s="126"/>
      <c r="AA39" s="126"/>
      <c r="AB39" s="126"/>
      <c r="AC39" s="126"/>
      <c r="AD39" s="126"/>
      <c r="AE39" s="126"/>
      <c r="AF39" s="126"/>
      <c r="AG39" s="126" t="s">
        <v>340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>
      <c r="A40" s="129"/>
      <c r="B40" s="129"/>
      <c r="C40" s="257" t="s">
        <v>371</v>
      </c>
      <c r="D40" s="258"/>
      <c r="E40" s="258"/>
      <c r="F40" s="258"/>
      <c r="G40" s="258"/>
      <c r="H40" s="131"/>
      <c r="I40" s="131"/>
      <c r="J40" s="131"/>
      <c r="K40" s="131"/>
      <c r="L40" s="131"/>
      <c r="M40" s="131"/>
      <c r="N40" s="130"/>
      <c r="O40" s="130"/>
      <c r="P40" s="130"/>
      <c r="Q40" s="130"/>
      <c r="R40" s="131"/>
      <c r="S40" s="131"/>
      <c r="T40" s="131"/>
      <c r="U40" s="131"/>
      <c r="V40" s="131"/>
      <c r="W40" s="131"/>
      <c r="X40" s="131"/>
      <c r="Y40" s="126"/>
      <c r="Z40" s="126"/>
      <c r="AA40" s="126"/>
      <c r="AB40" s="126"/>
      <c r="AC40" s="126"/>
      <c r="AD40" s="126"/>
      <c r="AE40" s="126"/>
      <c r="AF40" s="126"/>
      <c r="AG40" s="126" t="s">
        <v>340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>
      <c r="A41" s="129"/>
      <c r="B41" s="129"/>
      <c r="C41" s="257" t="s">
        <v>372</v>
      </c>
      <c r="D41" s="258"/>
      <c r="E41" s="258"/>
      <c r="F41" s="258"/>
      <c r="G41" s="258"/>
      <c r="H41" s="131"/>
      <c r="I41" s="131"/>
      <c r="J41" s="131"/>
      <c r="K41" s="131"/>
      <c r="L41" s="131"/>
      <c r="M41" s="131"/>
      <c r="N41" s="130"/>
      <c r="O41" s="130"/>
      <c r="P41" s="130"/>
      <c r="Q41" s="130"/>
      <c r="R41" s="131"/>
      <c r="S41" s="131"/>
      <c r="T41" s="131"/>
      <c r="U41" s="131"/>
      <c r="V41" s="131"/>
      <c r="W41" s="131"/>
      <c r="X41" s="131"/>
      <c r="Y41" s="126"/>
      <c r="Z41" s="126"/>
      <c r="AA41" s="126"/>
      <c r="AB41" s="126"/>
      <c r="AC41" s="126"/>
      <c r="AD41" s="126"/>
      <c r="AE41" s="126"/>
      <c r="AF41" s="126"/>
      <c r="AG41" s="126" t="s">
        <v>340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>
      <c r="A42" s="129"/>
      <c r="B42" s="129"/>
      <c r="C42" s="257" t="s">
        <v>373</v>
      </c>
      <c r="D42" s="258"/>
      <c r="E42" s="258"/>
      <c r="F42" s="258"/>
      <c r="G42" s="258"/>
      <c r="H42" s="131"/>
      <c r="I42" s="131"/>
      <c r="J42" s="131"/>
      <c r="K42" s="131"/>
      <c r="L42" s="131"/>
      <c r="M42" s="131"/>
      <c r="N42" s="130"/>
      <c r="O42" s="130"/>
      <c r="P42" s="130"/>
      <c r="Q42" s="130"/>
      <c r="R42" s="131"/>
      <c r="S42" s="131"/>
      <c r="T42" s="131"/>
      <c r="U42" s="131"/>
      <c r="V42" s="131"/>
      <c r="W42" s="131"/>
      <c r="X42" s="131"/>
      <c r="Y42" s="126"/>
      <c r="Z42" s="126"/>
      <c r="AA42" s="126"/>
      <c r="AB42" s="126"/>
      <c r="AC42" s="126"/>
      <c r="AD42" s="126"/>
      <c r="AE42" s="126"/>
      <c r="AF42" s="126"/>
      <c r="AG42" s="126" t="s">
        <v>340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>
      <c r="A43" s="129"/>
      <c r="B43" s="129"/>
      <c r="C43" s="257" t="s">
        <v>374</v>
      </c>
      <c r="D43" s="258"/>
      <c r="E43" s="258"/>
      <c r="F43" s="258"/>
      <c r="G43" s="258"/>
      <c r="H43" s="131"/>
      <c r="I43" s="131"/>
      <c r="J43" s="131"/>
      <c r="K43" s="131"/>
      <c r="L43" s="131"/>
      <c r="M43" s="131"/>
      <c r="N43" s="130"/>
      <c r="O43" s="130"/>
      <c r="P43" s="130"/>
      <c r="Q43" s="130"/>
      <c r="R43" s="131"/>
      <c r="S43" s="131"/>
      <c r="T43" s="131"/>
      <c r="U43" s="131"/>
      <c r="V43" s="131"/>
      <c r="W43" s="131"/>
      <c r="X43" s="131"/>
      <c r="Y43" s="126"/>
      <c r="Z43" s="126"/>
      <c r="AA43" s="126"/>
      <c r="AB43" s="126"/>
      <c r="AC43" s="126"/>
      <c r="AD43" s="126"/>
      <c r="AE43" s="126"/>
      <c r="AF43" s="126"/>
      <c r="AG43" s="126" t="s">
        <v>340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>
      <c r="A44" s="129"/>
      <c r="B44" s="129"/>
      <c r="C44" s="257" t="s">
        <v>375</v>
      </c>
      <c r="D44" s="258"/>
      <c r="E44" s="258"/>
      <c r="F44" s="258"/>
      <c r="G44" s="258"/>
      <c r="H44" s="131"/>
      <c r="I44" s="131"/>
      <c r="J44" s="131"/>
      <c r="K44" s="131"/>
      <c r="L44" s="131"/>
      <c r="M44" s="131"/>
      <c r="N44" s="130"/>
      <c r="O44" s="130"/>
      <c r="P44" s="130"/>
      <c r="Q44" s="130"/>
      <c r="R44" s="131"/>
      <c r="S44" s="131"/>
      <c r="T44" s="131"/>
      <c r="U44" s="131"/>
      <c r="V44" s="131"/>
      <c r="W44" s="131"/>
      <c r="X44" s="131"/>
      <c r="Y44" s="126"/>
      <c r="Z44" s="126"/>
      <c r="AA44" s="126"/>
      <c r="AB44" s="126"/>
      <c r="AC44" s="126"/>
      <c r="AD44" s="126"/>
      <c r="AE44" s="126"/>
      <c r="AF44" s="126"/>
      <c r="AG44" s="126" t="s">
        <v>340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>
      <c r="A45" s="129"/>
      <c r="B45" s="129"/>
      <c r="C45" s="257" t="s">
        <v>376</v>
      </c>
      <c r="D45" s="258"/>
      <c r="E45" s="258"/>
      <c r="F45" s="258"/>
      <c r="G45" s="258"/>
      <c r="H45" s="131"/>
      <c r="I45" s="131"/>
      <c r="J45" s="131"/>
      <c r="K45" s="131"/>
      <c r="L45" s="131"/>
      <c r="M45" s="131"/>
      <c r="N45" s="130"/>
      <c r="O45" s="130"/>
      <c r="P45" s="130"/>
      <c r="Q45" s="130"/>
      <c r="R45" s="131"/>
      <c r="S45" s="131"/>
      <c r="T45" s="131"/>
      <c r="U45" s="131"/>
      <c r="V45" s="131"/>
      <c r="W45" s="131"/>
      <c r="X45" s="131"/>
      <c r="Y45" s="126"/>
      <c r="Z45" s="126"/>
      <c r="AA45" s="126"/>
      <c r="AB45" s="126"/>
      <c r="AC45" s="126"/>
      <c r="AD45" s="126"/>
      <c r="AE45" s="126"/>
      <c r="AF45" s="126"/>
      <c r="AG45" s="126" t="s">
        <v>340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>
      <c r="A46" s="129"/>
      <c r="B46" s="129"/>
      <c r="C46" s="257" t="s">
        <v>377</v>
      </c>
      <c r="D46" s="258"/>
      <c r="E46" s="258"/>
      <c r="F46" s="258"/>
      <c r="G46" s="258"/>
      <c r="H46" s="131"/>
      <c r="I46" s="131"/>
      <c r="J46" s="131"/>
      <c r="K46" s="131"/>
      <c r="L46" s="131"/>
      <c r="M46" s="131"/>
      <c r="N46" s="130"/>
      <c r="O46" s="130"/>
      <c r="P46" s="130"/>
      <c r="Q46" s="130"/>
      <c r="R46" s="131"/>
      <c r="S46" s="131"/>
      <c r="T46" s="131"/>
      <c r="U46" s="131"/>
      <c r="V46" s="131"/>
      <c r="W46" s="131"/>
      <c r="X46" s="131"/>
      <c r="Y46" s="126"/>
      <c r="Z46" s="126"/>
      <c r="AA46" s="126"/>
      <c r="AB46" s="126"/>
      <c r="AC46" s="126"/>
      <c r="AD46" s="126"/>
      <c r="AE46" s="126"/>
      <c r="AF46" s="126"/>
      <c r="AG46" s="126" t="s">
        <v>340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>
      <c r="A47" s="129"/>
      <c r="B47" s="129"/>
      <c r="C47" s="257" t="s">
        <v>378</v>
      </c>
      <c r="D47" s="258"/>
      <c r="E47" s="258"/>
      <c r="F47" s="258"/>
      <c r="G47" s="258"/>
      <c r="H47" s="131"/>
      <c r="I47" s="131"/>
      <c r="J47" s="131"/>
      <c r="K47" s="131"/>
      <c r="L47" s="131"/>
      <c r="M47" s="131"/>
      <c r="N47" s="130"/>
      <c r="O47" s="130"/>
      <c r="P47" s="130"/>
      <c r="Q47" s="130"/>
      <c r="R47" s="131"/>
      <c r="S47" s="131"/>
      <c r="T47" s="131"/>
      <c r="U47" s="131"/>
      <c r="V47" s="131"/>
      <c r="W47" s="131"/>
      <c r="X47" s="131"/>
      <c r="Y47" s="126"/>
      <c r="Z47" s="126"/>
      <c r="AA47" s="126"/>
      <c r="AB47" s="126"/>
      <c r="AC47" s="126"/>
      <c r="AD47" s="126"/>
      <c r="AE47" s="126"/>
      <c r="AF47" s="126"/>
      <c r="AG47" s="126" t="s">
        <v>340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>
      <c r="A48" s="140" t="s">
        <v>379</v>
      </c>
      <c r="B48" s="141" t="s">
        <v>380</v>
      </c>
      <c r="C48" s="154" t="s">
        <v>381</v>
      </c>
      <c r="D48" s="142" t="s">
        <v>338</v>
      </c>
      <c r="E48" s="143">
        <v>35.950000000000003</v>
      </c>
      <c r="F48" s="144">
        <v>0</v>
      </c>
      <c r="G48" s="151">
        <f>F48*E48</f>
        <v>0</v>
      </c>
      <c r="H48" s="131">
        <v>0</v>
      </c>
      <c r="I48" s="131">
        <v>0</v>
      </c>
      <c r="J48" s="131">
        <v>42.3</v>
      </c>
      <c r="K48" s="131">
        <v>1520.6849999999999</v>
      </c>
      <c r="L48" s="131">
        <v>21</v>
      </c>
      <c r="M48" s="131">
        <v>1840.0349000000001</v>
      </c>
      <c r="N48" s="130">
        <v>0</v>
      </c>
      <c r="O48" s="130">
        <v>0</v>
      </c>
      <c r="P48" s="130">
        <v>0</v>
      </c>
      <c r="Q48" s="130">
        <v>0</v>
      </c>
      <c r="R48" s="131">
        <v>0</v>
      </c>
      <c r="S48" s="131" t="s">
        <v>326</v>
      </c>
      <c r="T48" s="131"/>
      <c r="U48" s="131">
        <v>0</v>
      </c>
      <c r="V48" s="131">
        <v>0</v>
      </c>
      <c r="W48" s="131">
        <v>0</v>
      </c>
      <c r="X48" s="131" t="s">
        <v>327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328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>
      <c r="A49" s="129"/>
      <c r="B49" s="129"/>
      <c r="C49" s="255" t="s">
        <v>370</v>
      </c>
      <c r="D49" s="256"/>
      <c r="E49" s="256"/>
      <c r="F49" s="256"/>
      <c r="G49" s="256"/>
      <c r="H49" s="131"/>
      <c r="I49" s="131"/>
      <c r="J49" s="131"/>
      <c r="K49" s="131"/>
      <c r="L49" s="131"/>
      <c r="M49" s="131"/>
      <c r="N49" s="130"/>
      <c r="O49" s="130"/>
      <c r="P49" s="130"/>
      <c r="Q49" s="130"/>
      <c r="R49" s="131"/>
      <c r="S49" s="131"/>
      <c r="T49" s="131"/>
      <c r="U49" s="131"/>
      <c r="V49" s="131"/>
      <c r="W49" s="131"/>
      <c r="X49" s="131"/>
      <c r="Y49" s="126"/>
      <c r="Z49" s="126"/>
      <c r="AA49" s="126"/>
      <c r="AB49" s="126"/>
      <c r="AC49" s="126"/>
      <c r="AD49" s="126"/>
      <c r="AE49" s="126"/>
      <c r="AF49" s="126"/>
      <c r="AG49" s="126" t="s">
        <v>340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>
      <c r="A50" s="129"/>
      <c r="B50" s="129"/>
      <c r="C50" s="257" t="s">
        <v>371</v>
      </c>
      <c r="D50" s="258"/>
      <c r="E50" s="258"/>
      <c r="F50" s="258"/>
      <c r="G50" s="258"/>
      <c r="H50" s="131"/>
      <c r="I50" s="131"/>
      <c r="J50" s="131"/>
      <c r="K50" s="131"/>
      <c r="L50" s="131"/>
      <c r="M50" s="131"/>
      <c r="N50" s="130"/>
      <c r="O50" s="130"/>
      <c r="P50" s="130"/>
      <c r="Q50" s="130"/>
      <c r="R50" s="131"/>
      <c r="S50" s="131"/>
      <c r="T50" s="131"/>
      <c r="U50" s="131"/>
      <c r="V50" s="131"/>
      <c r="W50" s="131"/>
      <c r="X50" s="131"/>
      <c r="Y50" s="126"/>
      <c r="Z50" s="126"/>
      <c r="AA50" s="126"/>
      <c r="AB50" s="126"/>
      <c r="AC50" s="126"/>
      <c r="AD50" s="126"/>
      <c r="AE50" s="126"/>
      <c r="AF50" s="126"/>
      <c r="AG50" s="126" t="s">
        <v>340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>
      <c r="A51" s="129"/>
      <c r="B51" s="129"/>
      <c r="C51" s="257" t="s">
        <v>372</v>
      </c>
      <c r="D51" s="258"/>
      <c r="E51" s="258"/>
      <c r="F51" s="258"/>
      <c r="G51" s="258"/>
      <c r="H51" s="131"/>
      <c r="I51" s="131"/>
      <c r="J51" s="131"/>
      <c r="K51" s="131"/>
      <c r="L51" s="131"/>
      <c r="M51" s="131"/>
      <c r="N51" s="130"/>
      <c r="O51" s="130"/>
      <c r="P51" s="130"/>
      <c r="Q51" s="130"/>
      <c r="R51" s="131"/>
      <c r="S51" s="131"/>
      <c r="T51" s="131"/>
      <c r="U51" s="131"/>
      <c r="V51" s="131"/>
      <c r="W51" s="131"/>
      <c r="X51" s="131"/>
      <c r="Y51" s="126"/>
      <c r="Z51" s="126"/>
      <c r="AA51" s="126"/>
      <c r="AB51" s="126"/>
      <c r="AC51" s="126"/>
      <c r="AD51" s="126"/>
      <c r="AE51" s="126"/>
      <c r="AF51" s="126"/>
      <c r="AG51" s="126" t="s">
        <v>340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>
      <c r="A52" s="129"/>
      <c r="B52" s="129"/>
      <c r="C52" s="257" t="s">
        <v>373</v>
      </c>
      <c r="D52" s="258"/>
      <c r="E52" s="258"/>
      <c r="F52" s="258"/>
      <c r="G52" s="258"/>
      <c r="H52" s="131"/>
      <c r="I52" s="131"/>
      <c r="J52" s="131"/>
      <c r="K52" s="131"/>
      <c r="L52" s="131"/>
      <c r="M52" s="131"/>
      <c r="N52" s="130"/>
      <c r="O52" s="130"/>
      <c r="P52" s="130"/>
      <c r="Q52" s="130"/>
      <c r="R52" s="131"/>
      <c r="S52" s="131"/>
      <c r="T52" s="131"/>
      <c r="U52" s="131"/>
      <c r="V52" s="131"/>
      <c r="W52" s="131"/>
      <c r="X52" s="131"/>
      <c r="Y52" s="126"/>
      <c r="Z52" s="126"/>
      <c r="AA52" s="126"/>
      <c r="AB52" s="126"/>
      <c r="AC52" s="126"/>
      <c r="AD52" s="126"/>
      <c r="AE52" s="126"/>
      <c r="AF52" s="126"/>
      <c r="AG52" s="126" t="s">
        <v>340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>
      <c r="A53" s="129"/>
      <c r="B53" s="129"/>
      <c r="C53" s="257" t="s">
        <v>374</v>
      </c>
      <c r="D53" s="258"/>
      <c r="E53" s="258"/>
      <c r="F53" s="258"/>
      <c r="G53" s="258"/>
      <c r="H53" s="131"/>
      <c r="I53" s="131"/>
      <c r="J53" s="131"/>
      <c r="K53" s="131"/>
      <c r="L53" s="131"/>
      <c r="M53" s="131"/>
      <c r="N53" s="130"/>
      <c r="O53" s="130"/>
      <c r="P53" s="130"/>
      <c r="Q53" s="130"/>
      <c r="R53" s="131"/>
      <c r="S53" s="131"/>
      <c r="T53" s="131"/>
      <c r="U53" s="131"/>
      <c r="V53" s="131"/>
      <c r="W53" s="131"/>
      <c r="X53" s="131"/>
      <c r="Y53" s="126"/>
      <c r="Z53" s="126"/>
      <c r="AA53" s="126"/>
      <c r="AB53" s="126"/>
      <c r="AC53" s="126"/>
      <c r="AD53" s="126"/>
      <c r="AE53" s="126"/>
      <c r="AF53" s="126"/>
      <c r="AG53" s="126" t="s">
        <v>340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>
      <c r="A54" s="129"/>
      <c r="B54" s="129"/>
      <c r="C54" s="257" t="s">
        <v>375</v>
      </c>
      <c r="D54" s="258"/>
      <c r="E54" s="258"/>
      <c r="F54" s="258"/>
      <c r="G54" s="258"/>
      <c r="H54" s="131"/>
      <c r="I54" s="131"/>
      <c r="J54" s="131"/>
      <c r="K54" s="131"/>
      <c r="L54" s="131"/>
      <c r="M54" s="131"/>
      <c r="N54" s="130"/>
      <c r="O54" s="130"/>
      <c r="P54" s="130"/>
      <c r="Q54" s="130"/>
      <c r="R54" s="131"/>
      <c r="S54" s="131"/>
      <c r="T54" s="131"/>
      <c r="U54" s="131"/>
      <c r="V54" s="131"/>
      <c r="W54" s="131"/>
      <c r="X54" s="131"/>
      <c r="Y54" s="126"/>
      <c r="Z54" s="126"/>
      <c r="AA54" s="126"/>
      <c r="AB54" s="126"/>
      <c r="AC54" s="126"/>
      <c r="AD54" s="126"/>
      <c r="AE54" s="126"/>
      <c r="AF54" s="126"/>
      <c r="AG54" s="126" t="s">
        <v>340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>
      <c r="A55" s="129"/>
      <c r="B55" s="129"/>
      <c r="C55" s="257" t="s">
        <v>376</v>
      </c>
      <c r="D55" s="258"/>
      <c r="E55" s="258"/>
      <c r="F55" s="258"/>
      <c r="G55" s="258"/>
      <c r="H55" s="131"/>
      <c r="I55" s="131"/>
      <c r="J55" s="131"/>
      <c r="K55" s="131"/>
      <c r="L55" s="131"/>
      <c r="M55" s="131"/>
      <c r="N55" s="130"/>
      <c r="O55" s="130"/>
      <c r="P55" s="130"/>
      <c r="Q55" s="130"/>
      <c r="R55" s="131"/>
      <c r="S55" s="131"/>
      <c r="T55" s="131"/>
      <c r="U55" s="131"/>
      <c r="V55" s="131"/>
      <c r="W55" s="131"/>
      <c r="X55" s="131"/>
      <c r="Y55" s="126"/>
      <c r="Z55" s="126"/>
      <c r="AA55" s="126"/>
      <c r="AB55" s="126"/>
      <c r="AC55" s="126"/>
      <c r="AD55" s="126"/>
      <c r="AE55" s="126"/>
      <c r="AF55" s="126"/>
      <c r="AG55" s="126" t="s">
        <v>340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>
      <c r="A56" s="129"/>
      <c r="B56" s="129"/>
      <c r="C56" s="257" t="s">
        <v>377</v>
      </c>
      <c r="D56" s="258"/>
      <c r="E56" s="258"/>
      <c r="F56" s="258"/>
      <c r="G56" s="258"/>
      <c r="H56" s="131"/>
      <c r="I56" s="131"/>
      <c r="J56" s="131"/>
      <c r="K56" s="131"/>
      <c r="L56" s="131"/>
      <c r="M56" s="131"/>
      <c r="N56" s="130"/>
      <c r="O56" s="130"/>
      <c r="P56" s="130"/>
      <c r="Q56" s="130"/>
      <c r="R56" s="131"/>
      <c r="S56" s="131"/>
      <c r="T56" s="131"/>
      <c r="U56" s="131"/>
      <c r="V56" s="131"/>
      <c r="W56" s="131"/>
      <c r="X56" s="131"/>
      <c r="Y56" s="126"/>
      <c r="Z56" s="126"/>
      <c r="AA56" s="126"/>
      <c r="AB56" s="126"/>
      <c r="AC56" s="126"/>
      <c r="AD56" s="126"/>
      <c r="AE56" s="126"/>
      <c r="AF56" s="126"/>
      <c r="AG56" s="126" t="s">
        <v>340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>
      <c r="A57" s="129"/>
      <c r="B57" s="129"/>
      <c r="C57" s="257" t="s">
        <v>378</v>
      </c>
      <c r="D57" s="258"/>
      <c r="E57" s="258"/>
      <c r="F57" s="258"/>
      <c r="G57" s="258"/>
      <c r="H57" s="131"/>
      <c r="I57" s="131"/>
      <c r="J57" s="131"/>
      <c r="K57" s="131"/>
      <c r="L57" s="131"/>
      <c r="M57" s="131"/>
      <c r="N57" s="130"/>
      <c r="O57" s="130"/>
      <c r="P57" s="130"/>
      <c r="Q57" s="130"/>
      <c r="R57" s="131"/>
      <c r="S57" s="131"/>
      <c r="T57" s="131"/>
      <c r="U57" s="131"/>
      <c r="V57" s="131"/>
      <c r="W57" s="131"/>
      <c r="X57" s="131"/>
      <c r="Y57" s="126"/>
      <c r="Z57" s="126"/>
      <c r="AA57" s="126"/>
      <c r="AB57" s="126"/>
      <c r="AC57" s="126"/>
      <c r="AD57" s="126"/>
      <c r="AE57" s="126"/>
      <c r="AF57" s="126"/>
      <c r="AG57" s="126" t="s">
        <v>340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22.5">
      <c r="A58" s="140" t="s">
        <v>382</v>
      </c>
      <c r="B58" s="141" t="s">
        <v>383</v>
      </c>
      <c r="C58" s="154" t="s">
        <v>384</v>
      </c>
      <c r="D58" s="142" t="s">
        <v>338</v>
      </c>
      <c r="E58" s="143">
        <v>41.343000000000004</v>
      </c>
      <c r="F58" s="144">
        <v>0</v>
      </c>
      <c r="G58" s="151">
        <f>F58*E58</f>
        <v>0</v>
      </c>
      <c r="H58" s="131">
        <v>70.400000000000006</v>
      </c>
      <c r="I58" s="131">
        <v>2910.5472000000004</v>
      </c>
      <c r="J58" s="131">
        <v>0</v>
      </c>
      <c r="K58" s="131">
        <v>0</v>
      </c>
      <c r="L58" s="131">
        <v>21</v>
      </c>
      <c r="M58" s="131">
        <v>3521.7655000000004</v>
      </c>
      <c r="N58" s="130">
        <v>0</v>
      </c>
      <c r="O58" s="130">
        <v>0</v>
      </c>
      <c r="P58" s="130">
        <v>0</v>
      </c>
      <c r="Q58" s="130">
        <v>0</v>
      </c>
      <c r="R58" s="131">
        <v>0</v>
      </c>
      <c r="S58" s="131" t="s">
        <v>326</v>
      </c>
      <c r="T58" s="131"/>
      <c r="U58" s="131">
        <v>0</v>
      </c>
      <c r="V58" s="131">
        <v>0</v>
      </c>
      <c r="W58" s="131">
        <v>0</v>
      </c>
      <c r="X58" s="131" t="s">
        <v>385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386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>
      <c r="A59" s="129"/>
      <c r="B59" s="129"/>
      <c r="C59" s="255" t="s">
        <v>370</v>
      </c>
      <c r="D59" s="256"/>
      <c r="E59" s="256"/>
      <c r="F59" s="256"/>
      <c r="G59" s="256"/>
      <c r="H59" s="131"/>
      <c r="I59" s="131"/>
      <c r="J59" s="131"/>
      <c r="K59" s="131"/>
      <c r="L59" s="131"/>
      <c r="M59" s="131"/>
      <c r="N59" s="130"/>
      <c r="O59" s="130"/>
      <c r="P59" s="130"/>
      <c r="Q59" s="130"/>
      <c r="R59" s="131"/>
      <c r="S59" s="131"/>
      <c r="T59" s="131"/>
      <c r="U59" s="131"/>
      <c r="V59" s="131"/>
      <c r="W59" s="131"/>
      <c r="X59" s="131"/>
      <c r="Y59" s="126"/>
      <c r="Z59" s="126"/>
      <c r="AA59" s="126"/>
      <c r="AB59" s="126"/>
      <c r="AC59" s="126"/>
      <c r="AD59" s="126"/>
      <c r="AE59" s="126"/>
      <c r="AF59" s="126"/>
      <c r="AG59" s="126" t="s">
        <v>340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>
      <c r="A60" s="129"/>
      <c r="B60" s="129"/>
      <c r="C60" s="257" t="s">
        <v>387</v>
      </c>
      <c r="D60" s="258"/>
      <c r="E60" s="258"/>
      <c r="F60" s="258"/>
      <c r="G60" s="258"/>
      <c r="H60" s="131"/>
      <c r="I60" s="131"/>
      <c r="J60" s="131"/>
      <c r="K60" s="131"/>
      <c r="L60" s="131"/>
      <c r="M60" s="131"/>
      <c r="N60" s="130"/>
      <c r="O60" s="130"/>
      <c r="P60" s="130"/>
      <c r="Q60" s="130"/>
      <c r="R60" s="131"/>
      <c r="S60" s="131"/>
      <c r="T60" s="131"/>
      <c r="U60" s="131"/>
      <c r="V60" s="131"/>
      <c r="W60" s="131"/>
      <c r="X60" s="131"/>
      <c r="Y60" s="126"/>
      <c r="Z60" s="126"/>
      <c r="AA60" s="126"/>
      <c r="AB60" s="126"/>
      <c r="AC60" s="126"/>
      <c r="AD60" s="126"/>
      <c r="AE60" s="126"/>
      <c r="AF60" s="126"/>
      <c r="AG60" s="126" t="s">
        <v>340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22.5">
      <c r="A61" s="140" t="s">
        <v>388</v>
      </c>
      <c r="B61" s="141" t="s">
        <v>389</v>
      </c>
      <c r="C61" s="154" t="s">
        <v>390</v>
      </c>
      <c r="D61" s="142" t="s">
        <v>338</v>
      </c>
      <c r="E61" s="143">
        <v>3.7</v>
      </c>
      <c r="F61" s="144">
        <v>0</v>
      </c>
      <c r="G61" s="151">
        <f>F61*E61</f>
        <v>0</v>
      </c>
      <c r="H61" s="131">
        <v>0</v>
      </c>
      <c r="I61" s="131">
        <v>0</v>
      </c>
      <c r="J61" s="131">
        <v>7100.02</v>
      </c>
      <c r="K61" s="131">
        <v>26270.074000000004</v>
      </c>
      <c r="L61" s="131">
        <v>21</v>
      </c>
      <c r="M61" s="131">
        <v>31786.7847</v>
      </c>
      <c r="N61" s="130">
        <v>0</v>
      </c>
      <c r="O61" s="130">
        <v>0</v>
      </c>
      <c r="P61" s="130">
        <v>0</v>
      </c>
      <c r="Q61" s="130">
        <v>0</v>
      </c>
      <c r="R61" s="131">
        <v>0</v>
      </c>
      <c r="S61" s="131" t="s">
        <v>326</v>
      </c>
      <c r="T61" s="131"/>
      <c r="U61" s="131">
        <v>0</v>
      </c>
      <c r="V61" s="131">
        <v>0</v>
      </c>
      <c r="W61" s="131">
        <v>0</v>
      </c>
      <c r="X61" s="131" t="s">
        <v>327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328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>
      <c r="A62" s="129"/>
      <c r="B62" s="129"/>
      <c r="C62" s="255" t="s">
        <v>391</v>
      </c>
      <c r="D62" s="256"/>
      <c r="E62" s="256"/>
      <c r="F62" s="256"/>
      <c r="G62" s="256"/>
      <c r="H62" s="131"/>
      <c r="I62" s="131"/>
      <c r="J62" s="131"/>
      <c r="K62" s="131"/>
      <c r="L62" s="131"/>
      <c r="M62" s="131"/>
      <c r="N62" s="130"/>
      <c r="O62" s="130"/>
      <c r="P62" s="130"/>
      <c r="Q62" s="130"/>
      <c r="R62" s="131"/>
      <c r="S62" s="131"/>
      <c r="T62" s="131"/>
      <c r="U62" s="131"/>
      <c r="V62" s="131"/>
      <c r="W62" s="131"/>
      <c r="X62" s="131"/>
      <c r="Y62" s="126"/>
      <c r="Z62" s="126"/>
      <c r="AA62" s="126"/>
      <c r="AB62" s="126"/>
      <c r="AC62" s="126"/>
      <c r="AD62" s="126"/>
      <c r="AE62" s="126"/>
      <c r="AF62" s="126"/>
      <c r="AG62" s="126" t="s">
        <v>340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>
      <c r="A63" s="129"/>
      <c r="B63" s="129"/>
      <c r="C63" s="257" t="s">
        <v>392</v>
      </c>
      <c r="D63" s="258"/>
      <c r="E63" s="258"/>
      <c r="F63" s="258"/>
      <c r="G63" s="258"/>
      <c r="H63" s="131"/>
      <c r="I63" s="131"/>
      <c r="J63" s="131"/>
      <c r="K63" s="131"/>
      <c r="L63" s="131"/>
      <c r="M63" s="131"/>
      <c r="N63" s="130"/>
      <c r="O63" s="130"/>
      <c r="P63" s="130"/>
      <c r="Q63" s="130"/>
      <c r="R63" s="131"/>
      <c r="S63" s="131"/>
      <c r="T63" s="131"/>
      <c r="U63" s="131"/>
      <c r="V63" s="131"/>
      <c r="W63" s="131"/>
      <c r="X63" s="131"/>
      <c r="Y63" s="126"/>
      <c r="Z63" s="126"/>
      <c r="AA63" s="126"/>
      <c r="AB63" s="126"/>
      <c r="AC63" s="126"/>
      <c r="AD63" s="126"/>
      <c r="AE63" s="126"/>
      <c r="AF63" s="126"/>
      <c r="AG63" s="126" t="s">
        <v>340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22.5">
      <c r="A64" s="140" t="s">
        <v>393</v>
      </c>
      <c r="B64" s="141" t="s">
        <v>394</v>
      </c>
      <c r="C64" s="154" t="s">
        <v>395</v>
      </c>
      <c r="D64" s="142" t="s">
        <v>325</v>
      </c>
      <c r="E64" s="143">
        <v>1</v>
      </c>
      <c r="F64" s="144">
        <v>0</v>
      </c>
      <c r="G64" s="151">
        <f>F64*E64</f>
        <v>0</v>
      </c>
      <c r="H64" s="131">
        <v>0</v>
      </c>
      <c r="I64" s="131">
        <v>0</v>
      </c>
      <c r="J64" s="131">
        <v>9091.57</v>
      </c>
      <c r="K64" s="131">
        <v>9091.57</v>
      </c>
      <c r="L64" s="131">
        <v>21</v>
      </c>
      <c r="M64" s="131">
        <v>11000.7997</v>
      </c>
      <c r="N64" s="130">
        <v>0</v>
      </c>
      <c r="O64" s="130">
        <v>0</v>
      </c>
      <c r="P64" s="130">
        <v>0</v>
      </c>
      <c r="Q64" s="130">
        <v>0</v>
      </c>
      <c r="R64" s="131">
        <v>0</v>
      </c>
      <c r="S64" s="131" t="s">
        <v>326</v>
      </c>
      <c r="T64" s="131"/>
      <c r="U64" s="131">
        <v>0</v>
      </c>
      <c r="V64" s="131">
        <v>0</v>
      </c>
      <c r="W64" s="131">
        <v>0</v>
      </c>
      <c r="X64" s="131" t="s">
        <v>327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328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>
      <c r="A65" s="129"/>
      <c r="B65" s="129"/>
      <c r="C65" s="255" t="s">
        <v>391</v>
      </c>
      <c r="D65" s="256"/>
      <c r="E65" s="256"/>
      <c r="F65" s="256"/>
      <c r="G65" s="256"/>
      <c r="H65" s="131"/>
      <c r="I65" s="131"/>
      <c r="J65" s="131"/>
      <c r="K65" s="131"/>
      <c r="L65" s="131"/>
      <c r="M65" s="131"/>
      <c r="N65" s="130"/>
      <c r="O65" s="130"/>
      <c r="P65" s="130"/>
      <c r="Q65" s="130"/>
      <c r="R65" s="131"/>
      <c r="S65" s="131"/>
      <c r="T65" s="131"/>
      <c r="U65" s="131"/>
      <c r="V65" s="131"/>
      <c r="W65" s="131"/>
      <c r="X65" s="131"/>
      <c r="Y65" s="126"/>
      <c r="Z65" s="126"/>
      <c r="AA65" s="126"/>
      <c r="AB65" s="126"/>
      <c r="AC65" s="126"/>
      <c r="AD65" s="126"/>
      <c r="AE65" s="126"/>
      <c r="AF65" s="126"/>
      <c r="AG65" s="126" t="s">
        <v>340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>
      <c r="A66" s="129"/>
      <c r="B66" s="129"/>
      <c r="C66" s="257" t="s">
        <v>396</v>
      </c>
      <c r="D66" s="258"/>
      <c r="E66" s="258"/>
      <c r="F66" s="258"/>
      <c r="G66" s="258"/>
      <c r="H66" s="131"/>
      <c r="I66" s="131"/>
      <c r="J66" s="131"/>
      <c r="K66" s="131"/>
      <c r="L66" s="131"/>
      <c r="M66" s="131"/>
      <c r="N66" s="130"/>
      <c r="O66" s="130"/>
      <c r="P66" s="130"/>
      <c r="Q66" s="130"/>
      <c r="R66" s="131"/>
      <c r="S66" s="131"/>
      <c r="T66" s="131"/>
      <c r="U66" s="131"/>
      <c r="V66" s="131"/>
      <c r="W66" s="131"/>
      <c r="X66" s="131"/>
      <c r="Y66" s="126"/>
      <c r="Z66" s="126"/>
      <c r="AA66" s="126"/>
      <c r="AB66" s="126"/>
      <c r="AC66" s="126"/>
      <c r="AD66" s="126"/>
      <c r="AE66" s="126"/>
      <c r="AF66" s="126"/>
      <c r="AG66" s="126" t="s">
        <v>340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>
      <c r="A67" s="140" t="s">
        <v>397</v>
      </c>
      <c r="B67" s="141" t="s">
        <v>398</v>
      </c>
      <c r="C67" s="154" t="s">
        <v>399</v>
      </c>
      <c r="D67" s="142" t="s">
        <v>338</v>
      </c>
      <c r="E67" s="143">
        <v>10.32</v>
      </c>
      <c r="F67" s="144">
        <v>0</v>
      </c>
      <c r="G67" s="151">
        <f>F67*E67</f>
        <v>0</v>
      </c>
      <c r="H67" s="131">
        <v>0</v>
      </c>
      <c r="I67" s="131">
        <v>0</v>
      </c>
      <c r="J67" s="131">
        <v>1270</v>
      </c>
      <c r="K67" s="131">
        <v>13106.4</v>
      </c>
      <c r="L67" s="131">
        <v>21</v>
      </c>
      <c r="M67" s="131">
        <v>15858.743999999999</v>
      </c>
      <c r="N67" s="130">
        <v>0</v>
      </c>
      <c r="O67" s="130">
        <v>0</v>
      </c>
      <c r="P67" s="130">
        <v>0</v>
      </c>
      <c r="Q67" s="130">
        <v>0</v>
      </c>
      <c r="R67" s="131">
        <v>0</v>
      </c>
      <c r="S67" s="131" t="s">
        <v>326</v>
      </c>
      <c r="T67" s="131"/>
      <c r="U67" s="131">
        <v>0</v>
      </c>
      <c r="V67" s="131">
        <v>0</v>
      </c>
      <c r="W67" s="131">
        <v>0</v>
      </c>
      <c r="X67" s="131" t="s">
        <v>327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328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>
      <c r="A68" s="129"/>
      <c r="B68" s="129"/>
      <c r="C68" s="255" t="s">
        <v>400</v>
      </c>
      <c r="D68" s="256"/>
      <c r="E68" s="256"/>
      <c r="F68" s="256"/>
      <c r="G68" s="256"/>
      <c r="H68" s="131"/>
      <c r="I68" s="131"/>
      <c r="J68" s="131"/>
      <c r="K68" s="131"/>
      <c r="L68" s="131"/>
      <c r="M68" s="131"/>
      <c r="N68" s="130"/>
      <c r="O68" s="130"/>
      <c r="P68" s="130"/>
      <c r="Q68" s="130"/>
      <c r="R68" s="131"/>
      <c r="S68" s="131"/>
      <c r="T68" s="131"/>
      <c r="U68" s="131"/>
      <c r="V68" s="131"/>
      <c r="W68" s="131"/>
      <c r="X68" s="131"/>
      <c r="Y68" s="126"/>
      <c r="Z68" s="126"/>
      <c r="AA68" s="126"/>
      <c r="AB68" s="126"/>
      <c r="AC68" s="126"/>
      <c r="AD68" s="126"/>
      <c r="AE68" s="126"/>
      <c r="AF68" s="126"/>
      <c r="AG68" s="126" t="s">
        <v>340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>
      <c r="A69" s="129"/>
      <c r="B69" s="129"/>
      <c r="C69" s="257" t="s">
        <v>401</v>
      </c>
      <c r="D69" s="258"/>
      <c r="E69" s="258"/>
      <c r="F69" s="258"/>
      <c r="G69" s="258"/>
      <c r="H69" s="131"/>
      <c r="I69" s="131"/>
      <c r="J69" s="131"/>
      <c r="K69" s="131"/>
      <c r="L69" s="131"/>
      <c r="M69" s="131"/>
      <c r="N69" s="130"/>
      <c r="O69" s="130"/>
      <c r="P69" s="130"/>
      <c r="Q69" s="130"/>
      <c r="R69" s="131"/>
      <c r="S69" s="131"/>
      <c r="T69" s="131"/>
      <c r="U69" s="131"/>
      <c r="V69" s="131"/>
      <c r="W69" s="131"/>
      <c r="X69" s="131"/>
      <c r="Y69" s="126"/>
      <c r="Z69" s="126"/>
      <c r="AA69" s="126"/>
      <c r="AB69" s="126"/>
      <c r="AC69" s="126"/>
      <c r="AD69" s="126"/>
      <c r="AE69" s="126"/>
      <c r="AF69" s="126"/>
      <c r="AG69" s="126" t="s">
        <v>340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ht="22.5">
      <c r="A70" s="146" t="s">
        <v>402</v>
      </c>
      <c r="B70" s="147" t="s">
        <v>403</v>
      </c>
      <c r="C70" s="153" t="s">
        <v>404</v>
      </c>
      <c r="D70" s="148" t="s">
        <v>0</v>
      </c>
      <c r="E70" s="149">
        <v>0</v>
      </c>
      <c r="F70" s="150">
        <v>8.7799999999999994</v>
      </c>
      <c r="G70" s="151">
        <f>F70*E70</f>
        <v>0</v>
      </c>
      <c r="H70" s="131">
        <v>0</v>
      </c>
      <c r="I70" s="131">
        <v>0</v>
      </c>
      <c r="J70" s="131">
        <v>8.7799999999999994</v>
      </c>
      <c r="K70" s="131">
        <v>19344.078439999997</v>
      </c>
      <c r="L70" s="131">
        <v>21</v>
      </c>
      <c r="M70" s="131">
        <v>23406.336800000001</v>
      </c>
      <c r="N70" s="130">
        <v>0</v>
      </c>
      <c r="O70" s="130">
        <v>0</v>
      </c>
      <c r="P70" s="130">
        <v>0</v>
      </c>
      <c r="Q70" s="130">
        <v>0</v>
      </c>
      <c r="R70" s="131">
        <v>0</v>
      </c>
      <c r="S70" s="131" t="s">
        <v>326</v>
      </c>
      <c r="T70" s="131"/>
      <c r="U70" s="131">
        <v>0</v>
      </c>
      <c r="V70" s="131">
        <v>0</v>
      </c>
      <c r="W70" s="131">
        <v>0</v>
      </c>
      <c r="X70" s="131" t="s">
        <v>327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328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>
      <c r="A71" s="134" t="s">
        <v>320</v>
      </c>
      <c r="B71" s="135" t="s">
        <v>239</v>
      </c>
      <c r="C71" s="152" t="s">
        <v>241</v>
      </c>
      <c r="D71" s="136"/>
      <c r="E71" s="137"/>
      <c r="F71" s="138"/>
      <c r="G71" s="139">
        <f>G72+G77+G89+G90+G91+G92+G93+G94+G95+G96+G97+G98+G99</f>
        <v>0</v>
      </c>
      <c r="H71" s="133"/>
      <c r="I71" s="133">
        <v>0</v>
      </c>
      <c r="J71" s="133"/>
      <c r="K71" s="133">
        <v>0</v>
      </c>
      <c r="L71" s="133"/>
      <c r="M71" s="133"/>
      <c r="N71" s="132"/>
      <c r="O71" s="132"/>
      <c r="P71" s="132"/>
      <c r="Q71" s="132"/>
      <c r="R71" s="133"/>
      <c r="S71" s="133"/>
      <c r="T71" s="133"/>
      <c r="U71" s="133"/>
      <c r="V71" s="133"/>
      <c r="W71" s="133"/>
      <c r="X71" s="133"/>
      <c r="AG71" t="s">
        <v>321</v>
      </c>
    </row>
    <row r="72" spans="1:60" ht="22.5">
      <c r="A72" s="140" t="s">
        <v>405</v>
      </c>
      <c r="B72" s="141" t="s">
        <v>406</v>
      </c>
      <c r="C72" s="154" t="s">
        <v>407</v>
      </c>
      <c r="D72" s="142" t="s">
        <v>408</v>
      </c>
      <c r="E72" s="143">
        <v>6.8550000000000004</v>
      </c>
      <c r="F72" s="144">
        <v>0</v>
      </c>
      <c r="G72" s="151">
        <f>F72*E72</f>
        <v>0</v>
      </c>
      <c r="H72" s="131">
        <v>0</v>
      </c>
      <c r="I72" s="131">
        <v>0</v>
      </c>
      <c r="J72" s="131">
        <v>1068.75</v>
      </c>
      <c r="K72" s="131">
        <v>7326.2812500000009</v>
      </c>
      <c r="L72" s="131">
        <v>21</v>
      </c>
      <c r="M72" s="131">
        <v>8864.7988000000005</v>
      </c>
      <c r="N72" s="130">
        <v>0</v>
      </c>
      <c r="O72" s="130">
        <v>0</v>
      </c>
      <c r="P72" s="130">
        <v>0</v>
      </c>
      <c r="Q72" s="130">
        <v>0</v>
      </c>
      <c r="R72" s="131">
        <v>0</v>
      </c>
      <c r="S72" s="131" t="s">
        <v>326</v>
      </c>
      <c r="T72" s="131"/>
      <c r="U72" s="131">
        <v>0</v>
      </c>
      <c r="V72" s="131">
        <v>0</v>
      </c>
      <c r="W72" s="131">
        <v>0</v>
      </c>
      <c r="X72" s="131" t="s">
        <v>327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328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>
      <c r="A73" s="129"/>
      <c r="B73" s="129"/>
      <c r="C73" s="255" t="s">
        <v>409</v>
      </c>
      <c r="D73" s="256"/>
      <c r="E73" s="256"/>
      <c r="F73" s="256"/>
      <c r="G73" s="256"/>
      <c r="H73" s="131"/>
      <c r="I73" s="131"/>
      <c r="J73" s="131"/>
      <c r="K73" s="131"/>
      <c r="L73" s="131"/>
      <c r="M73" s="131"/>
      <c r="N73" s="130"/>
      <c r="O73" s="130"/>
      <c r="P73" s="130"/>
      <c r="Q73" s="130"/>
      <c r="R73" s="131"/>
      <c r="S73" s="131"/>
      <c r="T73" s="131"/>
      <c r="U73" s="131"/>
      <c r="V73" s="131"/>
      <c r="W73" s="131"/>
      <c r="X73" s="131"/>
      <c r="Y73" s="126"/>
      <c r="Z73" s="126"/>
      <c r="AA73" s="126"/>
      <c r="AB73" s="126"/>
      <c r="AC73" s="126"/>
      <c r="AD73" s="126"/>
      <c r="AE73" s="126"/>
      <c r="AF73" s="126"/>
      <c r="AG73" s="126" t="s">
        <v>340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>
      <c r="A74" s="129"/>
      <c r="B74" s="129"/>
      <c r="C74" s="257" t="s">
        <v>410</v>
      </c>
      <c r="D74" s="258"/>
      <c r="E74" s="258"/>
      <c r="F74" s="258"/>
      <c r="G74" s="258"/>
      <c r="H74" s="131"/>
      <c r="I74" s="131"/>
      <c r="J74" s="131"/>
      <c r="K74" s="131"/>
      <c r="L74" s="131"/>
      <c r="M74" s="131"/>
      <c r="N74" s="130"/>
      <c r="O74" s="130"/>
      <c r="P74" s="130"/>
      <c r="Q74" s="130"/>
      <c r="R74" s="131"/>
      <c r="S74" s="131"/>
      <c r="T74" s="131"/>
      <c r="U74" s="131"/>
      <c r="V74" s="131"/>
      <c r="W74" s="131"/>
      <c r="X74" s="131"/>
      <c r="Y74" s="126"/>
      <c r="Z74" s="126"/>
      <c r="AA74" s="126"/>
      <c r="AB74" s="126"/>
      <c r="AC74" s="126"/>
      <c r="AD74" s="126"/>
      <c r="AE74" s="126"/>
      <c r="AF74" s="126"/>
      <c r="AG74" s="126" t="s">
        <v>340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>
      <c r="A75" s="129"/>
      <c r="B75" s="129"/>
      <c r="C75" s="257" t="s">
        <v>411</v>
      </c>
      <c r="D75" s="258"/>
      <c r="E75" s="258"/>
      <c r="F75" s="258"/>
      <c r="G75" s="258"/>
      <c r="H75" s="131"/>
      <c r="I75" s="131"/>
      <c r="J75" s="131"/>
      <c r="K75" s="131"/>
      <c r="L75" s="131"/>
      <c r="M75" s="131"/>
      <c r="N75" s="130"/>
      <c r="O75" s="130"/>
      <c r="P75" s="130"/>
      <c r="Q75" s="130"/>
      <c r="R75" s="131"/>
      <c r="S75" s="131"/>
      <c r="T75" s="131"/>
      <c r="U75" s="131"/>
      <c r="V75" s="131"/>
      <c r="W75" s="131"/>
      <c r="X75" s="131"/>
      <c r="Y75" s="126"/>
      <c r="Z75" s="126"/>
      <c r="AA75" s="126"/>
      <c r="AB75" s="126"/>
      <c r="AC75" s="126"/>
      <c r="AD75" s="126"/>
      <c r="AE75" s="126"/>
      <c r="AF75" s="126"/>
      <c r="AG75" s="126" t="s">
        <v>340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>
      <c r="A76" s="129"/>
      <c r="B76" s="129"/>
      <c r="C76" s="257" t="s">
        <v>412</v>
      </c>
      <c r="D76" s="258"/>
      <c r="E76" s="258"/>
      <c r="F76" s="258"/>
      <c r="G76" s="258"/>
      <c r="H76" s="131"/>
      <c r="I76" s="131"/>
      <c r="J76" s="131"/>
      <c r="K76" s="131"/>
      <c r="L76" s="131"/>
      <c r="M76" s="131"/>
      <c r="N76" s="130"/>
      <c r="O76" s="130"/>
      <c r="P76" s="130"/>
      <c r="Q76" s="130"/>
      <c r="R76" s="131"/>
      <c r="S76" s="131"/>
      <c r="T76" s="131"/>
      <c r="U76" s="131"/>
      <c r="V76" s="131"/>
      <c r="W76" s="131"/>
      <c r="X76" s="131"/>
      <c r="Y76" s="126"/>
      <c r="Z76" s="126"/>
      <c r="AA76" s="126"/>
      <c r="AB76" s="126"/>
      <c r="AC76" s="126"/>
      <c r="AD76" s="126"/>
      <c r="AE76" s="126"/>
      <c r="AF76" s="126"/>
      <c r="AG76" s="126" t="s">
        <v>340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ht="22.5">
      <c r="A77" s="140" t="s">
        <v>413</v>
      </c>
      <c r="B77" s="141" t="s">
        <v>414</v>
      </c>
      <c r="C77" s="154" t="s">
        <v>415</v>
      </c>
      <c r="D77" s="142" t="s">
        <v>408</v>
      </c>
      <c r="E77" s="143">
        <v>30.774999999999999</v>
      </c>
      <c r="F77" s="144">
        <v>0</v>
      </c>
      <c r="G77" s="151">
        <f>F77*E77</f>
        <v>0</v>
      </c>
      <c r="H77" s="131">
        <v>0</v>
      </c>
      <c r="I77" s="131">
        <v>0</v>
      </c>
      <c r="J77" s="131">
        <v>855</v>
      </c>
      <c r="K77" s="131">
        <v>26312.625</v>
      </c>
      <c r="L77" s="131">
        <v>21</v>
      </c>
      <c r="M77" s="131">
        <v>31838.282300000003</v>
      </c>
      <c r="N77" s="130">
        <v>0</v>
      </c>
      <c r="O77" s="130">
        <v>0</v>
      </c>
      <c r="P77" s="130">
        <v>0</v>
      </c>
      <c r="Q77" s="130">
        <v>0</v>
      </c>
      <c r="R77" s="131">
        <v>0</v>
      </c>
      <c r="S77" s="131" t="s">
        <v>326</v>
      </c>
      <c r="T77" s="131"/>
      <c r="U77" s="131">
        <v>0</v>
      </c>
      <c r="V77" s="131">
        <v>0</v>
      </c>
      <c r="W77" s="131">
        <v>0</v>
      </c>
      <c r="X77" s="131" t="s">
        <v>327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328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>
      <c r="A78" s="129"/>
      <c r="B78" s="129"/>
      <c r="C78" s="255" t="s">
        <v>416</v>
      </c>
      <c r="D78" s="256"/>
      <c r="E78" s="256"/>
      <c r="F78" s="256"/>
      <c r="G78" s="256"/>
      <c r="H78" s="131"/>
      <c r="I78" s="131"/>
      <c r="J78" s="131"/>
      <c r="K78" s="131"/>
      <c r="L78" s="131"/>
      <c r="M78" s="131"/>
      <c r="N78" s="130"/>
      <c r="O78" s="130"/>
      <c r="P78" s="130"/>
      <c r="Q78" s="130"/>
      <c r="R78" s="131"/>
      <c r="S78" s="131"/>
      <c r="T78" s="131"/>
      <c r="U78" s="131"/>
      <c r="V78" s="131"/>
      <c r="W78" s="131"/>
      <c r="X78" s="131"/>
      <c r="Y78" s="126"/>
      <c r="Z78" s="126"/>
      <c r="AA78" s="126"/>
      <c r="AB78" s="126"/>
      <c r="AC78" s="126"/>
      <c r="AD78" s="126"/>
      <c r="AE78" s="126"/>
      <c r="AF78" s="126"/>
      <c r="AG78" s="126" t="s">
        <v>340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>
      <c r="A79" s="129"/>
      <c r="B79" s="129"/>
      <c r="C79" s="257" t="s">
        <v>417</v>
      </c>
      <c r="D79" s="258"/>
      <c r="E79" s="258"/>
      <c r="F79" s="258"/>
      <c r="G79" s="258"/>
      <c r="H79" s="131"/>
      <c r="I79" s="131"/>
      <c r="J79" s="131"/>
      <c r="K79" s="131"/>
      <c r="L79" s="131"/>
      <c r="M79" s="131"/>
      <c r="N79" s="130"/>
      <c r="O79" s="130"/>
      <c r="P79" s="130"/>
      <c r="Q79" s="130"/>
      <c r="R79" s="131"/>
      <c r="S79" s="131"/>
      <c r="T79" s="131"/>
      <c r="U79" s="131"/>
      <c r="V79" s="131"/>
      <c r="W79" s="131"/>
      <c r="X79" s="131"/>
      <c r="Y79" s="126"/>
      <c r="Z79" s="126"/>
      <c r="AA79" s="126"/>
      <c r="AB79" s="126"/>
      <c r="AC79" s="126"/>
      <c r="AD79" s="126"/>
      <c r="AE79" s="126"/>
      <c r="AF79" s="126"/>
      <c r="AG79" s="126" t="s">
        <v>340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>
      <c r="A80" s="129"/>
      <c r="B80" s="129"/>
      <c r="C80" s="257" t="s">
        <v>418</v>
      </c>
      <c r="D80" s="258"/>
      <c r="E80" s="258"/>
      <c r="F80" s="258"/>
      <c r="G80" s="258"/>
      <c r="H80" s="131"/>
      <c r="I80" s="131"/>
      <c r="J80" s="131"/>
      <c r="K80" s="131"/>
      <c r="L80" s="131"/>
      <c r="M80" s="131"/>
      <c r="N80" s="130"/>
      <c r="O80" s="130"/>
      <c r="P80" s="130"/>
      <c r="Q80" s="130"/>
      <c r="R80" s="131"/>
      <c r="S80" s="131"/>
      <c r="T80" s="131"/>
      <c r="U80" s="131"/>
      <c r="V80" s="131"/>
      <c r="W80" s="131"/>
      <c r="X80" s="131"/>
      <c r="Y80" s="126"/>
      <c r="Z80" s="126"/>
      <c r="AA80" s="126"/>
      <c r="AB80" s="126"/>
      <c r="AC80" s="126"/>
      <c r="AD80" s="126"/>
      <c r="AE80" s="126"/>
      <c r="AF80" s="126"/>
      <c r="AG80" s="126" t="s">
        <v>340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>
      <c r="A81" s="129"/>
      <c r="B81" s="129"/>
      <c r="C81" s="257" t="s">
        <v>419</v>
      </c>
      <c r="D81" s="258"/>
      <c r="E81" s="258"/>
      <c r="F81" s="258"/>
      <c r="G81" s="258"/>
      <c r="H81" s="131"/>
      <c r="I81" s="131"/>
      <c r="J81" s="131"/>
      <c r="K81" s="131"/>
      <c r="L81" s="131"/>
      <c r="M81" s="131"/>
      <c r="N81" s="130"/>
      <c r="O81" s="130"/>
      <c r="P81" s="130"/>
      <c r="Q81" s="130"/>
      <c r="R81" s="131"/>
      <c r="S81" s="131"/>
      <c r="T81" s="131"/>
      <c r="U81" s="131"/>
      <c r="V81" s="131"/>
      <c r="W81" s="131"/>
      <c r="X81" s="131"/>
      <c r="Y81" s="126"/>
      <c r="Z81" s="126"/>
      <c r="AA81" s="126"/>
      <c r="AB81" s="126"/>
      <c r="AC81" s="126"/>
      <c r="AD81" s="126"/>
      <c r="AE81" s="126"/>
      <c r="AF81" s="126"/>
      <c r="AG81" s="126" t="s">
        <v>340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>
      <c r="A82" s="129"/>
      <c r="B82" s="129"/>
      <c r="C82" s="257" t="s">
        <v>420</v>
      </c>
      <c r="D82" s="258"/>
      <c r="E82" s="258"/>
      <c r="F82" s="258"/>
      <c r="G82" s="258"/>
      <c r="H82" s="131"/>
      <c r="I82" s="131"/>
      <c r="J82" s="131"/>
      <c r="K82" s="131"/>
      <c r="L82" s="131"/>
      <c r="M82" s="131"/>
      <c r="N82" s="130"/>
      <c r="O82" s="130"/>
      <c r="P82" s="130"/>
      <c r="Q82" s="130"/>
      <c r="R82" s="131"/>
      <c r="S82" s="131"/>
      <c r="T82" s="131"/>
      <c r="U82" s="131"/>
      <c r="V82" s="131"/>
      <c r="W82" s="131"/>
      <c r="X82" s="131"/>
      <c r="Y82" s="126"/>
      <c r="Z82" s="126"/>
      <c r="AA82" s="126"/>
      <c r="AB82" s="126"/>
      <c r="AC82" s="126"/>
      <c r="AD82" s="126"/>
      <c r="AE82" s="126"/>
      <c r="AF82" s="126"/>
      <c r="AG82" s="126" t="s">
        <v>340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>
      <c r="A83" s="129"/>
      <c r="B83" s="129"/>
      <c r="C83" s="257" t="s">
        <v>421</v>
      </c>
      <c r="D83" s="258"/>
      <c r="E83" s="258"/>
      <c r="F83" s="258"/>
      <c r="G83" s="258"/>
      <c r="H83" s="131"/>
      <c r="I83" s="131"/>
      <c r="J83" s="131"/>
      <c r="K83" s="131"/>
      <c r="L83" s="131"/>
      <c r="M83" s="131"/>
      <c r="N83" s="130"/>
      <c r="O83" s="130"/>
      <c r="P83" s="130"/>
      <c r="Q83" s="130"/>
      <c r="R83" s="131"/>
      <c r="S83" s="131"/>
      <c r="T83" s="131"/>
      <c r="U83" s="131"/>
      <c r="V83" s="131"/>
      <c r="W83" s="131"/>
      <c r="X83" s="131"/>
      <c r="Y83" s="126"/>
      <c r="Z83" s="126"/>
      <c r="AA83" s="126"/>
      <c r="AB83" s="126"/>
      <c r="AC83" s="126"/>
      <c r="AD83" s="126"/>
      <c r="AE83" s="126"/>
      <c r="AF83" s="126"/>
      <c r="AG83" s="126" t="s">
        <v>340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>
      <c r="A84" s="129"/>
      <c r="B84" s="129"/>
      <c r="C84" s="257" t="s">
        <v>422</v>
      </c>
      <c r="D84" s="258"/>
      <c r="E84" s="258"/>
      <c r="F84" s="258"/>
      <c r="G84" s="258"/>
      <c r="H84" s="131"/>
      <c r="I84" s="131"/>
      <c r="J84" s="131"/>
      <c r="K84" s="131"/>
      <c r="L84" s="131"/>
      <c r="M84" s="131"/>
      <c r="N84" s="130"/>
      <c r="O84" s="130"/>
      <c r="P84" s="130"/>
      <c r="Q84" s="130"/>
      <c r="R84" s="131"/>
      <c r="S84" s="131"/>
      <c r="T84" s="131"/>
      <c r="U84" s="131"/>
      <c r="V84" s="131"/>
      <c r="W84" s="131"/>
      <c r="X84" s="131"/>
      <c r="Y84" s="126"/>
      <c r="Z84" s="126"/>
      <c r="AA84" s="126"/>
      <c r="AB84" s="126"/>
      <c r="AC84" s="126"/>
      <c r="AD84" s="126"/>
      <c r="AE84" s="126"/>
      <c r="AF84" s="126"/>
      <c r="AG84" s="126" t="s">
        <v>340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>
      <c r="A85" s="129"/>
      <c r="B85" s="129"/>
      <c r="C85" s="257" t="s">
        <v>423</v>
      </c>
      <c r="D85" s="258"/>
      <c r="E85" s="258"/>
      <c r="F85" s="258"/>
      <c r="G85" s="258"/>
      <c r="H85" s="131"/>
      <c r="I85" s="131"/>
      <c r="J85" s="131"/>
      <c r="K85" s="131"/>
      <c r="L85" s="131"/>
      <c r="M85" s="131"/>
      <c r="N85" s="130"/>
      <c r="O85" s="130"/>
      <c r="P85" s="130"/>
      <c r="Q85" s="130"/>
      <c r="R85" s="131"/>
      <c r="S85" s="131"/>
      <c r="T85" s="131"/>
      <c r="U85" s="131"/>
      <c r="V85" s="131"/>
      <c r="W85" s="131"/>
      <c r="X85" s="131"/>
      <c r="Y85" s="126"/>
      <c r="Z85" s="126"/>
      <c r="AA85" s="126"/>
      <c r="AB85" s="126"/>
      <c r="AC85" s="126"/>
      <c r="AD85" s="126"/>
      <c r="AE85" s="126"/>
      <c r="AF85" s="126"/>
      <c r="AG85" s="126" t="s">
        <v>340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>
      <c r="A86" s="129"/>
      <c r="B86" s="129"/>
      <c r="C86" s="257" t="s">
        <v>410</v>
      </c>
      <c r="D86" s="258"/>
      <c r="E86" s="258"/>
      <c r="F86" s="258"/>
      <c r="G86" s="258"/>
      <c r="H86" s="131"/>
      <c r="I86" s="131"/>
      <c r="J86" s="131"/>
      <c r="K86" s="131"/>
      <c r="L86" s="131"/>
      <c r="M86" s="131"/>
      <c r="N86" s="130"/>
      <c r="O86" s="130"/>
      <c r="P86" s="130"/>
      <c r="Q86" s="130"/>
      <c r="R86" s="131"/>
      <c r="S86" s="131"/>
      <c r="T86" s="131"/>
      <c r="U86" s="131"/>
      <c r="V86" s="131"/>
      <c r="W86" s="131"/>
      <c r="X86" s="131"/>
      <c r="Y86" s="126"/>
      <c r="Z86" s="126"/>
      <c r="AA86" s="126"/>
      <c r="AB86" s="126"/>
      <c r="AC86" s="126"/>
      <c r="AD86" s="126"/>
      <c r="AE86" s="126"/>
      <c r="AF86" s="126"/>
      <c r="AG86" s="126" t="s">
        <v>340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>
      <c r="A87" s="129"/>
      <c r="B87" s="129"/>
      <c r="C87" s="257" t="s">
        <v>411</v>
      </c>
      <c r="D87" s="258"/>
      <c r="E87" s="258"/>
      <c r="F87" s="258"/>
      <c r="G87" s="258"/>
      <c r="H87" s="131"/>
      <c r="I87" s="131"/>
      <c r="J87" s="131"/>
      <c r="K87" s="131"/>
      <c r="L87" s="131"/>
      <c r="M87" s="131"/>
      <c r="N87" s="130"/>
      <c r="O87" s="130"/>
      <c r="P87" s="130"/>
      <c r="Q87" s="130"/>
      <c r="R87" s="131"/>
      <c r="S87" s="131"/>
      <c r="T87" s="131"/>
      <c r="U87" s="131"/>
      <c r="V87" s="131"/>
      <c r="W87" s="131"/>
      <c r="X87" s="131"/>
      <c r="Y87" s="126"/>
      <c r="Z87" s="126"/>
      <c r="AA87" s="126"/>
      <c r="AB87" s="126"/>
      <c r="AC87" s="126"/>
      <c r="AD87" s="126"/>
      <c r="AE87" s="126"/>
      <c r="AF87" s="126"/>
      <c r="AG87" s="126" t="s">
        <v>340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>
      <c r="A88" s="129"/>
      <c r="B88" s="129"/>
      <c r="C88" s="257" t="s">
        <v>424</v>
      </c>
      <c r="D88" s="258"/>
      <c r="E88" s="258"/>
      <c r="F88" s="258"/>
      <c r="G88" s="258"/>
      <c r="H88" s="131"/>
      <c r="I88" s="131"/>
      <c r="J88" s="131"/>
      <c r="K88" s="131"/>
      <c r="L88" s="131"/>
      <c r="M88" s="131"/>
      <c r="N88" s="130"/>
      <c r="O88" s="130"/>
      <c r="P88" s="130"/>
      <c r="Q88" s="130"/>
      <c r="R88" s="131"/>
      <c r="S88" s="131"/>
      <c r="T88" s="131"/>
      <c r="U88" s="131"/>
      <c r="V88" s="131"/>
      <c r="W88" s="131"/>
      <c r="X88" s="131"/>
      <c r="Y88" s="126"/>
      <c r="Z88" s="126"/>
      <c r="AA88" s="126"/>
      <c r="AB88" s="126"/>
      <c r="AC88" s="126"/>
      <c r="AD88" s="126"/>
      <c r="AE88" s="126"/>
      <c r="AF88" s="126"/>
      <c r="AG88" s="126" t="s">
        <v>340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ht="33.75">
      <c r="A89" s="146" t="s">
        <v>425</v>
      </c>
      <c r="B89" s="147" t="s">
        <v>426</v>
      </c>
      <c r="C89" s="153" t="s">
        <v>427</v>
      </c>
      <c r="D89" s="148" t="s">
        <v>325</v>
      </c>
      <c r="E89" s="149">
        <v>48</v>
      </c>
      <c r="F89" s="150">
        <v>0</v>
      </c>
      <c r="G89" s="151">
        <f t="shared" ref="G89:G99" si="0">F89*E89</f>
        <v>0</v>
      </c>
      <c r="H89" s="131">
        <v>0</v>
      </c>
      <c r="I89" s="131">
        <v>0</v>
      </c>
      <c r="J89" s="131">
        <v>114.96</v>
      </c>
      <c r="K89" s="131">
        <v>5518.08</v>
      </c>
      <c r="L89" s="131">
        <v>21</v>
      </c>
      <c r="M89" s="131">
        <v>6676.8768</v>
      </c>
      <c r="N89" s="130">
        <v>0</v>
      </c>
      <c r="O89" s="130">
        <v>0</v>
      </c>
      <c r="P89" s="130">
        <v>0</v>
      </c>
      <c r="Q89" s="130">
        <v>0</v>
      </c>
      <c r="R89" s="131">
        <v>0</v>
      </c>
      <c r="S89" s="131" t="s">
        <v>326</v>
      </c>
      <c r="T89" s="131"/>
      <c r="U89" s="131">
        <v>0</v>
      </c>
      <c r="V89" s="131">
        <v>0</v>
      </c>
      <c r="W89" s="131">
        <v>0</v>
      </c>
      <c r="X89" s="131" t="s">
        <v>327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328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ht="33.75">
      <c r="A90" s="146" t="s">
        <v>221</v>
      </c>
      <c r="B90" s="147" t="s">
        <v>428</v>
      </c>
      <c r="C90" s="153" t="s">
        <v>429</v>
      </c>
      <c r="D90" s="148" t="s">
        <v>325</v>
      </c>
      <c r="E90" s="149">
        <v>10</v>
      </c>
      <c r="F90" s="150">
        <v>0</v>
      </c>
      <c r="G90" s="151">
        <f t="shared" si="0"/>
        <v>0</v>
      </c>
      <c r="H90" s="131">
        <v>0</v>
      </c>
      <c r="I90" s="131">
        <v>0</v>
      </c>
      <c r="J90" s="131">
        <v>139.6</v>
      </c>
      <c r="K90" s="131">
        <v>1396</v>
      </c>
      <c r="L90" s="131">
        <v>21</v>
      </c>
      <c r="M90" s="131">
        <v>1689.16</v>
      </c>
      <c r="N90" s="130">
        <v>0</v>
      </c>
      <c r="O90" s="130">
        <v>0</v>
      </c>
      <c r="P90" s="130">
        <v>0</v>
      </c>
      <c r="Q90" s="130">
        <v>0</v>
      </c>
      <c r="R90" s="131">
        <v>0</v>
      </c>
      <c r="S90" s="131" t="s">
        <v>326</v>
      </c>
      <c r="T90" s="131"/>
      <c r="U90" s="131">
        <v>0</v>
      </c>
      <c r="V90" s="131">
        <v>0</v>
      </c>
      <c r="W90" s="131">
        <v>0</v>
      </c>
      <c r="X90" s="131" t="s">
        <v>327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328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ht="22.5">
      <c r="A91" s="146" t="s">
        <v>430</v>
      </c>
      <c r="B91" s="147" t="s">
        <v>431</v>
      </c>
      <c r="C91" s="153" t="s">
        <v>432</v>
      </c>
      <c r="D91" s="148" t="s">
        <v>325</v>
      </c>
      <c r="E91" s="149">
        <v>8</v>
      </c>
      <c r="F91" s="150">
        <v>0</v>
      </c>
      <c r="G91" s="151">
        <f t="shared" si="0"/>
        <v>0</v>
      </c>
      <c r="H91" s="131">
        <v>0</v>
      </c>
      <c r="I91" s="131">
        <v>0</v>
      </c>
      <c r="J91" s="131">
        <v>1440</v>
      </c>
      <c r="K91" s="131">
        <v>11520</v>
      </c>
      <c r="L91" s="131">
        <v>21</v>
      </c>
      <c r="M91" s="131">
        <v>13939.2</v>
      </c>
      <c r="N91" s="130">
        <v>0</v>
      </c>
      <c r="O91" s="130">
        <v>0</v>
      </c>
      <c r="P91" s="130">
        <v>0</v>
      </c>
      <c r="Q91" s="130">
        <v>0</v>
      </c>
      <c r="R91" s="131">
        <v>0</v>
      </c>
      <c r="S91" s="131" t="s">
        <v>326</v>
      </c>
      <c r="T91" s="131"/>
      <c r="U91" s="131">
        <v>0</v>
      </c>
      <c r="V91" s="131">
        <v>0</v>
      </c>
      <c r="W91" s="131">
        <v>0</v>
      </c>
      <c r="X91" s="131" t="s">
        <v>327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328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ht="22.5">
      <c r="A92" s="146" t="s">
        <v>433</v>
      </c>
      <c r="B92" s="147" t="s">
        <v>434</v>
      </c>
      <c r="C92" s="153" t="s">
        <v>435</v>
      </c>
      <c r="D92" s="148" t="s">
        <v>408</v>
      </c>
      <c r="E92" s="149">
        <v>39.799999999999997</v>
      </c>
      <c r="F92" s="150">
        <v>0</v>
      </c>
      <c r="G92" s="151">
        <f t="shared" si="0"/>
        <v>0</v>
      </c>
      <c r="H92" s="131">
        <v>0</v>
      </c>
      <c r="I92" s="131">
        <v>0</v>
      </c>
      <c r="J92" s="131">
        <v>1202</v>
      </c>
      <c r="K92" s="131">
        <v>47839.6</v>
      </c>
      <c r="L92" s="131">
        <v>21</v>
      </c>
      <c r="M92" s="131">
        <v>57885.915999999997</v>
      </c>
      <c r="N92" s="130">
        <v>0</v>
      </c>
      <c r="O92" s="130">
        <v>0</v>
      </c>
      <c r="P92" s="130">
        <v>0</v>
      </c>
      <c r="Q92" s="130">
        <v>0</v>
      </c>
      <c r="R92" s="131">
        <v>0</v>
      </c>
      <c r="S92" s="131" t="s">
        <v>326</v>
      </c>
      <c r="T92" s="131"/>
      <c r="U92" s="131">
        <v>0</v>
      </c>
      <c r="V92" s="131">
        <v>0</v>
      </c>
      <c r="W92" s="131">
        <v>0</v>
      </c>
      <c r="X92" s="131" t="s">
        <v>327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328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ht="22.5">
      <c r="A93" s="146" t="s">
        <v>436</v>
      </c>
      <c r="B93" s="147" t="s">
        <v>437</v>
      </c>
      <c r="C93" s="153" t="s">
        <v>438</v>
      </c>
      <c r="D93" s="148" t="s">
        <v>408</v>
      </c>
      <c r="E93" s="149">
        <v>0.72</v>
      </c>
      <c r="F93" s="150">
        <v>0</v>
      </c>
      <c r="G93" s="151">
        <f t="shared" si="0"/>
        <v>0</v>
      </c>
      <c r="H93" s="131">
        <v>0</v>
      </c>
      <c r="I93" s="131">
        <v>0</v>
      </c>
      <c r="J93" s="131">
        <v>732</v>
      </c>
      <c r="K93" s="131">
        <v>527.04</v>
      </c>
      <c r="L93" s="131">
        <v>21</v>
      </c>
      <c r="M93" s="131">
        <v>637.71839999999997</v>
      </c>
      <c r="N93" s="130">
        <v>0</v>
      </c>
      <c r="O93" s="130">
        <v>0</v>
      </c>
      <c r="P93" s="130">
        <v>0</v>
      </c>
      <c r="Q93" s="130">
        <v>0</v>
      </c>
      <c r="R93" s="131">
        <v>0</v>
      </c>
      <c r="S93" s="131" t="s">
        <v>326</v>
      </c>
      <c r="T93" s="131"/>
      <c r="U93" s="131">
        <v>0</v>
      </c>
      <c r="V93" s="131">
        <v>0</v>
      </c>
      <c r="W93" s="131">
        <v>0</v>
      </c>
      <c r="X93" s="131" t="s">
        <v>327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328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ht="33.75">
      <c r="A94" s="146" t="s">
        <v>439</v>
      </c>
      <c r="B94" s="147" t="s">
        <v>440</v>
      </c>
      <c r="C94" s="153" t="s">
        <v>427</v>
      </c>
      <c r="D94" s="148" t="s">
        <v>325</v>
      </c>
      <c r="E94" s="149">
        <v>2</v>
      </c>
      <c r="F94" s="150">
        <v>0</v>
      </c>
      <c r="G94" s="151">
        <f t="shared" si="0"/>
        <v>0</v>
      </c>
      <c r="H94" s="131">
        <v>0</v>
      </c>
      <c r="I94" s="131">
        <v>0</v>
      </c>
      <c r="J94" s="131">
        <v>114.97</v>
      </c>
      <c r="K94" s="131">
        <v>229.94</v>
      </c>
      <c r="L94" s="131">
        <v>21</v>
      </c>
      <c r="M94" s="131">
        <v>278.22739999999999</v>
      </c>
      <c r="N94" s="130">
        <v>0</v>
      </c>
      <c r="O94" s="130">
        <v>0</v>
      </c>
      <c r="P94" s="130">
        <v>0</v>
      </c>
      <c r="Q94" s="130">
        <v>0</v>
      </c>
      <c r="R94" s="131">
        <v>0</v>
      </c>
      <c r="S94" s="131" t="s">
        <v>326</v>
      </c>
      <c r="T94" s="131"/>
      <c r="U94" s="131">
        <v>0</v>
      </c>
      <c r="V94" s="131">
        <v>0</v>
      </c>
      <c r="W94" s="131">
        <v>0</v>
      </c>
      <c r="X94" s="131" t="s">
        <v>327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328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ht="22.5">
      <c r="A95" s="146" t="s">
        <v>441</v>
      </c>
      <c r="B95" s="147" t="s">
        <v>442</v>
      </c>
      <c r="C95" s="153" t="s">
        <v>443</v>
      </c>
      <c r="D95" s="148" t="s">
        <v>408</v>
      </c>
      <c r="E95" s="149">
        <v>27</v>
      </c>
      <c r="F95" s="150">
        <v>0</v>
      </c>
      <c r="G95" s="151">
        <f t="shared" si="0"/>
        <v>0</v>
      </c>
      <c r="H95" s="131">
        <v>0</v>
      </c>
      <c r="I95" s="131">
        <v>0</v>
      </c>
      <c r="J95" s="131">
        <v>693</v>
      </c>
      <c r="K95" s="131">
        <v>18711</v>
      </c>
      <c r="L95" s="131">
        <v>21</v>
      </c>
      <c r="M95" s="131">
        <v>22640.31</v>
      </c>
      <c r="N95" s="130">
        <v>0</v>
      </c>
      <c r="O95" s="130">
        <v>0</v>
      </c>
      <c r="P95" s="130">
        <v>0</v>
      </c>
      <c r="Q95" s="130">
        <v>0</v>
      </c>
      <c r="R95" s="131">
        <v>0</v>
      </c>
      <c r="S95" s="131" t="s">
        <v>326</v>
      </c>
      <c r="T95" s="131"/>
      <c r="U95" s="131">
        <v>0</v>
      </c>
      <c r="V95" s="131">
        <v>0</v>
      </c>
      <c r="W95" s="131">
        <v>0</v>
      </c>
      <c r="X95" s="131" t="s">
        <v>327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328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ht="22.5">
      <c r="A96" s="146" t="s">
        <v>444</v>
      </c>
      <c r="B96" s="147" t="s">
        <v>445</v>
      </c>
      <c r="C96" s="153" t="s">
        <v>446</v>
      </c>
      <c r="D96" s="148" t="s">
        <v>408</v>
      </c>
      <c r="E96" s="149">
        <v>2.8</v>
      </c>
      <c r="F96" s="150">
        <v>0</v>
      </c>
      <c r="G96" s="151">
        <f t="shared" si="0"/>
        <v>0</v>
      </c>
      <c r="H96" s="131">
        <v>0</v>
      </c>
      <c r="I96" s="131">
        <v>0</v>
      </c>
      <c r="J96" s="131">
        <v>402</v>
      </c>
      <c r="K96" s="131">
        <v>1125.5999999999999</v>
      </c>
      <c r="L96" s="131">
        <v>21</v>
      </c>
      <c r="M96" s="131">
        <v>1361.9759999999999</v>
      </c>
      <c r="N96" s="130">
        <v>0</v>
      </c>
      <c r="O96" s="130">
        <v>0</v>
      </c>
      <c r="P96" s="130">
        <v>0</v>
      </c>
      <c r="Q96" s="130">
        <v>0</v>
      </c>
      <c r="R96" s="131">
        <v>0</v>
      </c>
      <c r="S96" s="131" t="s">
        <v>326</v>
      </c>
      <c r="T96" s="131"/>
      <c r="U96" s="131">
        <v>0</v>
      </c>
      <c r="V96" s="131">
        <v>0</v>
      </c>
      <c r="W96" s="131">
        <v>0</v>
      </c>
      <c r="X96" s="131" t="s">
        <v>327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328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ht="22.5">
      <c r="A97" s="146" t="s">
        <v>447</v>
      </c>
      <c r="B97" s="147" t="s">
        <v>448</v>
      </c>
      <c r="C97" s="153" t="s">
        <v>449</v>
      </c>
      <c r="D97" s="148" t="s">
        <v>408</v>
      </c>
      <c r="E97" s="149">
        <v>2.8</v>
      </c>
      <c r="F97" s="150">
        <v>0</v>
      </c>
      <c r="G97" s="151">
        <f t="shared" si="0"/>
        <v>0</v>
      </c>
      <c r="H97" s="131">
        <v>0</v>
      </c>
      <c r="I97" s="131">
        <v>0</v>
      </c>
      <c r="J97" s="131">
        <v>488</v>
      </c>
      <c r="K97" s="131">
        <v>1366.3999999999999</v>
      </c>
      <c r="L97" s="131">
        <v>21</v>
      </c>
      <c r="M97" s="131">
        <v>1653.3440000000001</v>
      </c>
      <c r="N97" s="130">
        <v>0</v>
      </c>
      <c r="O97" s="130">
        <v>0</v>
      </c>
      <c r="P97" s="130">
        <v>0</v>
      </c>
      <c r="Q97" s="130">
        <v>0</v>
      </c>
      <c r="R97" s="131">
        <v>0</v>
      </c>
      <c r="S97" s="131" t="s">
        <v>326</v>
      </c>
      <c r="T97" s="131"/>
      <c r="U97" s="131">
        <v>0</v>
      </c>
      <c r="V97" s="131">
        <v>0</v>
      </c>
      <c r="W97" s="131">
        <v>0</v>
      </c>
      <c r="X97" s="131" t="s">
        <v>327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328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ht="22.5">
      <c r="A98" s="146" t="s">
        <v>450</v>
      </c>
      <c r="B98" s="147" t="s">
        <v>451</v>
      </c>
      <c r="C98" s="153" t="s">
        <v>452</v>
      </c>
      <c r="D98" s="148" t="s">
        <v>408</v>
      </c>
      <c r="E98" s="149">
        <v>2.8</v>
      </c>
      <c r="F98" s="150">
        <v>0</v>
      </c>
      <c r="G98" s="151">
        <f t="shared" si="0"/>
        <v>0</v>
      </c>
      <c r="H98" s="131">
        <v>0</v>
      </c>
      <c r="I98" s="131">
        <v>0</v>
      </c>
      <c r="J98" s="131">
        <v>999</v>
      </c>
      <c r="K98" s="131">
        <v>2797.2</v>
      </c>
      <c r="L98" s="131">
        <v>21</v>
      </c>
      <c r="M98" s="131">
        <v>3384.6119999999996</v>
      </c>
      <c r="N98" s="130">
        <v>0</v>
      </c>
      <c r="O98" s="130">
        <v>0</v>
      </c>
      <c r="P98" s="130">
        <v>0</v>
      </c>
      <c r="Q98" s="130">
        <v>0</v>
      </c>
      <c r="R98" s="131">
        <v>0</v>
      </c>
      <c r="S98" s="131" t="s">
        <v>326</v>
      </c>
      <c r="T98" s="131"/>
      <c r="U98" s="131">
        <v>0</v>
      </c>
      <c r="V98" s="131">
        <v>0</v>
      </c>
      <c r="W98" s="131">
        <v>0</v>
      </c>
      <c r="X98" s="131" t="s">
        <v>327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328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>
      <c r="A99" s="146" t="s">
        <v>453</v>
      </c>
      <c r="B99" s="147" t="s">
        <v>454</v>
      </c>
      <c r="C99" s="153" t="s">
        <v>455</v>
      </c>
      <c r="D99" s="148" t="s">
        <v>0</v>
      </c>
      <c r="E99" s="149">
        <v>0</v>
      </c>
      <c r="F99" s="150">
        <v>2.5000052655856067</v>
      </c>
      <c r="G99" s="151">
        <f t="shared" si="0"/>
        <v>0</v>
      </c>
      <c r="H99" s="131">
        <v>0</v>
      </c>
      <c r="I99" s="131">
        <v>0</v>
      </c>
      <c r="J99" s="131">
        <v>2.5</v>
      </c>
      <c r="K99" s="131">
        <v>2373.9050000000002</v>
      </c>
      <c r="L99" s="131">
        <v>21</v>
      </c>
      <c r="M99" s="131">
        <v>2872.4310999999998</v>
      </c>
      <c r="N99" s="130">
        <v>0</v>
      </c>
      <c r="O99" s="130">
        <v>0</v>
      </c>
      <c r="P99" s="130">
        <v>0</v>
      </c>
      <c r="Q99" s="130">
        <v>0</v>
      </c>
      <c r="R99" s="131">
        <v>0</v>
      </c>
      <c r="S99" s="131" t="s">
        <v>326</v>
      </c>
      <c r="T99" s="131"/>
      <c r="U99" s="131">
        <v>0</v>
      </c>
      <c r="V99" s="131">
        <v>0</v>
      </c>
      <c r="W99" s="131">
        <v>0</v>
      </c>
      <c r="X99" s="131" t="s">
        <v>327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328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>
      <c r="A100" s="134" t="s">
        <v>320</v>
      </c>
      <c r="B100" s="135" t="s">
        <v>242</v>
      </c>
      <c r="C100" s="152" t="s">
        <v>243</v>
      </c>
      <c r="D100" s="136"/>
      <c r="E100" s="137"/>
      <c r="F100" s="138"/>
      <c r="G100" s="139">
        <f>G101+G107+G110+G117+G118+G119+G120+G121+G122+G123</f>
        <v>0</v>
      </c>
      <c r="H100" s="133"/>
      <c r="I100" s="133">
        <v>0</v>
      </c>
      <c r="J100" s="133"/>
      <c r="K100" s="133">
        <v>0</v>
      </c>
      <c r="L100" s="133"/>
      <c r="M100" s="133"/>
      <c r="N100" s="132"/>
      <c r="O100" s="132"/>
      <c r="P100" s="132"/>
      <c r="Q100" s="132"/>
      <c r="R100" s="133"/>
      <c r="S100" s="133"/>
      <c r="T100" s="133"/>
      <c r="U100" s="133"/>
      <c r="V100" s="133"/>
      <c r="W100" s="133"/>
      <c r="X100" s="133"/>
      <c r="AG100" t="s">
        <v>321</v>
      </c>
    </row>
    <row r="101" spans="1:60" ht="22.5">
      <c r="A101" s="140" t="s">
        <v>456</v>
      </c>
      <c r="B101" s="141" t="s">
        <v>457</v>
      </c>
      <c r="C101" s="154" t="s">
        <v>458</v>
      </c>
      <c r="D101" s="142" t="s">
        <v>338</v>
      </c>
      <c r="E101" s="143">
        <v>113.663</v>
      </c>
      <c r="F101" s="144">
        <v>0</v>
      </c>
      <c r="G101" s="151">
        <f>F101*E101</f>
        <v>0</v>
      </c>
      <c r="H101" s="131">
        <v>0</v>
      </c>
      <c r="I101" s="131">
        <v>0</v>
      </c>
      <c r="J101" s="131">
        <v>706.09</v>
      </c>
      <c r="K101" s="131">
        <v>80256.307669999995</v>
      </c>
      <c r="L101" s="131">
        <v>21</v>
      </c>
      <c r="M101" s="131">
        <v>97110.1351</v>
      </c>
      <c r="N101" s="130">
        <v>0</v>
      </c>
      <c r="O101" s="130">
        <v>0</v>
      </c>
      <c r="P101" s="130">
        <v>0</v>
      </c>
      <c r="Q101" s="130">
        <v>0</v>
      </c>
      <c r="R101" s="131">
        <v>0</v>
      </c>
      <c r="S101" s="131" t="s">
        <v>326</v>
      </c>
      <c r="T101" s="131"/>
      <c r="U101" s="131">
        <v>0</v>
      </c>
      <c r="V101" s="131">
        <v>0</v>
      </c>
      <c r="W101" s="131">
        <v>0</v>
      </c>
      <c r="X101" s="131" t="s">
        <v>327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328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>
      <c r="A102" s="129"/>
      <c r="B102" s="129"/>
      <c r="C102" s="255" t="s">
        <v>459</v>
      </c>
      <c r="D102" s="256"/>
      <c r="E102" s="256"/>
      <c r="F102" s="256"/>
      <c r="G102" s="256"/>
      <c r="H102" s="131"/>
      <c r="I102" s="131"/>
      <c r="J102" s="131"/>
      <c r="K102" s="131"/>
      <c r="L102" s="131"/>
      <c r="M102" s="131"/>
      <c r="N102" s="130"/>
      <c r="O102" s="130"/>
      <c r="P102" s="130"/>
      <c r="Q102" s="130"/>
      <c r="R102" s="131"/>
      <c r="S102" s="131"/>
      <c r="T102" s="131"/>
      <c r="U102" s="131"/>
      <c r="V102" s="131"/>
      <c r="W102" s="131"/>
      <c r="X102" s="131"/>
      <c r="Y102" s="126"/>
      <c r="Z102" s="126"/>
      <c r="AA102" s="126"/>
      <c r="AB102" s="126"/>
      <c r="AC102" s="126"/>
      <c r="AD102" s="126"/>
      <c r="AE102" s="126"/>
      <c r="AF102" s="126"/>
      <c r="AG102" s="126" t="s">
        <v>340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>
      <c r="A103" s="129"/>
      <c r="B103" s="129"/>
      <c r="C103" s="257" t="s">
        <v>460</v>
      </c>
      <c r="D103" s="258"/>
      <c r="E103" s="258"/>
      <c r="F103" s="258"/>
      <c r="G103" s="258"/>
      <c r="H103" s="131"/>
      <c r="I103" s="131"/>
      <c r="J103" s="131"/>
      <c r="K103" s="131"/>
      <c r="L103" s="131"/>
      <c r="M103" s="131"/>
      <c r="N103" s="130"/>
      <c r="O103" s="130"/>
      <c r="P103" s="130"/>
      <c r="Q103" s="130"/>
      <c r="R103" s="131"/>
      <c r="S103" s="131"/>
      <c r="T103" s="131"/>
      <c r="U103" s="131"/>
      <c r="V103" s="131"/>
      <c r="W103" s="131"/>
      <c r="X103" s="131"/>
      <c r="Y103" s="126"/>
      <c r="Z103" s="126"/>
      <c r="AA103" s="126"/>
      <c r="AB103" s="126"/>
      <c r="AC103" s="126"/>
      <c r="AD103" s="126"/>
      <c r="AE103" s="126"/>
      <c r="AF103" s="126"/>
      <c r="AG103" s="126" t="s">
        <v>340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>
      <c r="A104" s="129"/>
      <c r="B104" s="129"/>
      <c r="C104" s="257" t="s">
        <v>461</v>
      </c>
      <c r="D104" s="258"/>
      <c r="E104" s="258"/>
      <c r="F104" s="258"/>
      <c r="G104" s="258"/>
      <c r="H104" s="131"/>
      <c r="I104" s="131"/>
      <c r="J104" s="131"/>
      <c r="K104" s="131"/>
      <c r="L104" s="131"/>
      <c r="M104" s="131"/>
      <c r="N104" s="130"/>
      <c r="O104" s="130"/>
      <c r="P104" s="130"/>
      <c r="Q104" s="130"/>
      <c r="R104" s="131"/>
      <c r="S104" s="131"/>
      <c r="T104" s="131"/>
      <c r="U104" s="131"/>
      <c r="V104" s="131"/>
      <c r="W104" s="131"/>
      <c r="X104" s="131"/>
      <c r="Y104" s="126"/>
      <c r="Z104" s="126"/>
      <c r="AA104" s="126"/>
      <c r="AB104" s="126"/>
      <c r="AC104" s="126"/>
      <c r="AD104" s="126"/>
      <c r="AE104" s="126"/>
      <c r="AF104" s="126"/>
      <c r="AG104" s="126" t="s">
        <v>340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>
      <c r="A105" s="129"/>
      <c r="B105" s="129"/>
      <c r="C105" s="257" t="s">
        <v>462</v>
      </c>
      <c r="D105" s="258"/>
      <c r="E105" s="258"/>
      <c r="F105" s="258"/>
      <c r="G105" s="258"/>
      <c r="H105" s="131"/>
      <c r="I105" s="131"/>
      <c r="J105" s="131"/>
      <c r="K105" s="131"/>
      <c r="L105" s="131"/>
      <c r="M105" s="131"/>
      <c r="N105" s="130"/>
      <c r="O105" s="130"/>
      <c r="P105" s="130"/>
      <c r="Q105" s="130"/>
      <c r="R105" s="131"/>
      <c r="S105" s="131"/>
      <c r="T105" s="131"/>
      <c r="U105" s="131"/>
      <c r="V105" s="131"/>
      <c r="W105" s="131"/>
      <c r="X105" s="131"/>
      <c r="Y105" s="126"/>
      <c r="Z105" s="126"/>
      <c r="AA105" s="126"/>
      <c r="AB105" s="126"/>
      <c r="AC105" s="126"/>
      <c r="AD105" s="126"/>
      <c r="AE105" s="126"/>
      <c r="AF105" s="126"/>
      <c r="AG105" s="126" t="s">
        <v>340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>
      <c r="A106" s="129"/>
      <c r="B106" s="129"/>
      <c r="C106" s="257" t="s">
        <v>463</v>
      </c>
      <c r="D106" s="258"/>
      <c r="E106" s="258"/>
      <c r="F106" s="258"/>
      <c r="G106" s="258"/>
      <c r="H106" s="131"/>
      <c r="I106" s="131"/>
      <c r="J106" s="131"/>
      <c r="K106" s="131"/>
      <c r="L106" s="131"/>
      <c r="M106" s="131"/>
      <c r="N106" s="130"/>
      <c r="O106" s="130"/>
      <c r="P106" s="130"/>
      <c r="Q106" s="130"/>
      <c r="R106" s="131"/>
      <c r="S106" s="131"/>
      <c r="T106" s="131"/>
      <c r="U106" s="131"/>
      <c r="V106" s="131"/>
      <c r="W106" s="131"/>
      <c r="X106" s="131"/>
      <c r="Y106" s="126"/>
      <c r="Z106" s="126"/>
      <c r="AA106" s="126"/>
      <c r="AB106" s="126"/>
      <c r="AC106" s="126"/>
      <c r="AD106" s="126"/>
      <c r="AE106" s="126"/>
      <c r="AF106" s="126"/>
      <c r="AG106" s="126" t="s">
        <v>340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>
      <c r="A107" s="140" t="s">
        <v>464</v>
      </c>
      <c r="B107" s="141" t="s">
        <v>465</v>
      </c>
      <c r="C107" s="154" t="s">
        <v>466</v>
      </c>
      <c r="D107" s="142" t="s">
        <v>408</v>
      </c>
      <c r="E107" s="143">
        <v>340.98899999999998</v>
      </c>
      <c r="F107" s="144">
        <v>0</v>
      </c>
      <c r="G107" s="151">
        <f>F107*E107</f>
        <v>0</v>
      </c>
      <c r="H107" s="131">
        <v>0</v>
      </c>
      <c r="I107" s="131">
        <v>0</v>
      </c>
      <c r="J107" s="131">
        <v>117</v>
      </c>
      <c r="K107" s="131">
        <v>39895.712999999996</v>
      </c>
      <c r="L107" s="131">
        <v>21</v>
      </c>
      <c r="M107" s="131">
        <v>48273.809099999999</v>
      </c>
      <c r="N107" s="130">
        <v>0</v>
      </c>
      <c r="O107" s="130">
        <v>0</v>
      </c>
      <c r="P107" s="130">
        <v>0</v>
      </c>
      <c r="Q107" s="130">
        <v>0</v>
      </c>
      <c r="R107" s="131">
        <v>0</v>
      </c>
      <c r="S107" s="131" t="s">
        <v>326</v>
      </c>
      <c r="T107" s="131"/>
      <c r="U107" s="131">
        <v>0</v>
      </c>
      <c r="V107" s="131">
        <v>0</v>
      </c>
      <c r="W107" s="131">
        <v>0</v>
      </c>
      <c r="X107" s="131" t="s">
        <v>327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328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>
      <c r="A108" s="129"/>
      <c r="B108" s="129"/>
      <c r="C108" s="255" t="s">
        <v>467</v>
      </c>
      <c r="D108" s="256"/>
      <c r="E108" s="256"/>
      <c r="F108" s="256"/>
      <c r="G108" s="256"/>
      <c r="H108" s="131"/>
      <c r="I108" s="131"/>
      <c r="J108" s="131"/>
      <c r="K108" s="131"/>
      <c r="L108" s="131"/>
      <c r="M108" s="131"/>
      <c r="N108" s="130"/>
      <c r="O108" s="130"/>
      <c r="P108" s="130"/>
      <c r="Q108" s="130"/>
      <c r="R108" s="131"/>
      <c r="S108" s="131"/>
      <c r="T108" s="131"/>
      <c r="U108" s="131"/>
      <c r="V108" s="131"/>
      <c r="W108" s="131"/>
      <c r="X108" s="131"/>
      <c r="Y108" s="126"/>
      <c r="Z108" s="126"/>
      <c r="AA108" s="126"/>
      <c r="AB108" s="126"/>
      <c r="AC108" s="126"/>
      <c r="AD108" s="126"/>
      <c r="AE108" s="126"/>
      <c r="AF108" s="126"/>
      <c r="AG108" s="126" t="s">
        <v>340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>
      <c r="A109" s="129"/>
      <c r="B109" s="129"/>
      <c r="C109" s="257" t="s">
        <v>468</v>
      </c>
      <c r="D109" s="258"/>
      <c r="E109" s="258"/>
      <c r="F109" s="258"/>
      <c r="G109" s="258"/>
      <c r="H109" s="131"/>
      <c r="I109" s="131"/>
      <c r="J109" s="131"/>
      <c r="K109" s="131"/>
      <c r="L109" s="131"/>
      <c r="M109" s="131"/>
      <c r="N109" s="130"/>
      <c r="O109" s="130"/>
      <c r="P109" s="130"/>
      <c r="Q109" s="130"/>
      <c r="R109" s="131"/>
      <c r="S109" s="131"/>
      <c r="T109" s="131"/>
      <c r="U109" s="131"/>
      <c r="V109" s="131"/>
      <c r="W109" s="131"/>
      <c r="X109" s="131"/>
      <c r="Y109" s="126"/>
      <c r="Z109" s="126"/>
      <c r="AA109" s="126"/>
      <c r="AB109" s="126"/>
      <c r="AC109" s="126"/>
      <c r="AD109" s="126"/>
      <c r="AE109" s="126"/>
      <c r="AF109" s="126"/>
      <c r="AG109" s="126" t="s">
        <v>340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>
      <c r="A110" s="140" t="s">
        <v>134</v>
      </c>
      <c r="B110" s="141" t="s">
        <v>469</v>
      </c>
      <c r="C110" s="154" t="s">
        <v>470</v>
      </c>
      <c r="D110" s="142" t="s">
        <v>338</v>
      </c>
      <c r="E110" s="143">
        <f>7.9+6.81</f>
        <v>14.71</v>
      </c>
      <c r="F110" s="144">
        <v>0</v>
      </c>
      <c r="G110" s="151">
        <f>F110*E110</f>
        <v>0</v>
      </c>
      <c r="H110" s="131">
        <v>0</v>
      </c>
      <c r="I110" s="131">
        <v>0</v>
      </c>
      <c r="J110" s="131">
        <v>7600</v>
      </c>
      <c r="K110" s="131">
        <v>60040</v>
      </c>
      <c r="L110" s="131">
        <v>21</v>
      </c>
      <c r="M110" s="131">
        <v>72648.399999999994</v>
      </c>
      <c r="N110" s="130">
        <v>0</v>
      </c>
      <c r="O110" s="130">
        <v>0</v>
      </c>
      <c r="P110" s="130">
        <v>0</v>
      </c>
      <c r="Q110" s="130">
        <v>0</v>
      </c>
      <c r="R110" s="131">
        <v>0</v>
      </c>
      <c r="S110" s="131" t="s">
        <v>326</v>
      </c>
      <c r="T110" s="131"/>
      <c r="U110" s="131">
        <v>0</v>
      </c>
      <c r="V110" s="131">
        <v>0</v>
      </c>
      <c r="W110" s="131">
        <v>0</v>
      </c>
      <c r="X110" s="131" t="s">
        <v>327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328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>
      <c r="A111" s="129"/>
      <c r="B111" s="129"/>
      <c r="C111" s="255" t="s">
        <v>471</v>
      </c>
      <c r="D111" s="256"/>
      <c r="E111" s="256"/>
      <c r="F111" s="256"/>
      <c r="G111" s="256"/>
      <c r="H111" s="131"/>
      <c r="I111" s="131"/>
      <c r="J111" s="131"/>
      <c r="K111" s="131"/>
      <c r="L111" s="131"/>
      <c r="M111" s="131"/>
      <c r="N111" s="130"/>
      <c r="O111" s="130"/>
      <c r="P111" s="130"/>
      <c r="Q111" s="130"/>
      <c r="R111" s="131"/>
      <c r="S111" s="131"/>
      <c r="T111" s="131"/>
      <c r="U111" s="131"/>
      <c r="V111" s="131"/>
      <c r="W111" s="131"/>
      <c r="X111" s="131"/>
      <c r="Y111" s="126"/>
      <c r="Z111" s="126"/>
      <c r="AA111" s="126"/>
      <c r="AB111" s="126"/>
      <c r="AC111" s="126"/>
      <c r="AD111" s="126"/>
      <c r="AE111" s="126"/>
      <c r="AF111" s="126"/>
      <c r="AG111" s="126" t="s">
        <v>340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>
      <c r="A112" s="129"/>
      <c r="B112" s="129"/>
      <c r="C112" s="257" t="s">
        <v>472</v>
      </c>
      <c r="D112" s="258"/>
      <c r="E112" s="258"/>
      <c r="F112" s="258"/>
      <c r="G112" s="258"/>
      <c r="H112" s="131"/>
      <c r="I112" s="131"/>
      <c r="J112" s="131"/>
      <c r="K112" s="131"/>
      <c r="L112" s="131"/>
      <c r="M112" s="131"/>
      <c r="N112" s="130"/>
      <c r="O112" s="130"/>
      <c r="P112" s="130"/>
      <c r="Q112" s="130"/>
      <c r="R112" s="131"/>
      <c r="S112" s="131"/>
      <c r="T112" s="131"/>
      <c r="U112" s="131"/>
      <c r="V112" s="131"/>
      <c r="W112" s="131"/>
      <c r="X112" s="131"/>
      <c r="Y112" s="126"/>
      <c r="Z112" s="126"/>
      <c r="AA112" s="126"/>
      <c r="AB112" s="126"/>
      <c r="AC112" s="126"/>
      <c r="AD112" s="126"/>
      <c r="AE112" s="126"/>
      <c r="AF112" s="126"/>
      <c r="AG112" s="126" t="s">
        <v>340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>
      <c r="A113" s="129"/>
      <c r="B113" s="129"/>
      <c r="C113" s="257" t="s">
        <v>473</v>
      </c>
      <c r="D113" s="258"/>
      <c r="E113" s="258"/>
      <c r="F113" s="258"/>
      <c r="G113" s="258"/>
      <c r="H113" s="131"/>
      <c r="I113" s="131"/>
      <c r="J113" s="131"/>
      <c r="K113" s="131"/>
      <c r="L113" s="131"/>
      <c r="M113" s="131"/>
      <c r="N113" s="130"/>
      <c r="O113" s="130"/>
      <c r="P113" s="130"/>
      <c r="Q113" s="130"/>
      <c r="R113" s="131"/>
      <c r="S113" s="131"/>
      <c r="T113" s="131"/>
      <c r="U113" s="131"/>
      <c r="V113" s="131"/>
      <c r="W113" s="131"/>
      <c r="X113" s="131"/>
      <c r="Y113" s="126"/>
      <c r="Z113" s="126"/>
      <c r="AA113" s="126"/>
      <c r="AB113" s="126"/>
      <c r="AC113" s="126"/>
      <c r="AD113" s="126"/>
      <c r="AE113" s="126"/>
      <c r="AF113" s="126"/>
      <c r="AG113" s="126" t="s">
        <v>340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>
      <c r="A114" s="129"/>
      <c r="B114" s="129"/>
      <c r="C114" s="257" t="s">
        <v>474</v>
      </c>
      <c r="D114" s="258"/>
      <c r="E114" s="258"/>
      <c r="F114" s="258"/>
      <c r="G114" s="258"/>
      <c r="H114" s="131"/>
      <c r="I114" s="131"/>
      <c r="J114" s="131"/>
      <c r="K114" s="131"/>
      <c r="L114" s="131"/>
      <c r="M114" s="131"/>
      <c r="N114" s="130"/>
      <c r="O114" s="130"/>
      <c r="P114" s="130"/>
      <c r="Q114" s="130"/>
      <c r="R114" s="131"/>
      <c r="S114" s="131"/>
      <c r="T114" s="131"/>
      <c r="U114" s="131"/>
      <c r="V114" s="131"/>
      <c r="W114" s="131"/>
      <c r="X114" s="131"/>
      <c r="Y114" s="126"/>
      <c r="Z114" s="126"/>
      <c r="AA114" s="126"/>
      <c r="AB114" s="126"/>
      <c r="AC114" s="126"/>
      <c r="AD114" s="126"/>
      <c r="AE114" s="126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>
      <c r="A115" s="129"/>
      <c r="B115" s="129"/>
      <c r="C115" s="172" t="s">
        <v>3366</v>
      </c>
      <c r="D115" s="173"/>
      <c r="E115" s="259">
        <f>1.5*2.27*2</f>
        <v>6.8100000000000005</v>
      </c>
      <c r="F115" s="260"/>
      <c r="G115" s="260"/>
      <c r="H115" s="260"/>
      <c r="I115" s="260"/>
      <c r="J115" s="131"/>
      <c r="K115" s="131"/>
      <c r="L115" s="131"/>
      <c r="M115" s="131"/>
      <c r="N115" s="130"/>
      <c r="O115" s="130"/>
      <c r="P115" s="130"/>
      <c r="Q115" s="130"/>
      <c r="R115" s="131"/>
      <c r="S115" s="131"/>
      <c r="T115" s="131"/>
      <c r="U115" s="131"/>
      <c r="V115" s="131"/>
      <c r="W115" s="131"/>
      <c r="X115" s="131"/>
      <c r="Y115" s="126"/>
      <c r="Z115" s="126"/>
      <c r="AA115" s="126"/>
      <c r="AB115" s="126"/>
      <c r="AC115" s="126"/>
      <c r="AD115" s="126"/>
      <c r="AE115" s="126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>
      <c r="A116" s="129"/>
      <c r="B116" s="129"/>
      <c r="C116" s="259" t="s">
        <v>3367</v>
      </c>
      <c r="D116" s="260"/>
      <c r="E116" s="260"/>
      <c r="F116" s="260"/>
      <c r="G116" s="260"/>
      <c r="H116" s="131"/>
      <c r="I116" s="131"/>
      <c r="J116" s="131"/>
      <c r="K116" s="131"/>
      <c r="L116" s="131"/>
      <c r="M116" s="131"/>
      <c r="N116" s="130"/>
      <c r="O116" s="130"/>
      <c r="P116" s="130"/>
      <c r="Q116" s="130"/>
      <c r="R116" s="131"/>
      <c r="S116" s="131"/>
      <c r="T116" s="131"/>
      <c r="U116" s="131"/>
      <c r="V116" s="131"/>
      <c r="W116" s="131"/>
      <c r="X116" s="131"/>
      <c r="Y116" s="126"/>
      <c r="Z116" s="126"/>
      <c r="AA116" s="126"/>
      <c r="AB116" s="126"/>
      <c r="AC116" s="126"/>
      <c r="AD116" s="126"/>
      <c r="AE116" s="126"/>
      <c r="AF116" s="126"/>
      <c r="AG116" s="126" t="s">
        <v>340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ht="33.75">
      <c r="A117" s="146" t="s">
        <v>136</v>
      </c>
      <c r="B117" s="147" t="s">
        <v>475</v>
      </c>
      <c r="C117" s="153" t="s">
        <v>476</v>
      </c>
      <c r="D117" s="148" t="s">
        <v>325</v>
      </c>
      <c r="E117" s="149">
        <v>2</v>
      </c>
      <c r="F117" s="150">
        <v>0</v>
      </c>
      <c r="G117" s="151">
        <f t="shared" ref="G117:G123" si="1">F117*E117</f>
        <v>0</v>
      </c>
      <c r="H117" s="131">
        <v>0</v>
      </c>
      <c r="I117" s="131">
        <v>0</v>
      </c>
      <c r="J117" s="131">
        <v>12369.8</v>
      </c>
      <c r="K117" s="131">
        <v>24739.599999999999</v>
      </c>
      <c r="L117" s="131">
        <v>21</v>
      </c>
      <c r="M117" s="131">
        <v>29934.915999999997</v>
      </c>
      <c r="N117" s="130">
        <v>0</v>
      </c>
      <c r="O117" s="130">
        <v>0</v>
      </c>
      <c r="P117" s="130">
        <v>0</v>
      </c>
      <c r="Q117" s="130">
        <v>0</v>
      </c>
      <c r="R117" s="131">
        <v>0</v>
      </c>
      <c r="S117" s="131" t="s">
        <v>326</v>
      </c>
      <c r="T117" s="131"/>
      <c r="U117" s="131">
        <v>0</v>
      </c>
      <c r="V117" s="131">
        <v>0</v>
      </c>
      <c r="W117" s="131">
        <v>0</v>
      </c>
      <c r="X117" s="131" t="s">
        <v>327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328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ht="33.75">
      <c r="A118" s="146" t="s">
        <v>138</v>
      </c>
      <c r="B118" s="147" t="s">
        <v>477</v>
      </c>
      <c r="C118" s="153" t="s">
        <v>478</v>
      </c>
      <c r="D118" s="148" t="s">
        <v>325</v>
      </c>
      <c r="E118" s="149">
        <v>5</v>
      </c>
      <c r="F118" s="150">
        <v>0</v>
      </c>
      <c r="G118" s="151">
        <f t="shared" si="1"/>
        <v>0</v>
      </c>
      <c r="H118" s="131">
        <v>0</v>
      </c>
      <c r="I118" s="131">
        <v>0</v>
      </c>
      <c r="J118" s="131">
        <v>23365.01</v>
      </c>
      <c r="K118" s="131">
        <v>116825.04999999999</v>
      </c>
      <c r="L118" s="131">
        <v>21</v>
      </c>
      <c r="M118" s="131">
        <v>141358.31049999999</v>
      </c>
      <c r="N118" s="130">
        <v>0</v>
      </c>
      <c r="O118" s="130">
        <v>0</v>
      </c>
      <c r="P118" s="130">
        <v>0</v>
      </c>
      <c r="Q118" s="130">
        <v>0</v>
      </c>
      <c r="R118" s="131">
        <v>0</v>
      </c>
      <c r="S118" s="131" t="s">
        <v>326</v>
      </c>
      <c r="T118" s="131"/>
      <c r="U118" s="131">
        <v>0</v>
      </c>
      <c r="V118" s="131">
        <v>0</v>
      </c>
      <c r="W118" s="131">
        <v>0</v>
      </c>
      <c r="X118" s="131" t="s">
        <v>327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328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ht="33.75">
      <c r="A119" s="146" t="s">
        <v>140</v>
      </c>
      <c r="B119" s="147" t="s">
        <v>479</v>
      </c>
      <c r="C119" s="153" t="s">
        <v>480</v>
      </c>
      <c r="D119" s="148" t="s">
        <v>325</v>
      </c>
      <c r="E119" s="149">
        <v>9</v>
      </c>
      <c r="F119" s="150">
        <v>0</v>
      </c>
      <c r="G119" s="151">
        <f t="shared" si="1"/>
        <v>0</v>
      </c>
      <c r="H119" s="131">
        <v>0</v>
      </c>
      <c r="I119" s="131">
        <v>0</v>
      </c>
      <c r="J119" s="131">
        <v>11957.47</v>
      </c>
      <c r="K119" s="131">
        <v>107617.23</v>
      </c>
      <c r="L119" s="131">
        <v>21</v>
      </c>
      <c r="M119" s="131">
        <v>130216.8483</v>
      </c>
      <c r="N119" s="130">
        <v>0</v>
      </c>
      <c r="O119" s="130">
        <v>0</v>
      </c>
      <c r="P119" s="130">
        <v>0</v>
      </c>
      <c r="Q119" s="130">
        <v>0</v>
      </c>
      <c r="R119" s="131">
        <v>0</v>
      </c>
      <c r="S119" s="131" t="s">
        <v>326</v>
      </c>
      <c r="T119" s="131"/>
      <c r="U119" s="131">
        <v>0</v>
      </c>
      <c r="V119" s="131">
        <v>0</v>
      </c>
      <c r="W119" s="131">
        <v>0</v>
      </c>
      <c r="X119" s="131" t="s">
        <v>327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328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ht="33.75">
      <c r="A120" s="146" t="s">
        <v>142</v>
      </c>
      <c r="B120" s="147" t="s">
        <v>481</v>
      </c>
      <c r="C120" s="153" t="s">
        <v>482</v>
      </c>
      <c r="D120" s="148" t="s">
        <v>325</v>
      </c>
      <c r="E120" s="149">
        <v>4</v>
      </c>
      <c r="F120" s="150">
        <v>0</v>
      </c>
      <c r="G120" s="151">
        <f t="shared" si="1"/>
        <v>0</v>
      </c>
      <c r="H120" s="131">
        <v>0</v>
      </c>
      <c r="I120" s="131">
        <v>0</v>
      </c>
      <c r="J120" s="131">
        <v>10995.38</v>
      </c>
      <c r="K120" s="131">
        <v>43981.52</v>
      </c>
      <c r="L120" s="131">
        <v>21</v>
      </c>
      <c r="M120" s="131">
        <v>53217.639199999998</v>
      </c>
      <c r="N120" s="130">
        <v>0</v>
      </c>
      <c r="O120" s="130">
        <v>0</v>
      </c>
      <c r="P120" s="130">
        <v>0</v>
      </c>
      <c r="Q120" s="130">
        <v>0</v>
      </c>
      <c r="R120" s="131">
        <v>0</v>
      </c>
      <c r="S120" s="131" t="s">
        <v>326</v>
      </c>
      <c r="T120" s="131"/>
      <c r="U120" s="131">
        <v>0</v>
      </c>
      <c r="V120" s="131">
        <v>0</v>
      </c>
      <c r="W120" s="131">
        <v>0</v>
      </c>
      <c r="X120" s="131" t="s">
        <v>327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328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ht="45">
      <c r="A121" s="146" t="s">
        <v>483</v>
      </c>
      <c r="B121" s="147" t="s">
        <v>484</v>
      </c>
      <c r="C121" s="153" t="s">
        <v>485</v>
      </c>
      <c r="D121" s="148" t="s">
        <v>325</v>
      </c>
      <c r="E121" s="149">
        <v>1</v>
      </c>
      <c r="F121" s="150">
        <v>0</v>
      </c>
      <c r="G121" s="151">
        <f t="shared" si="1"/>
        <v>0</v>
      </c>
      <c r="H121" s="131">
        <v>0</v>
      </c>
      <c r="I121" s="131">
        <v>0</v>
      </c>
      <c r="J121" s="131">
        <v>19516.810000000001</v>
      </c>
      <c r="K121" s="131">
        <v>19516.810000000001</v>
      </c>
      <c r="L121" s="131">
        <v>21</v>
      </c>
      <c r="M121" s="131">
        <v>23615.340100000001</v>
      </c>
      <c r="N121" s="130">
        <v>0</v>
      </c>
      <c r="O121" s="130">
        <v>0</v>
      </c>
      <c r="P121" s="130">
        <v>0</v>
      </c>
      <c r="Q121" s="130">
        <v>0</v>
      </c>
      <c r="R121" s="131">
        <v>0</v>
      </c>
      <c r="S121" s="131" t="s">
        <v>326</v>
      </c>
      <c r="T121" s="131"/>
      <c r="U121" s="131">
        <v>0</v>
      </c>
      <c r="V121" s="131">
        <v>0</v>
      </c>
      <c r="W121" s="131">
        <v>0</v>
      </c>
      <c r="X121" s="131" t="s">
        <v>327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328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ht="33.75">
      <c r="A122" s="146" t="s">
        <v>486</v>
      </c>
      <c r="B122" s="147" t="s">
        <v>487</v>
      </c>
      <c r="C122" s="153" t="s">
        <v>488</v>
      </c>
      <c r="D122" s="148" t="s">
        <v>325</v>
      </c>
      <c r="E122" s="149">
        <v>4</v>
      </c>
      <c r="F122" s="150">
        <v>0</v>
      </c>
      <c r="G122" s="151">
        <f t="shared" si="1"/>
        <v>0</v>
      </c>
      <c r="H122" s="131">
        <v>0</v>
      </c>
      <c r="I122" s="131">
        <v>0</v>
      </c>
      <c r="J122" s="131">
        <v>23365.18</v>
      </c>
      <c r="K122" s="131">
        <v>93460.72</v>
      </c>
      <c r="L122" s="131">
        <v>21</v>
      </c>
      <c r="M122" s="131">
        <v>113087.4712</v>
      </c>
      <c r="N122" s="130">
        <v>0</v>
      </c>
      <c r="O122" s="130">
        <v>0</v>
      </c>
      <c r="P122" s="130">
        <v>0</v>
      </c>
      <c r="Q122" s="130">
        <v>0</v>
      </c>
      <c r="R122" s="131">
        <v>0</v>
      </c>
      <c r="S122" s="131" t="s">
        <v>326</v>
      </c>
      <c r="T122" s="131"/>
      <c r="U122" s="131">
        <v>0</v>
      </c>
      <c r="V122" s="131">
        <v>0</v>
      </c>
      <c r="W122" s="131">
        <v>0</v>
      </c>
      <c r="X122" s="131" t="s">
        <v>327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328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>
      <c r="A123" s="146" t="s">
        <v>489</v>
      </c>
      <c r="B123" s="147" t="s">
        <v>490</v>
      </c>
      <c r="C123" s="153" t="s">
        <v>491</v>
      </c>
      <c r="D123" s="148" t="s">
        <v>0</v>
      </c>
      <c r="E123" s="149">
        <v>0</v>
      </c>
      <c r="F123" s="150">
        <v>1.4800006037745732</v>
      </c>
      <c r="G123" s="151">
        <f t="shared" si="1"/>
        <v>0</v>
      </c>
      <c r="H123" s="131">
        <v>0</v>
      </c>
      <c r="I123" s="131">
        <v>0</v>
      </c>
      <c r="J123" s="131">
        <v>1.48</v>
      </c>
      <c r="K123" s="131">
        <v>8138.1366799999996</v>
      </c>
      <c r="L123" s="131">
        <v>21</v>
      </c>
      <c r="M123" s="131">
        <v>9847.1494000000002</v>
      </c>
      <c r="N123" s="130">
        <v>0</v>
      </c>
      <c r="O123" s="130">
        <v>0</v>
      </c>
      <c r="P123" s="130">
        <v>0</v>
      </c>
      <c r="Q123" s="130">
        <v>0</v>
      </c>
      <c r="R123" s="131">
        <v>0</v>
      </c>
      <c r="S123" s="131" t="s">
        <v>326</v>
      </c>
      <c r="T123" s="131"/>
      <c r="U123" s="131">
        <v>0</v>
      </c>
      <c r="V123" s="131">
        <v>0</v>
      </c>
      <c r="W123" s="131">
        <v>0</v>
      </c>
      <c r="X123" s="131" t="s">
        <v>327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328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>
      <c r="A124" s="134" t="s">
        <v>320</v>
      </c>
      <c r="B124" s="135" t="s">
        <v>244</v>
      </c>
      <c r="C124" s="152" t="s">
        <v>246</v>
      </c>
      <c r="D124" s="136"/>
      <c r="E124" s="137"/>
      <c r="F124" s="138"/>
      <c r="G124" s="139">
        <f>G125+G128+G129+G130+G131+G133+G134+G135</f>
        <v>0</v>
      </c>
      <c r="H124" s="133"/>
      <c r="I124" s="133">
        <v>0</v>
      </c>
      <c r="J124" s="133"/>
      <c r="K124" s="133">
        <v>0</v>
      </c>
      <c r="L124" s="133"/>
      <c r="M124" s="133"/>
      <c r="N124" s="132"/>
      <c r="O124" s="132"/>
      <c r="P124" s="132"/>
      <c r="Q124" s="132"/>
      <c r="R124" s="133"/>
      <c r="S124" s="133"/>
      <c r="T124" s="133"/>
      <c r="U124" s="133"/>
      <c r="V124" s="133"/>
      <c r="W124" s="133"/>
      <c r="X124" s="133"/>
      <c r="AG124" t="s">
        <v>321</v>
      </c>
    </row>
    <row r="125" spans="1:60" ht="22.5">
      <c r="A125" s="140" t="s">
        <v>492</v>
      </c>
      <c r="B125" s="141" t="s">
        <v>493</v>
      </c>
      <c r="C125" s="154" t="s">
        <v>494</v>
      </c>
      <c r="D125" s="142" t="s">
        <v>495</v>
      </c>
      <c r="E125" s="143">
        <v>2742.5</v>
      </c>
      <c r="F125" s="144">
        <v>0</v>
      </c>
      <c r="G125" s="151">
        <f>F125*E125</f>
        <v>0</v>
      </c>
      <c r="H125" s="131">
        <v>0</v>
      </c>
      <c r="I125" s="131">
        <v>0</v>
      </c>
      <c r="J125" s="131">
        <v>154</v>
      </c>
      <c r="K125" s="131">
        <v>422345</v>
      </c>
      <c r="L125" s="131">
        <v>21</v>
      </c>
      <c r="M125" s="131">
        <v>511037.45</v>
      </c>
      <c r="N125" s="130">
        <v>0</v>
      </c>
      <c r="O125" s="130">
        <v>0</v>
      </c>
      <c r="P125" s="130">
        <v>0</v>
      </c>
      <c r="Q125" s="130">
        <v>0</v>
      </c>
      <c r="R125" s="131">
        <v>0</v>
      </c>
      <c r="S125" s="131" t="s">
        <v>326</v>
      </c>
      <c r="T125" s="131"/>
      <c r="U125" s="131">
        <v>0</v>
      </c>
      <c r="V125" s="131">
        <v>0</v>
      </c>
      <c r="W125" s="131">
        <v>0</v>
      </c>
      <c r="X125" s="131" t="s">
        <v>327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328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>
      <c r="A126" s="129"/>
      <c r="B126" s="129"/>
      <c r="C126" s="255" t="s">
        <v>496</v>
      </c>
      <c r="D126" s="256"/>
      <c r="E126" s="256"/>
      <c r="F126" s="256"/>
      <c r="G126" s="256"/>
      <c r="H126" s="131"/>
      <c r="I126" s="131"/>
      <c r="J126" s="131"/>
      <c r="K126" s="131"/>
      <c r="L126" s="131"/>
      <c r="M126" s="131"/>
      <c r="N126" s="130"/>
      <c r="O126" s="130"/>
      <c r="P126" s="130"/>
      <c r="Q126" s="130"/>
      <c r="R126" s="131"/>
      <c r="S126" s="131"/>
      <c r="T126" s="131"/>
      <c r="U126" s="131"/>
      <c r="V126" s="131"/>
      <c r="W126" s="131"/>
      <c r="X126" s="131"/>
      <c r="Y126" s="126"/>
      <c r="Z126" s="126"/>
      <c r="AA126" s="126"/>
      <c r="AB126" s="126"/>
      <c r="AC126" s="126"/>
      <c r="AD126" s="126"/>
      <c r="AE126" s="126"/>
      <c r="AF126" s="126"/>
      <c r="AG126" s="126" t="s">
        <v>340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>
      <c r="A127" s="129"/>
      <c r="B127" s="129"/>
      <c r="C127" s="257" t="s">
        <v>497</v>
      </c>
      <c r="D127" s="258"/>
      <c r="E127" s="258"/>
      <c r="F127" s="258"/>
      <c r="G127" s="258"/>
      <c r="H127" s="131"/>
      <c r="I127" s="131"/>
      <c r="J127" s="131"/>
      <c r="K127" s="131"/>
      <c r="L127" s="131"/>
      <c r="M127" s="131"/>
      <c r="N127" s="130"/>
      <c r="O127" s="130"/>
      <c r="P127" s="130"/>
      <c r="Q127" s="130"/>
      <c r="R127" s="131"/>
      <c r="S127" s="131"/>
      <c r="T127" s="131"/>
      <c r="U127" s="131"/>
      <c r="V127" s="131"/>
      <c r="W127" s="131"/>
      <c r="X127" s="131"/>
      <c r="Y127" s="126"/>
      <c r="Z127" s="126"/>
      <c r="AA127" s="126"/>
      <c r="AB127" s="126"/>
      <c r="AC127" s="126"/>
      <c r="AD127" s="126"/>
      <c r="AE127" s="126"/>
      <c r="AF127" s="126"/>
      <c r="AG127" s="126" t="s">
        <v>340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ht="33.75">
      <c r="A128" s="146" t="s">
        <v>500</v>
      </c>
      <c r="B128" s="147" t="s">
        <v>501</v>
      </c>
      <c r="C128" s="153" t="s">
        <v>502</v>
      </c>
      <c r="D128" s="148" t="s">
        <v>495</v>
      </c>
      <c r="E128" s="149">
        <v>220.54</v>
      </c>
      <c r="F128" s="150">
        <v>0</v>
      </c>
      <c r="G128" s="151">
        <f>F128*E128</f>
        <v>0</v>
      </c>
      <c r="H128" s="131">
        <v>0</v>
      </c>
      <c r="I128" s="131">
        <v>0</v>
      </c>
      <c r="J128" s="131">
        <v>488</v>
      </c>
      <c r="K128" s="131">
        <v>107623.51999999999</v>
      </c>
      <c r="L128" s="131">
        <v>21</v>
      </c>
      <c r="M128" s="131">
        <v>130224.45920000001</v>
      </c>
      <c r="N128" s="130">
        <v>0</v>
      </c>
      <c r="O128" s="130">
        <v>0</v>
      </c>
      <c r="P128" s="130">
        <v>0</v>
      </c>
      <c r="Q128" s="130">
        <v>0</v>
      </c>
      <c r="R128" s="131">
        <v>0</v>
      </c>
      <c r="S128" s="131" t="s">
        <v>326</v>
      </c>
      <c r="T128" s="131"/>
      <c r="U128" s="131">
        <v>0</v>
      </c>
      <c r="V128" s="131">
        <v>0</v>
      </c>
      <c r="W128" s="131">
        <v>0</v>
      </c>
      <c r="X128" s="131" t="s">
        <v>327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328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ht="22.5">
      <c r="A129" s="146" t="s">
        <v>503</v>
      </c>
      <c r="B129" s="147" t="s">
        <v>504</v>
      </c>
      <c r="C129" s="153" t="s">
        <v>505</v>
      </c>
      <c r="D129" s="148" t="s">
        <v>325</v>
      </c>
      <c r="E129" s="149">
        <v>1</v>
      </c>
      <c r="F129" s="150">
        <v>0</v>
      </c>
      <c r="G129" s="151">
        <f>F129*E129</f>
        <v>0</v>
      </c>
      <c r="H129" s="131">
        <v>0</v>
      </c>
      <c r="I129" s="131">
        <v>0</v>
      </c>
      <c r="J129" s="131">
        <v>3420</v>
      </c>
      <c r="K129" s="131">
        <v>3420</v>
      </c>
      <c r="L129" s="131">
        <v>21</v>
      </c>
      <c r="M129" s="131">
        <v>4138.2</v>
      </c>
      <c r="N129" s="130">
        <v>0</v>
      </c>
      <c r="O129" s="130">
        <v>0</v>
      </c>
      <c r="P129" s="130">
        <v>0</v>
      </c>
      <c r="Q129" s="130">
        <v>0</v>
      </c>
      <c r="R129" s="131">
        <v>0</v>
      </c>
      <c r="S129" s="131" t="s">
        <v>326</v>
      </c>
      <c r="T129" s="131"/>
      <c r="U129" s="131">
        <v>0</v>
      </c>
      <c r="V129" s="131">
        <v>0</v>
      </c>
      <c r="W129" s="131">
        <v>0</v>
      </c>
      <c r="X129" s="131" t="s">
        <v>327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328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>
      <c r="A130" s="146" t="s">
        <v>506</v>
      </c>
      <c r="B130" s="147" t="s">
        <v>507</v>
      </c>
      <c r="C130" s="153" t="s">
        <v>508</v>
      </c>
      <c r="D130" s="148" t="s">
        <v>509</v>
      </c>
      <c r="E130" s="149">
        <v>1</v>
      </c>
      <c r="F130" s="150">
        <v>0</v>
      </c>
      <c r="G130" s="151">
        <f>F130*E130</f>
        <v>0</v>
      </c>
      <c r="H130" s="131">
        <v>0</v>
      </c>
      <c r="I130" s="131">
        <v>0</v>
      </c>
      <c r="J130" s="131">
        <v>13500</v>
      </c>
      <c r="K130" s="131">
        <v>13500</v>
      </c>
      <c r="L130" s="131">
        <v>21</v>
      </c>
      <c r="M130" s="131">
        <v>16335</v>
      </c>
      <c r="N130" s="130">
        <v>0</v>
      </c>
      <c r="O130" s="130">
        <v>0</v>
      </c>
      <c r="P130" s="130">
        <v>0</v>
      </c>
      <c r="Q130" s="130">
        <v>0</v>
      </c>
      <c r="R130" s="131">
        <v>0</v>
      </c>
      <c r="S130" s="131" t="s">
        <v>326</v>
      </c>
      <c r="T130" s="131"/>
      <c r="U130" s="131">
        <v>0</v>
      </c>
      <c r="V130" s="131">
        <v>0</v>
      </c>
      <c r="W130" s="131">
        <v>0</v>
      </c>
      <c r="X130" s="131" t="s">
        <v>327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328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ht="22.5">
      <c r="A131" s="140" t="s">
        <v>510</v>
      </c>
      <c r="B131" s="141" t="s">
        <v>511</v>
      </c>
      <c r="C131" s="154" t="s">
        <v>512</v>
      </c>
      <c r="D131" s="142" t="s">
        <v>338</v>
      </c>
      <c r="E131" s="143">
        <v>0.75</v>
      </c>
      <c r="F131" s="144">
        <v>0</v>
      </c>
      <c r="G131" s="151">
        <f>F131*E131</f>
        <v>0</v>
      </c>
      <c r="H131" s="131">
        <v>0</v>
      </c>
      <c r="I131" s="131">
        <v>0</v>
      </c>
      <c r="J131" s="131">
        <v>17000</v>
      </c>
      <c r="K131" s="131">
        <v>12750</v>
      </c>
      <c r="L131" s="131">
        <v>21</v>
      </c>
      <c r="M131" s="131">
        <v>15427.5</v>
      </c>
      <c r="N131" s="130">
        <v>0</v>
      </c>
      <c r="O131" s="130">
        <v>0</v>
      </c>
      <c r="P131" s="130">
        <v>0</v>
      </c>
      <c r="Q131" s="130">
        <v>0</v>
      </c>
      <c r="R131" s="131">
        <v>0</v>
      </c>
      <c r="S131" s="131" t="s">
        <v>326</v>
      </c>
      <c r="T131" s="131"/>
      <c r="U131" s="131">
        <v>0</v>
      </c>
      <c r="V131" s="131">
        <v>0</v>
      </c>
      <c r="W131" s="131">
        <v>0</v>
      </c>
      <c r="X131" s="131" t="s">
        <v>327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328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>
      <c r="A132" s="129"/>
      <c r="B132" s="129"/>
      <c r="C132" s="255" t="s">
        <v>513</v>
      </c>
      <c r="D132" s="256"/>
      <c r="E132" s="256"/>
      <c r="F132" s="256"/>
      <c r="G132" s="256"/>
      <c r="H132" s="131"/>
      <c r="I132" s="131"/>
      <c r="J132" s="131"/>
      <c r="K132" s="131"/>
      <c r="L132" s="131"/>
      <c r="M132" s="131"/>
      <c r="N132" s="130"/>
      <c r="O132" s="130"/>
      <c r="P132" s="130"/>
      <c r="Q132" s="130"/>
      <c r="R132" s="131"/>
      <c r="S132" s="131"/>
      <c r="T132" s="131"/>
      <c r="U132" s="131"/>
      <c r="V132" s="131"/>
      <c r="W132" s="131"/>
      <c r="X132" s="131"/>
      <c r="Y132" s="126"/>
      <c r="Z132" s="126"/>
      <c r="AA132" s="126"/>
      <c r="AB132" s="126"/>
      <c r="AC132" s="126"/>
      <c r="AD132" s="126"/>
      <c r="AE132" s="126"/>
      <c r="AF132" s="126"/>
      <c r="AG132" s="126" t="s">
        <v>340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>
      <c r="A133" s="146" t="s">
        <v>514</v>
      </c>
      <c r="B133" s="147" t="s">
        <v>515</v>
      </c>
      <c r="C133" s="153" t="s">
        <v>516</v>
      </c>
      <c r="D133" s="148" t="s">
        <v>509</v>
      </c>
      <c r="E133" s="149">
        <v>1</v>
      </c>
      <c r="F133" s="150">
        <v>0</v>
      </c>
      <c r="G133" s="151">
        <f>F133*E133</f>
        <v>0</v>
      </c>
      <c r="H133" s="131">
        <v>0</v>
      </c>
      <c r="I133" s="131">
        <v>0</v>
      </c>
      <c r="J133" s="131">
        <v>62950.8</v>
      </c>
      <c r="K133" s="131">
        <v>62950.8</v>
      </c>
      <c r="L133" s="131">
        <v>21</v>
      </c>
      <c r="M133" s="131">
        <v>76170.468000000008</v>
      </c>
      <c r="N133" s="130">
        <v>0</v>
      </c>
      <c r="O133" s="130">
        <v>0</v>
      </c>
      <c r="P133" s="130">
        <v>0</v>
      </c>
      <c r="Q133" s="130">
        <v>0</v>
      </c>
      <c r="R133" s="131">
        <v>0</v>
      </c>
      <c r="S133" s="131" t="s">
        <v>326</v>
      </c>
      <c r="T133" s="131"/>
      <c r="U133" s="131">
        <v>0</v>
      </c>
      <c r="V133" s="131">
        <v>0</v>
      </c>
      <c r="W133" s="131">
        <v>0</v>
      </c>
      <c r="X133" s="131" t="s">
        <v>327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328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>
      <c r="A134" s="146" t="s">
        <v>517</v>
      </c>
      <c r="B134" s="147" t="s">
        <v>518</v>
      </c>
      <c r="C134" s="153" t="s">
        <v>519</v>
      </c>
      <c r="D134" s="148" t="s">
        <v>325</v>
      </c>
      <c r="E134" s="149">
        <v>1</v>
      </c>
      <c r="F134" s="150">
        <v>0</v>
      </c>
      <c r="G134" s="151">
        <f>F134*E134</f>
        <v>0</v>
      </c>
      <c r="H134" s="131">
        <v>0</v>
      </c>
      <c r="I134" s="131">
        <v>0</v>
      </c>
      <c r="J134" s="131">
        <v>697.2</v>
      </c>
      <c r="K134" s="131">
        <v>697.2</v>
      </c>
      <c r="L134" s="131">
        <v>21</v>
      </c>
      <c r="M134" s="131">
        <v>843.61200000000008</v>
      </c>
      <c r="N134" s="130">
        <v>0</v>
      </c>
      <c r="O134" s="130">
        <v>0</v>
      </c>
      <c r="P134" s="130">
        <v>0</v>
      </c>
      <c r="Q134" s="130">
        <v>0</v>
      </c>
      <c r="R134" s="131">
        <v>0</v>
      </c>
      <c r="S134" s="131" t="s">
        <v>326</v>
      </c>
      <c r="T134" s="131"/>
      <c r="U134" s="131">
        <v>0</v>
      </c>
      <c r="V134" s="131">
        <v>0</v>
      </c>
      <c r="W134" s="131">
        <v>0</v>
      </c>
      <c r="X134" s="131" t="s">
        <v>327</v>
      </c>
      <c r="Y134" s="126"/>
      <c r="Z134" s="126"/>
      <c r="AA134" s="126"/>
      <c r="AB134" s="126"/>
      <c r="AC134" s="126"/>
      <c r="AD134" s="126"/>
      <c r="AE134" s="126"/>
      <c r="AF134" s="126"/>
      <c r="AG134" s="126" t="s">
        <v>328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>
      <c r="A135" s="146" t="s">
        <v>520</v>
      </c>
      <c r="B135" s="147" t="s">
        <v>521</v>
      </c>
      <c r="C135" s="153" t="s">
        <v>522</v>
      </c>
      <c r="D135" s="148" t="s">
        <v>0</v>
      </c>
      <c r="E135" s="149">
        <v>0</v>
      </c>
      <c r="F135" s="150">
        <v>2.4799993102534743</v>
      </c>
      <c r="G135" s="151">
        <f>F135*E135</f>
        <v>0</v>
      </c>
      <c r="H135" s="131">
        <v>0</v>
      </c>
      <c r="I135" s="131">
        <v>0</v>
      </c>
      <c r="J135" s="131">
        <v>2.48</v>
      </c>
      <c r="K135" s="131">
        <v>9492.1826399999991</v>
      </c>
      <c r="L135" s="131">
        <v>21</v>
      </c>
      <c r="M135" s="131">
        <v>11485.5378</v>
      </c>
      <c r="N135" s="130">
        <v>0</v>
      </c>
      <c r="O135" s="130">
        <v>0</v>
      </c>
      <c r="P135" s="130">
        <v>0</v>
      </c>
      <c r="Q135" s="130">
        <v>0</v>
      </c>
      <c r="R135" s="131">
        <v>0</v>
      </c>
      <c r="S135" s="131" t="s">
        <v>326</v>
      </c>
      <c r="T135" s="131"/>
      <c r="U135" s="131">
        <v>0</v>
      </c>
      <c r="V135" s="131">
        <v>0</v>
      </c>
      <c r="W135" s="131">
        <v>0</v>
      </c>
      <c r="X135" s="131" t="s">
        <v>327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328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>
      <c r="A136" s="134" t="s">
        <v>320</v>
      </c>
      <c r="B136" s="135" t="s">
        <v>247</v>
      </c>
      <c r="C136" s="152" t="s">
        <v>249</v>
      </c>
      <c r="D136" s="136"/>
      <c r="E136" s="137"/>
      <c r="F136" s="138"/>
      <c r="G136" s="139">
        <f>G137+G156+G175+G194+G203</f>
        <v>0</v>
      </c>
      <c r="H136" s="133"/>
      <c r="I136" s="133">
        <v>0</v>
      </c>
      <c r="J136" s="133"/>
      <c r="K136" s="133">
        <v>0</v>
      </c>
      <c r="L136" s="133"/>
      <c r="M136" s="133"/>
      <c r="N136" s="132"/>
      <c r="O136" s="132"/>
      <c r="P136" s="132"/>
      <c r="Q136" s="132"/>
      <c r="R136" s="133"/>
      <c r="S136" s="133"/>
      <c r="T136" s="133"/>
      <c r="U136" s="133"/>
      <c r="V136" s="133"/>
      <c r="W136" s="133"/>
      <c r="X136" s="133"/>
      <c r="AG136" t="s">
        <v>321</v>
      </c>
    </row>
    <row r="137" spans="1:60">
      <c r="A137" s="140" t="s">
        <v>523</v>
      </c>
      <c r="B137" s="141" t="s">
        <v>524</v>
      </c>
      <c r="C137" s="154" t="s">
        <v>525</v>
      </c>
      <c r="D137" s="142" t="s">
        <v>338</v>
      </c>
      <c r="E137" s="143">
        <v>198.05</v>
      </c>
      <c r="F137" s="144">
        <v>0</v>
      </c>
      <c r="G137" s="151">
        <f>F137*E137</f>
        <v>0</v>
      </c>
      <c r="H137" s="131">
        <v>0</v>
      </c>
      <c r="I137" s="131">
        <v>0</v>
      </c>
      <c r="J137" s="131">
        <v>55.9</v>
      </c>
      <c r="K137" s="131">
        <v>11070.995000000001</v>
      </c>
      <c r="L137" s="131">
        <v>21</v>
      </c>
      <c r="M137" s="131">
        <v>13395.91</v>
      </c>
      <c r="N137" s="130">
        <v>0</v>
      </c>
      <c r="O137" s="130">
        <v>0</v>
      </c>
      <c r="P137" s="130">
        <v>0</v>
      </c>
      <c r="Q137" s="130">
        <v>0</v>
      </c>
      <c r="R137" s="131">
        <v>0</v>
      </c>
      <c r="S137" s="131" t="s">
        <v>326</v>
      </c>
      <c r="T137" s="131"/>
      <c r="U137" s="131">
        <v>0</v>
      </c>
      <c r="V137" s="131">
        <v>0</v>
      </c>
      <c r="W137" s="131">
        <v>0</v>
      </c>
      <c r="X137" s="131" t="s">
        <v>327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328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>
      <c r="A138" s="129"/>
      <c r="B138" s="129"/>
      <c r="C138" s="255" t="s">
        <v>339</v>
      </c>
      <c r="D138" s="256"/>
      <c r="E138" s="256"/>
      <c r="F138" s="256"/>
      <c r="G138" s="256"/>
      <c r="H138" s="131"/>
      <c r="I138" s="131"/>
      <c r="J138" s="131"/>
      <c r="K138" s="131"/>
      <c r="L138" s="131"/>
      <c r="M138" s="131"/>
      <c r="N138" s="130"/>
      <c r="O138" s="130"/>
      <c r="P138" s="130"/>
      <c r="Q138" s="130"/>
      <c r="R138" s="131"/>
      <c r="S138" s="131"/>
      <c r="T138" s="131"/>
      <c r="U138" s="131"/>
      <c r="V138" s="131"/>
      <c r="W138" s="131"/>
      <c r="X138" s="131"/>
      <c r="Y138" s="126"/>
      <c r="Z138" s="126"/>
      <c r="AA138" s="126"/>
      <c r="AB138" s="126"/>
      <c r="AC138" s="126"/>
      <c r="AD138" s="126"/>
      <c r="AE138" s="126"/>
      <c r="AF138" s="126"/>
      <c r="AG138" s="126" t="s">
        <v>340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>
      <c r="A139" s="129"/>
      <c r="B139" s="129"/>
      <c r="C139" s="257" t="s">
        <v>526</v>
      </c>
      <c r="D139" s="258"/>
      <c r="E139" s="258"/>
      <c r="F139" s="258"/>
      <c r="G139" s="258"/>
      <c r="H139" s="131"/>
      <c r="I139" s="131"/>
      <c r="J139" s="131"/>
      <c r="K139" s="131"/>
      <c r="L139" s="131"/>
      <c r="M139" s="131"/>
      <c r="N139" s="130"/>
      <c r="O139" s="130"/>
      <c r="P139" s="130"/>
      <c r="Q139" s="130"/>
      <c r="R139" s="131"/>
      <c r="S139" s="131"/>
      <c r="T139" s="131"/>
      <c r="U139" s="131"/>
      <c r="V139" s="131"/>
      <c r="W139" s="131"/>
      <c r="X139" s="131"/>
      <c r="Y139" s="126"/>
      <c r="Z139" s="126"/>
      <c r="AA139" s="126"/>
      <c r="AB139" s="126"/>
      <c r="AC139" s="126"/>
      <c r="AD139" s="126"/>
      <c r="AE139" s="126"/>
      <c r="AF139" s="126"/>
      <c r="AG139" s="126" t="s">
        <v>340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>
      <c r="A140" s="129"/>
      <c r="B140" s="129"/>
      <c r="C140" s="257" t="s">
        <v>527</v>
      </c>
      <c r="D140" s="258"/>
      <c r="E140" s="258"/>
      <c r="F140" s="258"/>
      <c r="G140" s="258"/>
      <c r="H140" s="131"/>
      <c r="I140" s="131"/>
      <c r="J140" s="131"/>
      <c r="K140" s="131"/>
      <c r="L140" s="131"/>
      <c r="M140" s="131"/>
      <c r="N140" s="130"/>
      <c r="O140" s="130"/>
      <c r="P140" s="130"/>
      <c r="Q140" s="130"/>
      <c r="R140" s="131"/>
      <c r="S140" s="131"/>
      <c r="T140" s="131"/>
      <c r="U140" s="131"/>
      <c r="V140" s="131"/>
      <c r="W140" s="131"/>
      <c r="X140" s="131"/>
      <c r="Y140" s="126"/>
      <c r="Z140" s="126"/>
      <c r="AA140" s="126"/>
      <c r="AB140" s="126"/>
      <c r="AC140" s="126"/>
      <c r="AD140" s="126"/>
      <c r="AE140" s="126"/>
      <c r="AF140" s="126"/>
      <c r="AG140" s="126" t="s">
        <v>340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>
      <c r="A141" s="129"/>
      <c r="B141" s="129"/>
      <c r="C141" s="257" t="s">
        <v>528</v>
      </c>
      <c r="D141" s="258"/>
      <c r="E141" s="258"/>
      <c r="F141" s="258"/>
      <c r="G141" s="258"/>
      <c r="H141" s="131"/>
      <c r="I141" s="131"/>
      <c r="J141" s="131"/>
      <c r="K141" s="131"/>
      <c r="L141" s="131"/>
      <c r="M141" s="131"/>
      <c r="N141" s="130"/>
      <c r="O141" s="130"/>
      <c r="P141" s="130"/>
      <c r="Q141" s="130"/>
      <c r="R141" s="131"/>
      <c r="S141" s="131"/>
      <c r="T141" s="131"/>
      <c r="U141" s="131"/>
      <c r="V141" s="131"/>
      <c r="W141" s="131"/>
      <c r="X141" s="131"/>
      <c r="Y141" s="126"/>
      <c r="Z141" s="126"/>
      <c r="AA141" s="126"/>
      <c r="AB141" s="126"/>
      <c r="AC141" s="126"/>
      <c r="AD141" s="126"/>
      <c r="AE141" s="126"/>
      <c r="AF141" s="126"/>
      <c r="AG141" s="126" t="s">
        <v>340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>
      <c r="A142" s="129"/>
      <c r="B142" s="129"/>
      <c r="C142" s="257" t="s">
        <v>529</v>
      </c>
      <c r="D142" s="258"/>
      <c r="E142" s="258"/>
      <c r="F142" s="258"/>
      <c r="G142" s="258"/>
      <c r="H142" s="131"/>
      <c r="I142" s="131"/>
      <c r="J142" s="131"/>
      <c r="K142" s="131"/>
      <c r="L142" s="131"/>
      <c r="M142" s="131"/>
      <c r="N142" s="130"/>
      <c r="O142" s="130"/>
      <c r="P142" s="130"/>
      <c r="Q142" s="130"/>
      <c r="R142" s="131"/>
      <c r="S142" s="131"/>
      <c r="T142" s="131"/>
      <c r="U142" s="131"/>
      <c r="V142" s="131"/>
      <c r="W142" s="131"/>
      <c r="X142" s="131"/>
      <c r="Y142" s="126"/>
      <c r="Z142" s="126"/>
      <c r="AA142" s="126"/>
      <c r="AB142" s="126"/>
      <c r="AC142" s="126"/>
      <c r="AD142" s="126"/>
      <c r="AE142" s="126"/>
      <c r="AF142" s="126"/>
      <c r="AG142" s="126" t="s">
        <v>340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>
      <c r="A143" s="129"/>
      <c r="B143" s="129"/>
      <c r="C143" s="257" t="s">
        <v>530</v>
      </c>
      <c r="D143" s="258"/>
      <c r="E143" s="258"/>
      <c r="F143" s="258"/>
      <c r="G143" s="258"/>
      <c r="H143" s="131"/>
      <c r="I143" s="131"/>
      <c r="J143" s="131"/>
      <c r="K143" s="131"/>
      <c r="L143" s="131"/>
      <c r="M143" s="131"/>
      <c r="N143" s="130"/>
      <c r="O143" s="130"/>
      <c r="P143" s="130"/>
      <c r="Q143" s="130"/>
      <c r="R143" s="131"/>
      <c r="S143" s="131"/>
      <c r="T143" s="131"/>
      <c r="U143" s="131"/>
      <c r="V143" s="131"/>
      <c r="W143" s="131"/>
      <c r="X143" s="131"/>
      <c r="Y143" s="126"/>
      <c r="Z143" s="126"/>
      <c r="AA143" s="126"/>
      <c r="AB143" s="126"/>
      <c r="AC143" s="126"/>
      <c r="AD143" s="126"/>
      <c r="AE143" s="126"/>
      <c r="AF143" s="126"/>
      <c r="AG143" s="126" t="s">
        <v>340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>
      <c r="A144" s="129"/>
      <c r="B144" s="129"/>
      <c r="C144" s="257" t="s">
        <v>531</v>
      </c>
      <c r="D144" s="258"/>
      <c r="E144" s="258"/>
      <c r="F144" s="258"/>
      <c r="G144" s="258"/>
      <c r="H144" s="131"/>
      <c r="I144" s="131"/>
      <c r="J144" s="131"/>
      <c r="K144" s="131"/>
      <c r="L144" s="131"/>
      <c r="M144" s="131"/>
      <c r="N144" s="130"/>
      <c r="O144" s="130"/>
      <c r="P144" s="130"/>
      <c r="Q144" s="130"/>
      <c r="R144" s="131"/>
      <c r="S144" s="131"/>
      <c r="T144" s="131"/>
      <c r="U144" s="131"/>
      <c r="V144" s="131"/>
      <c r="W144" s="131"/>
      <c r="X144" s="131"/>
      <c r="Y144" s="126"/>
      <c r="Z144" s="126"/>
      <c r="AA144" s="126"/>
      <c r="AB144" s="126"/>
      <c r="AC144" s="126"/>
      <c r="AD144" s="126"/>
      <c r="AE144" s="126"/>
      <c r="AF144" s="126"/>
      <c r="AG144" s="126" t="s">
        <v>340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>
      <c r="A145" s="129"/>
      <c r="B145" s="129"/>
      <c r="C145" s="257" t="s">
        <v>344</v>
      </c>
      <c r="D145" s="258"/>
      <c r="E145" s="258"/>
      <c r="F145" s="258"/>
      <c r="G145" s="258"/>
      <c r="H145" s="131"/>
      <c r="I145" s="131"/>
      <c r="J145" s="131"/>
      <c r="K145" s="131"/>
      <c r="L145" s="131"/>
      <c r="M145" s="131"/>
      <c r="N145" s="130"/>
      <c r="O145" s="130"/>
      <c r="P145" s="130"/>
      <c r="Q145" s="130"/>
      <c r="R145" s="131"/>
      <c r="S145" s="131"/>
      <c r="T145" s="131"/>
      <c r="U145" s="131"/>
      <c r="V145" s="131"/>
      <c r="W145" s="131"/>
      <c r="X145" s="131"/>
      <c r="Y145" s="126"/>
      <c r="Z145" s="126"/>
      <c r="AA145" s="126"/>
      <c r="AB145" s="126"/>
      <c r="AC145" s="126"/>
      <c r="AD145" s="126"/>
      <c r="AE145" s="126"/>
      <c r="AF145" s="126"/>
      <c r="AG145" s="126" t="s">
        <v>340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>
      <c r="A146" s="129"/>
      <c r="B146" s="129"/>
      <c r="C146" s="257" t="s">
        <v>532</v>
      </c>
      <c r="D146" s="258"/>
      <c r="E146" s="258"/>
      <c r="F146" s="258"/>
      <c r="G146" s="258"/>
      <c r="H146" s="131"/>
      <c r="I146" s="131"/>
      <c r="J146" s="131"/>
      <c r="K146" s="131"/>
      <c r="L146" s="131"/>
      <c r="M146" s="131"/>
      <c r="N146" s="130"/>
      <c r="O146" s="130"/>
      <c r="P146" s="130"/>
      <c r="Q146" s="130"/>
      <c r="R146" s="131"/>
      <c r="S146" s="131"/>
      <c r="T146" s="131"/>
      <c r="U146" s="131"/>
      <c r="V146" s="131"/>
      <c r="W146" s="131"/>
      <c r="X146" s="131"/>
      <c r="Y146" s="126"/>
      <c r="Z146" s="126"/>
      <c r="AA146" s="126"/>
      <c r="AB146" s="126"/>
      <c r="AC146" s="126"/>
      <c r="AD146" s="126"/>
      <c r="AE146" s="126"/>
      <c r="AF146" s="126"/>
      <c r="AG146" s="126" t="s">
        <v>340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>
      <c r="A147" s="129"/>
      <c r="B147" s="129"/>
      <c r="C147" s="257" t="s">
        <v>349</v>
      </c>
      <c r="D147" s="258"/>
      <c r="E147" s="258"/>
      <c r="F147" s="258"/>
      <c r="G147" s="258"/>
      <c r="H147" s="131"/>
      <c r="I147" s="131"/>
      <c r="J147" s="131"/>
      <c r="K147" s="131"/>
      <c r="L147" s="131"/>
      <c r="M147" s="131"/>
      <c r="N147" s="130"/>
      <c r="O147" s="130"/>
      <c r="P147" s="130"/>
      <c r="Q147" s="130"/>
      <c r="R147" s="131"/>
      <c r="S147" s="131"/>
      <c r="T147" s="131"/>
      <c r="U147" s="131"/>
      <c r="V147" s="131"/>
      <c r="W147" s="131"/>
      <c r="X147" s="131"/>
      <c r="Y147" s="126"/>
      <c r="Z147" s="126"/>
      <c r="AA147" s="126"/>
      <c r="AB147" s="126"/>
      <c r="AC147" s="126"/>
      <c r="AD147" s="126"/>
      <c r="AE147" s="126"/>
      <c r="AF147" s="126"/>
      <c r="AG147" s="126" t="s">
        <v>340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>
      <c r="A148" s="129"/>
      <c r="B148" s="129"/>
      <c r="C148" s="257" t="s">
        <v>365</v>
      </c>
      <c r="D148" s="258"/>
      <c r="E148" s="258"/>
      <c r="F148" s="258"/>
      <c r="G148" s="258"/>
      <c r="H148" s="131"/>
      <c r="I148" s="131"/>
      <c r="J148" s="131"/>
      <c r="K148" s="131"/>
      <c r="L148" s="131"/>
      <c r="M148" s="131"/>
      <c r="N148" s="130"/>
      <c r="O148" s="130"/>
      <c r="P148" s="130"/>
      <c r="Q148" s="130"/>
      <c r="R148" s="131"/>
      <c r="S148" s="131"/>
      <c r="T148" s="131"/>
      <c r="U148" s="131"/>
      <c r="V148" s="131"/>
      <c r="W148" s="131"/>
      <c r="X148" s="131"/>
      <c r="Y148" s="126"/>
      <c r="Z148" s="126"/>
      <c r="AA148" s="126"/>
      <c r="AB148" s="126"/>
      <c r="AC148" s="126"/>
      <c r="AD148" s="126"/>
      <c r="AE148" s="126"/>
      <c r="AF148" s="126"/>
      <c r="AG148" s="126" t="s">
        <v>340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>
      <c r="A149" s="129"/>
      <c r="B149" s="129"/>
      <c r="C149" s="257" t="s">
        <v>533</v>
      </c>
      <c r="D149" s="258"/>
      <c r="E149" s="258"/>
      <c r="F149" s="258"/>
      <c r="G149" s="258"/>
      <c r="H149" s="131"/>
      <c r="I149" s="131"/>
      <c r="J149" s="131"/>
      <c r="K149" s="131"/>
      <c r="L149" s="131"/>
      <c r="M149" s="131"/>
      <c r="N149" s="130"/>
      <c r="O149" s="130"/>
      <c r="P149" s="130"/>
      <c r="Q149" s="130"/>
      <c r="R149" s="131"/>
      <c r="S149" s="131"/>
      <c r="T149" s="131"/>
      <c r="U149" s="131"/>
      <c r="V149" s="131"/>
      <c r="W149" s="131"/>
      <c r="X149" s="131"/>
      <c r="Y149" s="126"/>
      <c r="Z149" s="126"/>
      <c r="AA149" s="126"/>
      <c r="AB149" s="126"/>
      <c r="AC149" s="126"/>
      <c r="AD149" s="126"/>
      <c r="AE149" s="126"/>
      <c r="AF149" s="126"/>
      <c r="AG149" s="126" t="s">
        <v>340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>
      <c r="A150" s="129"/>
      <c r="B150" s="129"/>
      <c r="C150" s="257" t="s">
        <v>534</v>
      </c>
      <c r="D150" s="258"/>
      <c r="E150" s="258"/>
      <c r="F150" s="258"/>
      <c r="G150" s="258"/>
      <c r="H150" s="131"/>
      <c r="I150" s="131"/>
      <c r="J150" s="131"/>
      <c r="K150" s="131"/>
      <c r="L150" s="131"/>
      <c r="M150" s="131"/>
      <c r="N150" s="130"/>
      <c r="O150" s="130"/>
      <c r="P150" s="130"/>
      <c r="Q150" s="130"/>
      <c r="R150" s="131"/>
      <c r="S150" s="131"/>
      <c r="T150" s="131"/>
      <c r="U150" s="131"/>
      <c r="V150" s="131"/>
      <c r="W150" s="131"/>
      <c r="X150" s="131"/>
      <c r="Y150" s="126"/>
      <c r="Z150" s="126"/>
      <c r="AA150" s="126"/>
      <c r="AB150" s="126"/>
      <c r="AC150" s="126"/>
      <c r="AD150" s="126"/>
      <c r="AE150" s="126"/>
      <c r="AF150" s="126"/>
      <c r="AG150" s="126" t="s">
        <v>340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>
      <c r="A151" s="129"/>
      <c r="B151" s="129"/>
      <c r="C151" s="257" t="s">
        <v>535</v>
      </c>
      <c r="D151" s="258"/>
      <c r="E151" s="258"/>
      <c r="F151" s="258"/>
      <c r="G151" s="258"/>
      <c r="H151" s="131"/>
      <c r="I151" s="131"/>
      <c r="J151" s="131"/>
      <c r="K151" s="131"/>
      <c r="L151" s="131"/>
      <c r="M151" s="131"/>
      <c r="N151" s="130"/>
      <c r="O151" s="130"/>
      <c r="P151" s="130"/>
      <c r="Q151" s="130"/>
      <c r="R151" s="131"/>
      <c r="S151" s="131"/>
      <c r="T151" s="131"/>
      <c r="U151" s="131"/>
      <c r="V151" s="131"/>
      <c r="W151" s="131"/>
      <c r="X151" s="131"/>
      <c r="Y151" s="126"/>
      <c r="Z151" s="126"/>
      <c r="AA151" s="126"/>
      <c r="AB151" s="126"/>
      <c r="AC151" s="126"/>
      <c r="AD151" s="126"/>
      <c r="AE151" s="126"/>
      <c r="AF151" s="126"/>
      <c r="AG151" s="126" t="s">
        <v>340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>
      <c r="A152" s="129"/>
      <c r="B152" s="129"/>
      <c r="C152" s="257" t="s">
        <v>536</v>
      </c>
      <c r="D152" s="258"/>
      <c r="E152" s="258"/>
      <c r="F152" s="258"/>
      <c r="G152" s="258"/>
      <c r="H152" s="131"/>
      <c r="I152" s="131"/>
      <c r="J152" s="131"/>
      <c r="K152" s="131"/>
      <c r="L152" s="131"/>
      <c r="M152" s="131"/>
      <c r="N152" s="130"/>
      <c r="O152" s="130"/>
      <c r="P152" s="130"/>
      <c r="Q152" s="130"/>
      <c r="R152" s="131"/>
      <c r="S152" s="131"/>
      <c r="T152" s="131"/>
      <c r="U152" s="131"/>
      <c r="V152" s="131"/>
      <c r="W152" s="131"/>
      <c r="X152" s="131"/>
      <c r="Y152" s="126"/>
      <c r="Z152" s="126"/>
      <c r="AA152" s="126"/>
      <c r="AB152" s="126"/>
      <c r="AC152" s="126"/>
      <c r="AD152" s="126"/>
      <c r="AE152" s="126"/>
      <c r="AF152" s="126"/>
      <c r="AG152" s="126" t="s">
        <v>340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>
      <c r="A153" s="129"/>
      <c r="B153" s="129"/>
      <c r="C153" s="257" t="s">
        <v>537</v>
      </c>
      <c r="D153" s="258"/>
      <c r="E153" s="258"/>
      <c r="F153" s="258"/>
      <c r="G153" s="258"/>
      <c r="H153" s="131"/>
      <c r="I153" s="131"/>
      <c r="J153" s="131"/>
      <c r="K153" s="131"/>
      <c r="L153" s="131"/>
      <c r="M153" s="131"/>
      <c r="N153" s="130"/>
      <c r="O153" s="130"/>
      <c r="P153" s="130"/>
      <c r="Q153" s="130"/>
      <c r="R153" s="131"/>
      <c r="S153" s="131"/>
      <c r="T153" s="131"/>
      <c r="U153" s="131"/>
      <c r="V153" s="131"/>
      <c r="W153" s="131"/>
      <c r="X153" s="131"/>
      <c r="Y153" s="126"/>
      <c r="Z153" s="126"/>
      <c r="AA153" s="126"/>
      <c r="AB153" s="126"/>
      <c r="AC153" s="126"/>
      <c r="AD153" s="126"/>
      <c r="AE153" s="126"/>
      <c r="AF153" s="126"/>
      <c r="AG153" s="126" t="s">
        <v>340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>
      <c r="A154" s="129"/>
      <c r="B154" s="129"/>
      <c r="C154" s="257" t="s">
        <v>371</v>
      </c>
      <c r="D154" s="258"/>
      <c r="E154" s="258"/>
      <c r="F154" s="258"/>
      <c r="G154" s="258"/>
      <c r="H154" s="131"/>
      <c r="I154" s="131"/>
      <c r="J154" s="131"/>
      <c r="K154" s="131"/>
      <c r="L154" s="131"/>
      <c r="M154" s="131"/>
      <c r="N154" s="130"/>
      <c r="O154" s="130"/>
      <c r="P154" s="130"/>
      <c r="Q154" s="130"/>
      <c r="R154" s="131"/>
      <c r="S154" s="131"/>
      <c r="T154" s="131"/>
      <c r="U154" s="131"/>
      <c r="V154" s="131"/>
      <c r="W154" s="131"/>
      <c r="X154" s="131"/>
      <c r="Y154" s="126"/>
      <c r="Z154" s="126"/>
      <c r="AA154" s="126"/>
      <c r="AB154" s="126"/>
      <c r="AC154" s="126"/>
      <c r="AD154" s="126"/>
      <c r="AE154" s="126"/>
      <c r="AF154" s="126"/>
      <c r="AG154" s="126" t="s">
        <v>340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>
      <c r="A155" s="129"/>
      <c r="B155" s="129"/>
      <c r="C155" s="257" t="s">
        <v>538</v>
      </c>
      <c r="D155" s="258"/>
      <c r="E155" s="258"/>
      <c r="F155" s="258"/>
      <c r="G155" s="258"/>
      <c r="H155" s="131"/>
      <c r="I155" s="131"/>
      <c r="J155" s="131"/>
      <c r="K155" s="131"/>
      <c r="L155" s="131"/>
      <c r="M155" s="131"/>
      <c r="N155" s="130"/>
      <c r="O155" s="130"/>
      <c r="P155" s="130"/>
      <c r="Q155" s="130"/>
      <c r="R155" s="131"/>
      <c r="S155" s="131"/>
      <c r="T155" s="131"/>
      <c r="U155" s="131"/>
      <c r="V155" s="131"/>
      <c r="W155" s="131"/>
      <c r="X155" s="131"/>
      <c r="Y155" s="126"/>
      <c r="Z155" s="126"/>
      <c r="AA155" s="126"/>
      <c r="AB155" s="126"/>
      <c r="AC155" s="126"/>
      <c r="AD155" s="126"/>
      <c r="AE155" s="126"/>
      <c r="AF155" s="126"/>
      <c r="AG155" s="126" t="s">
        <v>340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ht="22.5">
      <c r="A156" s="140" t="s">
        <v>539</v>
      </c>
      <c r="B156" s="141" t="s">
        <v>540</v>
      </c>
      <c r="C156" s="154" t="s">
        <v>541</v>
      </c>
      <c r="D156" s="142" t="s">
        <v>338</v>
      </c>
      <c r="E156" s="143">
        <v>160.22</v>
      </c>
      <c r="F156" s="144">
        <v>0</v>
      </c>
      <c r="G156" s="151">
        <f>F156*E156</f>
        <v>0</v>
      </c>
      <c r="H156" s="131">
        <v>0</v>
      </c>
      <c r="I156" s="131">
        <v>0</v>
      </c>
      <c r="J156" s="131">
        <v>672</v>
      </c>
      <c r="K156" s="131">
        <v>107667.84</v>
      </c>
      <c r="L156" s="131">
        <v>21</v>
      </c>
      <c r="M156" s="131">
        <v>130278.0864</v>
      </c>
      <c r="N156" s="130">
        <v>0</v>
      </c>
      <c r="O156" s="130">
        <v>0</v>
      </c>
      <c r="P156" s="130">
        <v>0</v>
      </c>
      <c r="Q156" s="130">
        <v>0</v>
      </c>
      <c r="R156" s="131">
        <v>0</v>
      </c>
      <c r="S156" s="131" t="s">
        <v>326</v>
      </c>
      <c r="T156" s="131"/>
      <c r="U156" s="131">
        <v>0</v>
      </c>
      <c r="V156" s="131">
        <v>0</v>
      </c>
      <c r="W156" s="131">
        <v>0</v>
      </c>
      <c r="X156" s="131" t="s">
        <v>327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328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>
      <c r="A157" s="129"/>
      <c r="B157" s="129"/>
      <c r="C157" s="255" t="s">
        <v>339</v>
      </c>
      <c r="D157" s="256"/>
      <c r="E157" s="256"/>
      <c r="F157" s="256"/>
      <c r="G157" s="256"/>
      <c r="H157" s="131"/>
      <c r="I157" s="131"/>
      <c r="J157" s="131"/>
      <c r="K157" s="131"/>
      <c r="L157" s="131"/>
      <c r="M157" s="131"/>
      <c r="N157" s="130"/>
      <c r="O157" s="130"/>
      <c r="P157" s="130"/>
      <c r="Q157" s="130"/>
      <c r="R157" s="131"/>
      <c r="S157" s="131"/>
      <c r="T157" s="131"/>
      <c r="U157" s="131"/>
      <c r="V157" s="131"/>
      <c r="W157" s="131"/>
      <c r="X157" s="131"/>
      <c r="Y157" s="126"/>
      <c r="Z157" s="126"/>
      <c r="AA157" s="126"/>
      <c r="AB157" s="126"/>
      <c r="AC157" s="126"/>
      <c r="AD157" s="126"/>
      <c r="AE157" s="126"/>
      <c r="AF157" s="126"/>
      <c r="AG157" s="126" t="s">
        <v>340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>
      <c r="A158" s="129"/>
      <c r="B158" s="129"/>
      <c r="C158" s="257" t="s">
        <v>526</v>
      </c>
      <c r="D158" s="258"/>
      <c r="E158" s="258"/>
      <c r="F158" s="258"/>
      <c r="G158" s="258"/>
      <c r="H158" s="131"/>
      <c r="I158" s="131"/>
      <c r="J158" s="131"/>
      <c r="K158" s="131"/>
      <c r="L158" s="131"/>
      <c r="M158" s="131"/>
      <c r="N158" s="130"/>
      <c r="O158" s="130"/>
      <c r="P158" s="130"/>
      <c r="Q158" s="130"/>
      <c r="R158" s="131"/>
      <c r="S158" s="131"/>
      <c r="T158" s="131"/>
      <c r="U158" s="131"/>
      <c r="V158" s="131"/>
      <c r="W158" s="131"/>
      <c r="X158" s="131"/>
      <c r="Y158" s="126"/>
      <c r="Z158" s="126"/>
      <c r="AA158" s="126"/>
      <c r="AB158" s="126"/>
      <c r="AC158" s="126"/>
      <c r="AD158" s="126"/>
      <c r="AE158" s="126"/>
      <c r="AF158" s="126"/>
      <c r="AG158" s="126" t="s">
        <v>340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>
      <c r="A159" s="129"/>
      <c r="B159" s="129"/>
      <c r="C159" s="257" t="s">
        <v>527</v>
      </c>
      <c r="D159" s="258"/>
      <c r="E159" s="258"/>
      <c r="F159" s="258"/>
      <c r="G159" s="258"/>
      <c r="H159" s="131"/>
      <c r="I159" s="131"/>
      <c r="J159" s="131"/>
      <c r="K159" s="131"/>
      <c r="L159" s="131"/>
      <c r="M159" s="131"/>
      <c r="N159" s="130"/>
      <c r="O159" s="130"/>
      <c r="P159" s="130"/>
      <c r="Q159" s="130"/>
      <c r="R159" s="131"/>
      <c r="S159" s="131"/>
      <c r="T159" s="131"/>
      <c r="U159" s="131"/>
      <c r="V159" s="131"/>
      <c r="W159" s="131"/>
      <c r="X159" s="131"/>
      <c r="Y159" s="126"/>
      <c r="Z159" s="126"/>
      <c r="AA159" s="126"/>
      <c r="AB159" s="126"/>
      <c r="AC159" s="126"/>
      <c r="AD159" s="126"/>
      <c r="AE159" s="126"/>
      <c r="AF159" s="126"/>
      <c r="AG159" s="126" t="s">
        <v>340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>
      <c r="A160" s="129"/>
      <c r="B160" s="129"/>
      <c r="C160" s="257" t="s">
        <v>528</v>
      </c>
      <c r="D160" s="258"/>
      <c r="E160" s="258"/>
      <c r="F160" s="258"/>
      <c r="G160" s="258"/>
      <c r="H160" s="131"/>
      <c r="I160" s="131"/>
      <c r="J160" s="131"/>
      <c r="K160" s="131"/>
      <c r="L160" s="131"/>
      <c r="M160" s="131"/>
      <c r="N160" s="130"/>
      <c r="O160" s="130"/>
      <c r="P160" s="130"/>
      <c r="Q160" s="130"/>
      <c r="R160" s="131"/>
      <c r="S160" s="131"/>
      <c r="T160" s="131"/>
      <c r="U160" s="131"/>
      <c r="V160" s="131"/>
      <c r="W160" s="131"/>
      <c r="X160" s="131"/>
      <c r="Y160" s="126"/>
      <c r="Z160" s="126"/>
      <c r="AA160" s="126"/>
      <c r="AB160" s="126"/>
      <c r="AC160" s="126"/>
      <c r="AD160" s="126"/>
      <c r="AE160" s="126"/>
      <c r="AF160" s="126"/>
      <c r="AG160" s="126" t="s">
        <v>340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>
      <c r="A161" s="129"/>
      <c r="B161" s="129"/>
      <c r="C161" s="257" t="s">
        <v>529</v>
      </c>
      <c r="D161" s="258"/>
      <c r="E161" s="258"/>
      <c r="F161" s="258"/>
      <c r="G161" s="258"/>
      <c r="H161" s="131"/>
      <c r="I161" s="131"/>
      <c r="J161" s="131"/>
      <c r="K161" s="131"/>
      <c r="L161" s="131"/>
      <c r="M161" s="131"/>
      <c r="N161" s="130"/>
      <c r="O161" s="130"/>
      <c r="P161" s="130"/>
      <c r="Q161" s="130"/>
      <c r="R161" s="131"/>
      <c r="S161" s="131"/>
      <c r="T161" s="131"/>
      <c r="U161" s="131"/>
      <c r="V161" s="131"/>
      <c r="W161" s="131"/>
      <c r="X161" s="131"/>
      <c r="Y161" s="126"/>
      <c r="Z161" s="126"/>
      <c r="AA161" s="126"/>
      <c r="AB161" s="126"/>
      <c r="AC161" s="126"/>
      <c r="AD161" s="126"/>
      <c r="AE161" s="126"/>
      <c r="AF161" s="126"/>
      <c r="AG161" s="126" t="s">
        <v>340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>
      <c r="A162" s="129"/>
      <c r="B162" s="129"/>
      <c r="C162" s="257" t="s">
        <v>530</v>
      </c>
      <c r="D162" s="258"/>
      <c r="E162" s="258"/>
      <c r="F162" s="258"/>
      <c r="G162" s="258"/>
      <c r="H162" s="131"/>
      <c r="I162" s="131"/>
      <c r="J162" s="131"/>
      <c r="K162" s="131"/>
      <c r="L162" s="131"/>
      <c r="M162" s="131"/>
      <c r="N162" s="130"/>
      <c r="O162" s="130"/>
      <c r="P162" s="130"/>
      <c r="Q162" s="130"/>
      <c r="R162" s="131"/>
      <c r="S162" s="131"/>
      <c r="T162" s="131"/>
      <c r="U162" s="131"/>
      <c r="V162" s="131"/>
      <c r="W162" s="131"/>
      <c r="X162" s="131"/>
      <c r="Y162" s="126"/>
      <c r="Z162" s="126"/>
      <c r="AA162" s="126"/>
      <c r="AB162" s="126"/>
      <c r="AC162" s="126"/>
      <c r="AD162" s="126"/>
      <c r="AE162" s="126"/>
      <c r="AF162" s="126"/>
      <c r="AG162" s="126" t="s">
        <v>340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>
      <c r="A163" s="129"/>
      <c r="B163" s="129"/>
      <c r="C163" s="257" t="s">
        <v>542</v>
      </c>
      <c r="D163" s="258"/>
      <c r="E163" s="258"/>
      <c r="F163" s="258"/>
      <c r="G163" s="258"/>
      <c r="H163" s="131"/>
      <c r="I163" s="131"/>
      <c r="J163" s="131"/>
      <c r="K163" s="131"/>
      <c r="L163" s="131"/>
      <c r="M163" s="131"/>
      <c r="N163" s="130"/>
      <c r="O163" s="130"/>
      <c r="P163" s="130"/>
      <c r="Q163" s="130"/>
      <c r="R163" s="131"/>
      <c r="S163" s="131"/>
      <c r="T163" s="131"/>
      <c r="U163" s="131"/>
      <c r="V163" s="131"/>
      <c r="W163" s="131"/>
      <c r="X163" s="131"/>
      <c r="Y163" s="126"/>
      <c r="Z163" s="126"/>
      <c r="AA163" s="126"/>
      <c r="AB163" s="126"/>
      <c r="AC163" s="126"/>
      <c r="AD163" s="126"/>
      <c r="AE163" s="126"/>
      <c r="AF163" s="126"/>
      <c r="AG163" s="126" t="s">
        <v>340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>
      <c r="A164" s="129"/>
      <c r="B164" s="129"/>
      <c r="C164" s="257" t="s">
        <v>344</v>
      </c>
      <c r="D164" s="258"/>
      <c r="E164" s="258"/>
      <c r="F164" s="258"/>
      <c r="G164" s="258"/>
      <c r="H164" s="131"/>
      <c r="I164" s="131"/>
      <c r="J164" s="131"/>
      <c r="K164" s="131"/>
      <c r="L164" s="131"/>
      <c r="M164" s="131"/>
      <c r="N164" s="130"/>
      <c r="O164" s="130"/>
      <c r="P164" s="130"/>
      <c r="Q164" s="130"/>
      <c r="R164" s="131"/>
      <c r="S164" s="131"/>
      <c r="T164" s="131"/>
      <c r="U164" s="131"/>
      <c r="V164" s="131"/>
      <c r="W164" s="131"/>
      <c r="X164" s="131"/>
      <c r="Y164" s="126"/>
      <c r="Z164" s="126"/>
      <c r="AA164" s="126"/>
      <c r="AB164" s="126"/>
      <c r="AC164" s="126"/>
      <c r="AD164" s="126"/>
      <c r="AE164" s="126"/>
      <c r="AF164" s="126"/>
      <c r="AG164" s="126" t="s">
        <v>340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>
      <c r="A165" s="129"/>
      <c r="B165" s="129"/>
      <c r="C165" s="257" t="s">
        <v>532</v>
      </c>
      <c r="D165" s="258"/>
      <c r="E165" s="258"/>
      <c r="F165" s="258"/>
      <c r="G165" s="258"/>
      <c r="H165" s="131"/>
      <c r="I165" s="131"/>
      <c r="J165" s="131"/>
      <c r="K165" s="131"/>
      <c r="L165" s="131"/>
      <c r="M165" s="131"/>
      <c r="N165" s="130"/>
      <c r="O165" s="130"/>
      <c r="P165" s="130"/>
      <c r="Q165" s="130"/>
      <c r="R165" s="131"/>
      <c r="S165" s="131"/>
      <c r="T165" s="131"/>
      <c r="U165" s="131"/>
      <c r="V165" s="131"/>
      <c r="W165" s="131"/>
      <c r="X165" s="131"/>
      <c r="Y165" s="126"/>
      <c r="Z165" s="126"/>
      <c r="AA165" s="126"/>
      <c r="AB165" s="126"/>
      <c r="AC165" s="126"/>
      <c r="AD165" s="126"/>
      <c r="AE165" s="126"/>
      <c r="AF165" s="126"/>
      <c r="AG165" s="126" t="s">
        <v>340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>
      <c r="A166" s="129"/>
      <c r="B166" s="129"/>
      <c r="C166" s="257" t="s">
        <v>349</v>
      </c>
      <c r="D166" s="258"/>
      <c r="E166" s="258"/>
      <c r="F166" s="258"/>
      <c r="G166" s="258"/>
      <c r="H166" s="131"/>
      <c r="I166" s="131"/>
      <c r="J166" s="131"/>
      <c r="K166" s="131"/>
      <c r="L166" s="131"/>
      <c r="M166" s="131"/>
      <c r="N166" s="130"/>
      <c r="O166" s="130"/>
      <c r="P166" s="130"/>
      <c r="Q166" s="130"/>
      <c r="R166" s="131"/>
      <c r="S166" s="131"/>
      <c r="T166" s="131"/>
      <c r="U166" s="131"/>
      <c r="V166" s="131"/>
      <c r="W166" s="131"/>
      <c r="X166" s="131"/>
      <c r="Y166" s="126"/>
      <c r="Z166" s="126"/>
      <c r="AA166" s="126"/>
      <c r="AB166" s="126"/>
      <c r="AC166" s="126"/>
      <c r="AD166" s="126"/>
      <c r="AE166" s="126"/>
      <c r="AF166" s="126"/>
      <c r="AG166" s="126" t="s">
        <v>340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>
      <c r="A167" s="129"/>
      <c r="B167" s="129"/>
      <c r="C167" s="257" t="s">
        <v>365</v>
      </c>
      <c r="D167" s="258"/>
      <c r="E167" s="258"/>
      <c r="F167" s="258"/>
      <c r="G167" s="258"/>
      <c r="H167" s="131"/>
      <c r="I167" s="131"/>
      <c r="J167" s="131"/>
      <c r="K167" s="131"/>
      <c r="L167" s="131"/>
      <c r="M167" s="131"/>
      <c r="N167" s="130"/>
      <c r="O167" s="130"/>
      <c r="P167" s="130"/>
      <c r="Q167" s="130"/>
      <c r="R167" s="131"/>
      <c r="S167" s="131"/>
      <c r="T167" s="131"/>
      <c r="U167" s="131"/>
      <c r="V167" s="131"/>
      <c r="W167" s="131"/>
      <c r="X167" s="131"/>
      <c r="Y167" s="126"/>
      <c r="Z167" s="126"/>
      <c r="AA167" s="126"/>
      <c r="AB167" s="126"/>
      <c r="AC167" s="126"/>
      <c r="AD167" s="126"/>
      <c r="AE167" s="126"/>
      <c r="AF167" s="126"/>
      <c r="AG167" s="126" t="s">
        <v>340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>
      <c r="A168" s="129"/>
      <c r="B168" s="129"/>
      <c r="C168" s="257" t="s">
        <v>533</v>
      </c>
      <c r="D168" s="258"/>
      <c r="E168" s="258"/>
      <c r="F168" s="258"/>
      <c r="G168" s="258"/>
      <c r="H168" s="131"/>
      <c r="I168" s="131"/>
      <c r="J168" s="131"/>
      <c r="K168" s="131"/>
      <c r="L168" s="131"/>
      <c r="M168" s="131"/>
      <c r="N168" s="130"/>
      <c r="O168" s="130"/>
      <c r="P168" s="130"/>
      <c r="Q168" s="130"/>
      <c r="R168" s="131"/>
      <c r="S168" s="131"/>
      <c r="T168" s="131"/>
      <c r="U168" s="131"/>
      <c r="V168" s="131"/>
      <c r="W168" s="131"/>
      <c r="X168" s="131"/>
      <c r="Y168" s="126"/>
      <c r="Z168" s="126"/>
      <c r="AA168" s="126"/>
      <c r="AB168" s="126"/>
      <c r="AC168" s="126"/>
      <c r="AD168" s="126"/>
      <c r="AE168" s="126"/>
      <c r="AF168" s="126"/>
      <c r="AG168" s="126" t="s">
        <v>340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>
      <c r="A169" s="129"/>
      <c r="B169" s="129"/>
      <c r="C169" s="257" t="s">
        <v>543</v>
      </c>
      <c r="D169" s="258"/>
      <c r="E169" s="258"/>
      <c r="F169" s="258"/>
      <c r="G169" s="258"/>
      <c r="H169" s="131"/>
      <c r="I169" s="131"/>
      <c r="J169" s="131"/>
      <c r="K169" s="131"/>
      <c r="L169" s="131"/>
      <c r="M169" s="131"/>
      <c r="N169" s="130"/>
      <c r="O169" s="130"/>
      <c r="P169" s="130"/>
      <c r="Q169" s="130"/>
      <c r="R169" s="131"/>
      <c r="S169" s="131"/>
      <c r="T169" s="131"/>
      <c r="U169" s="131"/>
      <c r="V169" s="131"/>
      <c r="W169" s="131"/>
      <c r="X169" s="131"/>
      <c r="Y169" s="126"/>
      <c r="Z169" s="126"/>
      <c r="AA169" s="126"/>
      <c r="AB169" s="126"/>
      <c r="AC169" s="126"/>
      <c r="AD169" s="126"/>
      <c r="AE169" s="126"/>
      <c r="AF169" s="126"/>
      <c r="AG169" s="126" t="s">
        <v>340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>
      <c r="A170" s="129"/>
      <c r="B170" s="129"/>
      <c r="C170" s="257" t="s">
        <v>535</v>
      </c>
      <c r="D170" s="258"/>
      <c r="E170" s="258"/>
      <c r="F170" s="258"/>
      <c r="G170" s="258"/>
      <c r="H170" s="131"/>
      <c r="I170" s="131"/>
      <c r="J170" s="131"/>
      <c r="K170" s="131"/>
      <c r="L170" s="131"/>
      <c r="M170" s="131"/>
      <c r="N170" s="130"/>
      <c r="O170" s="130"/>
      <c r="P170" s="130"/>
      <c r="Q170" s="130"/>
      <c r="R170" s="131"/>
      <c r="S170" s="131"/>
      <c r="T170" s="131"/>
      <c r="U170" s="131"/>
      <c r="V170" s="131"/>
      <c r="W170" s="131"/>
      <c r="X170" s="131"/>
      <c r="Y170" s="126"/>
      <c r="Z170" s="126"/>
      <c r="AA170" s="126"/>
      <c r="AB170" s="126"/>
      <c r="AC170" s="126"/>
      <c r="AD170" s="126"/>
      <c r="AE170" s="126"/>
      <c r="AF170" s="126"/>
      <c r="AG170" s="126" t="s">
        <v>340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>
      <c r="A171" s="129"/>
      <c r="B171" s="129"/>
      <c r="C171" s="257" t="s">
        <v>536</v>
      </c>
      <c r="D171" s="258"/>
      <c r="E171" s="258"/>
      <c r="F171" s="258"/>
      <c r="G171" s="258"/>
      <c r="H171" s="131"/>
      <c r="I171" s="131"/>
      <c r="J171" s="131"/>
      <c r="K171" s="131"/>
      <c r="L171" s="131"/>
      <c r="M171" s="131"/>
      <c r="N171" s="130"/>
      <c r="O171" s="130"/>
      <c r="P171" s="130"/>
      <c r="Q171" s="130"/>
      <c r="R171" s="131"/>
      <c r="S171" s="131"/>
      <c r="T171" s="131"/>
      <c r="U171" s="131"/>
      <c r="V171" s="131"/>
      <c r="W171" s="131"/>
      <c r="X171" s="131"/>
      <c r="Y171" s="126"/>
      <c r="Z171" s="126"/>
      <c r="AA171" s="126"/>
      <c r="AB171" s="126"/>
      <c r="AC171" s="126"/>
      <c r="AD171" s="126"/>
      <c r="AE171" s="126"/>
      <c r="AF171" s="126"/>
      <c r="AG171" s="126" t="s">
        <v>340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>
      <c r="A172" s="129"/>
      <c r="B172" s="129"/>
      <c r="C172" s="257" t="s">
        <v>544</v>
      </c>
      <c r="D172" s="258"/>
      <c r="E172" s="258"/>
      <c r="F172" s="258"/>
      <c r="G172" s="258"/>
      <c r="H172" s="131"/>
      <c r="I172" s="131"/>
      <c r="J172" s="131"/>
      <c r="K172" s="131"/>
      <c r="L172" s="131"/>
      <c r="M172" s="131"/>
      <c r="N172" s="130"/>
      <c r="O172" s="130"/>
      <c r="P172" s="130"/>
      <c r="Q172" s="130"/>
      <c r="R172" s="131"/>
      <c r="S172" s="131"/>
      <c r="T172" s="131"/>
      <c r="U172" s="131"/>
      <c r="V172" s="131"/>
      <c r="W172" s="131"/>
      <c r="X172" s="131"/>
      <c r="Y172" s="126"/>
      <c r="Z172" s="126"/>
      <c r="AA172" s="126"/>
      <c r="AB172" s="126"/>
      <c r="AC172" s="126"/>
      <c r="AD172" s="126"/>
      <c r="AE172" s="126"/>
      <c r="AF172" s="126"/>
      <c r="AG172" s="126" t="s">
        <v>340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>
      <c r="A173" s="129"/>
      <c r="B173" s="129"/>
      <c r="C173" s="257" t="s">
        <v>371</v>
      </c>
      <c r="D173" s="258"/>
      <c r="E173" s="258"/>
      <c r="F173" s="258"/>
      <c r="G173" s="258"/>
      <c r="H173" s="131"/>
      <c r="I173" s="131"/>
      <c r="J173" s="131"/>
      <c r="K173" s="131"/>
      <c r="L173" s="131"/>
      <c r="M173" s="131"/>
      <c r="N173" s="130"/>
      <c r="O173" s="130"/>
      <c r="P173" s="130"/>
      <c r="Q173" s="130"/>
      <c r="R173" s="131"/>
      <c r="S173" s="131"/>
      <c r="T173" s="131"/>
      <c r="U173" s="131"/>
      <c r="V173" s="131"/>
      <c r="W173" s="131"/>
      <c r="X173" s="131"/>
      <c r="Y173" s="126"/>
      <c r="Z173" s="126"/>
      <c r="AA173" s="126"/>
      <c r="AB173" s="126"/>
      <c r="AC173" s="126"/>
      <c r="AD173" s="126"/>
      <c r="AE173" s="126"/>
      <c r="AF173" s="126"/>
      <c r="AG173" s="126" t="s">
        <v>340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>
      <c r="A174" s="129"/>
      <c r="B174" s="129"/>
      <c r="C174" s="257" t="s">
        <v>372</v>
      </c>
      <c r="D174" s="258"/>
      <c r="E174" s="258"/>
      <c r="F174" s="258"/>
      <c r="G174" s="258"/>
      <c r="H174" s="131"/>
      <c r="I174" s="131"/>
      <c r="J174" s="131"/>
      <c r="K174" s="131"/>
      <c r="L174" s="131"/>
      <c r="M174" s="131"/>
      <c r="N174" s="130"/>
      <c r="O174" s="130"/>
      <c r="P174" s="130"/>
      <c r="Q174" s="130"/>
      <c r="R174" s="131"/>
      <c r="S174" s="131"/>
      <c r="T174" s="131"/>
      <c r="U174" s="131"/>
      <c r="V174" s="131"/>
      <c r="W174" s="131"/>
      <c r="X174" s="131"/>
      <c r="Y174" s="126"/>
      <c r="Z174" s="126"/>
      <c r="AA174" s="126"/>
      <c r="AB174" s="126"/>
      <c r="AC174" s="126"/>
      <c r="AD174" s="126"/>
      <c r="AE174" s="126"/>
      <c r="AF174" s="126"/>
      <c r="AG174" s="126" t="s">
        <v>340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ht="22.5">
      <c r="A175" s="140" t="s">
        <v>545</v>
      </c>
      <c r="B175" s="141" t="s">
        <v>546</v>
      </c>
      <c r="C175" s="154" t="s">
        <v>547</v>
      </c>
      <c r="D175" s="142" t="s">
        <v>338</v>
      </c>
      <c r="E175" s="143">
        <v>176.24199999999999</v>
      </c>
      <c r="F175" s="144">
        <v>0</v>
      </c>
      <c r="G175" s="151">
        <f>F175*E175</f>
        <v>0</v>
      </c>
      <c r="H175" s="131">
        <v>658</v>
      </c>
      <c r="I175" s="131">
        <v>115967.23599999999</v>
      </c>
      <c r="J175" s="131">
        <v>0</v>
      </c>
      <c r="K175" s="131">
        <v>0</v>
      </c>
      <c r="L175" s="131">
        <v>21</v>
      </c>
      <c r="M175" s="131">
        <v>140320.36040000001</v>
      </c>
      <c r="N175" s="130">
        <v>0</v>
      </c>
      <c r="O175" s="130">
        <v>0</v>
      </c>
      <c r="P175" s="130">
        <v>0</v>
      </c>
      <c r="Q175" s="130">
        <v>0</v>
      </c>
      <c r="R175" s="131">
        <v>0</v>
      </c>
      <c r="S175" s="131" t="s">
        <v>326</v>
      </c>
      <c r="T175" s="131"/>
      <c r="U175" s="131">
        <v>0</v>
      </c>
      <c r="V175" s="131">
        <v>0</v>
      </c>
      <c r="W175" s="131">
        <v>0</v>
      </c>
      <c r="X175" s="131" t="s">
        <v>385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386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>
      <c r="A176" s="129"/>
      <c r="B176" s="129"/>
      <c r="C176" s="255" t="s">
        <v>339</v>
      </c>
      <c r="D176" s="256"/>
      <c r="E176" s="256"/>
      <c r="F176" s="256"/>
      <c r="G176" s="256"/>
      <c r="H176" s="131"/>
      <c r="I176" s="131"/>
      <c r="J176" s="131"/>
      <c r="K176" s="131"/>
      <c r="L176" s="131"/>
      <c r="M176" s="131"/>
      <c r="N176" s="130"/>
      <c r="O176" s="130"/>
      <c r="P176" s="130"/>
      <c r="Q176" s="130"/>
      <c r="R176" s="131"/>
      <c r="S176" s="131"/>
      <c r="T176" s="131"/>
      <c r="U176" s="131"/>
      <c r="V176" s="131"/>
      <c r="W176" s="131"/>
      <c r="X176" s="131"/>
      <c r="Y176" s="126"/>
      <c r="Z176" s="126"/>
      <c r="AA176" s="126"/>
      <c r="AB176" s="126"/>
      <c r="AC176" s="126"/>
      <c r="AD176" s="126"/>
      <c r="AE176" s="126"/>
      <c r="AF176" s="126"/>
      <c r="AG176" s="126" t="s">
        <v>340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>
      <c r="A177" s="129"/>
      <c r="B177" s="129"/>
      <c r="C177" s="257" t="s">
        <v>526</v>
      </c>
      <c r="D177" s="258"/>
      <c r="E177" s="258"/>
      <c r="F177" s="258"/>
      <c r="G177" s="258"/>
      <c r="H177" s="131"/>
      <c r="I177" s="131"/>
      <c r="J177" s="131"/>
      <c r="K177" s="131"/>
      <c r="L177" s="131"/>
      <c r="M177" s="131"/>
      <c r="N177" s="130"/>
      <c r="O177" s="130"/>
      <c r="P177" s="130"/>
      <c r="Q177" s="130"/>
      <c r="R177" s="131"/>
      <c r="S177" s="131"/>
      <c r="T177" s="131"/>
      <c r="U177" s="131"/>
      <c r="V177" s="131"/>
      <c r="W177" s="131"/>
      <c r="X177" s="131"/>
      <c r="Y177" s="126"/>
      <c r="Z177" s="126"/>
      <c r="AA177" s="126"/>
      <c r="AB177" s="126"/>
      <c r="AC177" s="126"/>
      <c r="AD177" s="126"/>
      <c r="AE177" s="126"/>
      <c r="AF177" s="126"/>
      <c r="AG177" s="126" t="s">
        <v>340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>
      <c r="A178" s="129"/>
      <c r="B178" s="129"/>
      <c r="C178" s="257" t="s">
        <v>548</v>
      </c>
      <c r="D178" s="258"/>
      <c r="E178" s="258"/>
      <c r="F178" s="258"/>
      <c r="G178" s="258"/>
      <c r="H178" s="131"/>
      <c r="I178" s="131"/>
      <c r="J178" s="131"/>
      <c r="K178" s="131"/>
      <c r="L178" s="131"/>
      <c r="M178" s="131"/>
      <c r="N178" s="130"/>
      <c r="O178" s="130"/>
      <c r="P178" s="130"/>
      <c r="Q178" s="130"/>
      <c r="R178" s="131"/>
      <c r="S178" s="131"/>
      <c r="T178" s="131"/>
      <c r="U178" s="131"/>
      <c r="V178" s="131"/>
      <c r="W178" s="131"/>
      <c r="X178" s="131"/>
      <c r="Y178" s="126"/>
      <c r="Z178" s="126"/>
      <c r="AA178" s="126"/>
      <c r="AB178" s="126"/>
      <c r="AC178" s="126"/>
      <c r="AD178" s="126"/>
      <c r="AE178" s="126"/>
      <c r="AF178" s="126"/>
      <c r="AG178" s="126" t="s">
        <v>340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>
      <c r="A179" s="129"/>
      <c r="B179" s="129"/>
      <c r="C179" s="257" t="s">
        <v>528</v>
      </c>
      <c r="D179" s="258"/>
      <c r="E179" s="258"/>
      <c r="F179" s="258"/>
      <c r="G179" s="258"/>
      <c r="H179" s="131"/>
      <c r="I179" s="131"/>
      <c r="J179" s="131"/>
      <c r="K179" s="131"/>
      <c r="L179" s="131"/>
      <c r="M179" s="131"/>
      <c r="N179" s="130"/>
      <c r="O179" s="130"/>
      <c r="P179" s="130"/>
      <c r="Q179" s="130"/>
      <c r="R179" s="131"/>
      <c r="S179" s="131"/>
      <c r="T179" s="131"/>
      <c r="U179" s="131"/>
      <c r="V179" s="131"/>
      <c r="W179" s="131"/>
      <c r="X179" s="131"/>
      <c r="Y179" s="126"/>
      <c r="Z179" s="126"/>
      <c r="AA179" s="126"/>
      <c r="AB179" s="126"/>
      <c r="AC179" s="126"/>
      <c r="AD179" s="126"/>
      <c r="AE179" s="126"/>
      <c r="AF179" s="126"/>
      <c r="AG179" s="126" t="s">
        <v>340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>
      <c r="A180" s="129"/>
      <c r="B180" s="129"/>
      <c r="C180" s="257" t="s">
        <v>549</v>
      </c>
      <c r="D180" s="258"/>
      <c r="E180" s="258"/>
      <c r="F180" s="258"/>
      <c r="G180" s="258"/>
      <c r="H180" s="131"/>
      <c r="I180" s="131"/>
      <c r="J180" s="131"/>
      <c r="K180" s="131"/>
      <c r="L180" s="131"/>
      <c r="M180" s="131"/>
      <c r="N180" s="130"/>
      <c r="O180" s="130"/>
      <c r="P180" s="130"/>
      <c r="Q180" s="130"/>
      <c r="R180" s="131"/>
      <c r="S180" s="131"/>
      <c r="T180" s="131"/>
      <c r="U180" s="131"/>
      <c r="V180" s="131"/>
      <c r="W180" s="131"/>
      <c r="X180" s="131"/>
      <c r="Y180" s="126"/>
      <c r="Z180" s="126"/>
      <c r="AA180" s="126"/>
      <c r="AB180" s="126"/>
      <c r="AC180" s="126"/>
      <c r="AD180" s="126"/>
      <c r="AE180" s="126"/>
      <c r="AF180" s="126"/>
      <c r="AG180" s="126" t="s">
        <v>340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>
      <c r="A181" s="129"/>
      <c r="B181" s="129"/>
      <c r="C181" s="257" t="s">
        <v>530</v>
      </c>
      <c r="D181" s="258"/>
      <c r="E181" s="258"/>
      <c r="F181" s="258"/>
      <c r="G181" s="258"/>
      <c r="H181" s="131"/>
      <c r="I181" s="131"/>
      <c r="J181" s="131"/>
      <c r="K181" s="131"/>
      <c r="L181" s="131"/>
      <c r="M181" s="131"/>
      <c r="N181" s="130"/>
      <c r="O181" s="130"/>
      <c r="P181" s="130"/>
      <c r="Q181" s="130"/>
      <c r="R181" s="131"/>
      <c r="S181" s="131"/>
      <c r="T181" s="131"/>
      <c r="U181" s="131"/>
      <c r="V181" s="131"/>
      <c r="W181" s="131"/>
      <c r="X181" s="131"/>
      <c r="Y181" s="126"/>
      <c r="Z181" s="126"/>
      <c r="AA181" s="126"/>
      <c r="AB181" s="126"/>
      <c r="AC181" s="126"/>
      <c r="AD181" s="126"/>
      <c r="AE181" s="126"/>
      <c r="AF181" s="126"/>
      <c r="AG181" s="126" t="s">
        <v>340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>
      <c r="A182" s="129"/>
      <c r="B182" s="129"/>
      <c r="C182" s="257" t="s">
        <v>550</v>
      </c>
      <c r="D182" s="258"/>
      <c r="E182" s="258"/>
      <c r="F182" s="258"/>
      <c r="G182" s="258"/>
      <c r="H182" s="131"/>
      <c r="I182" s="131"/>
      <c r="J182" s="131"/>
      <c r="K182" s="131"/>
      <c r="L182" s="131"/>
      <c r="M182" s="131"/>
      <c r="N182" s="130"/>
      <c r="O182" s="130"/>
      <c r="P182" s="130"/>
      <c r="Q182" s="130"/>
      <c r="R182" s="131"/>
      <c r="S182" s="131"/>
      <c r="T182" s="131"/>
      <c r="U182" s="131"/>
      <c r="V182" s="131"/>
      <c r="W182" s="131"/>
      <c r="X182" s="131"/>
      <c r="Y182" s="126"/>
      <c r="Z182" s="126"/>
      <c r="AA182" s="126"/>
      <c r="AB182" s="126"/>
      <c r="AC182" s="126"/>
      <c r="AD182" s="126"/>
      <c r="AE182" s="126"/>
      <c r="AF182" s="126"/>
      <c r="AG182" s="126" t="s">
        <v>340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>
      <c r="A183" s="129"/>
      <c r="B183" s="129"/>
      <c r="C183" s="257" t="s">
        <v>344</v>
      </c>
      <c r="D183" s="258"/>
      <c r="E183" s="258"/>
      <c r="F183" s="258"/>
      <c r="G183" s="258"/>
      <c r="H183" s="131"/>
      <c r="I183" s="131"/>
      <c r="J183" s="131"/>
      <c r="K183" s="131"/>
      <c r="L183" s="131"/>
      <c r="M183" s="131"/>
      <c r="N183" s="130"/>
      <c r="O183" s="130"/>
      <c r="P183" s="130"/>
      <c r="Q183" s="130"/>
      <c r="R183" s="131"/>
      <c r="S183" s="131"/>
      <c r="T183" s="131"/>
      <c r="U183" s="131"/>
      <c r="V183" s="131"/>
      <c r="W183" s="131"/>
      <c r="X183" s="131"/>
      <c r="Y183" s="126"/>
      <c r="Z183" s="126"/>
      <c r="AA183" s="126"/>
      <c r="AB183" s="126"/>
      <c r="AC183" s="126"/>
      <c r="AD183" s="126"/>
      <c r="AE183" s="126"/>
      <c r="AF183" s="126"/>
      <c r="AG183" s="126" t="s">
        <v>340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>
      <c r="A184" s="129"/>
      <c r="B184" s="129"/>
      <c r="C184" s="257" t="s">
        <v>551</v>
      </c>
      <c r="D184" s="258"/>
      <c r="E184" s="258"/>
      <c r="F184" s="258"/>
      <c r="G184" s="258"/>
      <c r="H184" s="131"/>
      <c r="I184" s="131"/>
      <c r="J184" s="131"/>
      <c r="K184" s="131"/>
      <c r="L184" s="131"/>
      <c r="M184" s="131"/>
      <c r="N184" s="130"/>
      <c r="O184" s="130"/>
      <c r="P184" s="130"/>
      <c r="Q184" s="130"/>
      <c r="R184" s="131"/>
      <c r="S184" s="131"/>
      <c r="T184" s="131"/>
      <c r="U184" s="131"/>
      <c r="V184" s="131"/>
      <c r="W184" s="131"/>
      <c r="X184" s="131"/>
      <c r="Y184" s="126"/>
      <c r="Z184" s="126"/>
      <c r="AA184" s="126"/>
      <c r="AB184" s="126"/>
      <c r="AC184" s="126"/>
      <c r="AD184" s="126"/>
      <c r="AE184" s="126"/>
      <c r="AF184" s="126"/>
      <c r="AG184" s="126" t="s">
        <v>340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>
      <c r="A185" s="129"/>
      <c r="B185" s="129"/>
      <c r="C185" s="257" t="s">
        <v>349</v>
      </c>
      <c r="D185" s="258"/>
      <c r="E185" s="258"/>
      <c r="F185" s="258"/>
      <c r="G185" s="258"/>
      <c r="H185" s="131"/>
      <c r="I185" s="131"/>
      <c r="J185" s="131"/>
      <c r="K185" s="131"/>
      <c r="L185" s="131"/>
      <c r="M185" s="131"/>
      <c r="N185" s="130"/>
      <c r="O185" s="130"/>
      <c r="P185" s="130"/>
      <c r="Q185" s="130"/>
      <c r="R185" s="131"/>
      <c r="S185" s="131"/>
      <c r="T185" s="131"/>
      <c r="U185" s="131"/>
      <c r="V185" s="131"/>
      <c r="W185" s="131"/>
      <c r="X185" s="131"/>
      <c r="Y185" s="126"/>
      <c r="Z185" s="126"/>
      <c r="AA185" s="126"/>
      <c r="AB185" s="126"/>
      <c r="AC185" s="126"/>
      <c r="AD185" s="126"/>
      <c r="AE185" s="126"/>
      <c r="AF185" s="126"/>
      <c r="AG185" s="126" t="s">
        <v>340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>
      <c r="A186" s="129"/>
      <c r="B186" s="129"/>
      <c r="C186" s="257" t="s">
        <v>365</v>
      </c>
      <c r="D186" s="258"/>
      <c r="E186" s="258"/>
      <c r="F186" s="258"/>
      <c r="G186" s="258"/>
      <c r="H186" s="131"/>
      <c r="I186" s="131"/>
      <c r="J186" s="131"/>
      <c r="K186" s="131"/>
      <c r="L186" s="131"/>
      <c r="M186" s="131"/>
      <c r="N186" s="130"/>
      <c r="O186" s="130"/>
      <c r="P186" s="130"/>
      <c r="Q186" s="130"/>
      <c r="R186" s="131"/>
      <c r="S186" s="131"/>
      <c r="T186" s="131"/>
      <c r="U186" s="131"/>
      <c r="V186" s="131"/>
      <c r="W186" s="131"/>
      <c r="X186" s="131"/>
      <c r="Y186" s="126"/>
      <c r="Z186" s="126"/>
      <c r="AA186" s="126"/>
      <c r="AB186" s="126"/>
      <c r="AC186" s="126"/>
      <c r="AD186" s="126"/>
      <c r="AE186" s="126"/>
      <c r="AF186" s="126"/>
      <c r="AG186" s="126" t="s">
        <v>340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>
      <c r="A187" s="129"/>
      <c r="B187" s="129"/>
      <c r="C187" s="257" t="s">
        <v>552</v>
      </c>
      <c r="D187" s="258"/>
      <c r="E187" s="258"/>
      <c r="F187" s="258"/>
      <c r="G187" s="258"/>
      <c r="H187" s="131"/>
      <c r="I187" s="131"/>
      <c r="J187" s="131"/>
      <c r="K187" s="131"/>
      <c r="L187" s="131"/>
      <c r="M187" s="131"/>
      <c r="N187" s="130"/>
      <c r="O187" s="130"/>
      <c r="P187" s="130"/>
      <c r="Q187" s="130"/>
      <c r="R187" s="131"/>
      <c r="S187" s="131"/>
      <c r="T187" s="131"/>
      <c r="U187" s="131"/>
      <c r="V187" s="131"/>
      <c r="W187" s="131"/>
      <c r="X187" s="131"/>
      <c r="Y187" s="126"/>
      <c r="Z187" s="126"/>
      <c r="AA187" s="126"/>
      <c r="AB187" s="126"/>
      <c r="AC187" s="126"/>
      <c r="AD187" s="126"/>
      <c r="AE187" s="126"/>
      <c r="AF187" s="126"/>
      <c r="AG187" s="126" t="s">
        <v>340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>
      <c r="A188" s="129"/>
      <c r="B188" s="129"/>
      <c r="C188" s="257" t="s">
        <v>534</v>
      </c>
      <c r="D188" s="258"/>
      <c r="E188" s="258"/>
      <c r="F188" s="258"/>
      <c r="G188" s="258"/>
      <c r="H188" s="131"/>
      <c r="I188" s="131"/>
      <c r="J188" s="131"/>
      <c r="K188" s="131"/>
      <c r="L188" s="131"/>
      <c r="M188" s="131"/>
      <c r="N188" s="130"/>
      <c r="O188" s="130"/>
      <c r="P188" s="130"/>
      <c r="Q188" s="130"/>
      <c r="R188" s="131"/>
      <c r="S188" s="131"/>
      <c r="T188" s="131"/>
      <c r="U188" s="131"/>
      <c r="V188" s="131"/>
      <c r="W188" s="131"/>
      <c r="X188" s="131"/>
      <c r="Y188" s="126"/>
      <c r="Z188" s="126"/>
      <c r="AA188" s="126"/>
      <c r="AB188" s="126"/>
      <c r="AC188" s="126"/>
      <c r="AD188" s="126"/>
      <c r="AE188" s="126"/>
      <c r="AF188" s="126"/>
      <c r="AG188" s="126" t="s">
        <v>340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>
      <c r="A189" s="129"/>
      <c r="B189" s="129"/>
      <c r="C189" s="257" t="s">
        <v>553</v>
      </c>
      <c r="D189" s="258"/>
      <c r="E189" s="258"/>
      <c r="F189" s="258"/>
      <c r="G189" s="258"/>
      <c r="H189" s="131"/>
      <c r="I189" s="131"/>
      <c r="J189" s="131"/>
      <c r="K189" s="131"/>
      <c r="L189" s="131"/>
      <c r="M189" s="131"/>
      <c r="N189" s="130"/>
      <c r="O189" s="130"/>
      <c r="P189" s="130"/>
      <c r="Q189" s="130"/>
      <c r="R189" s="131"/>
      <c r="S189" s="131"/>
      <c r="T189" s="131"/>
      <c r="U189" s="131"/>
      <c r="V189" s="131"/>
      <c r="W189" s="131"/>
      <c r="X189" s="131"/>
      <c r="Y189" s="126"/>
      <c r="Z189" s="126"/>
      <c r="AA189" s="126"/>
      <c r="AB189" s="126"/>
      <c r="AC189" s="126"/>
      <c r="AD189" s="126"/>
      <c r="AE189" s="126"/>
      <c r="AF189" s="126"/>
      <c r="AG189" s="126" t="s">
        <v>340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>
      <c r="A190" s="129"/>
      <c r="B190" s="129"/>
      <c r="C190" s="257" t="s">
        <v>536</v>
      </c>
      <c r="D190" s="258"/>
      <c r="E190" s="258"/>
      <c r="F190" s="258"/>
      <c r="G190" s="258"/>
      <c r="H190" s="131"/>
      <c r="I190" s="131"/>
      <c r="J190" s="131"/>
      <c r="K190" s="131"/>
      <c r="L190" s="131"/>
      <c r="M190" s="131"/>
      <c r="N190" s="130"/>
      <c r="O190" s="130"/>
      <c r="P190" s="130"/>
      <c r="Q190" s="130"/>
      <c r="R190" s="131"/>
      <c r="S190" s="131"/>
      <c r="T190" s="131"/>
      <c r="U190" s="131"/>
      <c r="V190" s="131"/>
      <c r="W190" s="131"/>
      <c r="X190" s="131"/>
      <c r="Y190" s="126"/>
      <c r="Z190" s="126"/>
      <c r="AA190" s="126"/>
      <c r="AB190" s="126"/>
      <c r="AC190" s="126"/>
      <c r="AD190" s="126"/>
      <c r="AE190" s="126"/>
      <c r="AF190" s="126"/>
      <c r="AG190" s="126" t="s">
        <v>340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>
      <c r="A191" s="129"/>
      <c r="B191" s="129"/>
      <c r="C191" s="257" t="s">
        <v>554</v>
      </c>
      <c r="D191" s="258"/>
      <c r="E191" s="258"/>
      <c r="F191" s="258"/>
      <c r="G191" s="258"/>
      <c r="H191" s="131"/>
      <c r="I191" s="131"/>
      <c r="J191" s="131"/>
      <c r="K191" s="131"/>
      <c r="L191" s="131"/>
      <c r="M191" s="131"/>
      <c r="N191" s="130"/>
      <c r="O191" s="130"/>
      <c r="P191" s="130"/>
      <c r="Q191" s="130"/>
      <c r="R191" s="131"/>
      <c r="S191" s="131"/>
      <c r="T191" s="131"/>
      <c r="U191" s="131"/>
      <c r="V191" s="131"/>
      <c r="W191" s="131"/>
      <c r="X191" s="131"/>
      <c r="Y191" s="126"/>
      <c r="Z191" s="126"/>
      <c r="AA191" s="126"/>
      <c r="AB191" s="126"/>
      <c r="AC191" s="126"/>
      <c r="AD191" s="126"/>
      <c r="AE191" s="126"/>
      <c r="AF191" s="126"/>
      <c r="AG191" s="126" t="s">
        <v>340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>
      <c r="A192" s="129"/>
      <c r="B192" s="129"/>
      <c r="C192" s="257" t="s">
        <v>371</v>
      </c>
      <c r="D192" s="258"/>
      <c r="E192" s="258"/>
      <c r="F192" s="258"/>
      <c r="G192" s="258"/>
      <c r="H192" s="131"/>
      <c r="I192" s="131"/>
      <c r="J192" s="131"/>
      <c r="K192" s="131"/>
      <c r="L192" s="131"/>
      <c r="M192" s="131"/>
      <c r="N192" s="130"/>
      <c r="O192" s="130"/>
      <c r="P192" s="130"/>
      <c r="Q192" s="130"/>
      <c r="R192" s="131"/>
      <c r="S192" s="131"/>
      <c r="T192" s="131"/>
      <c r="U192" s="131"/>
      <c r="V192" s="131"/>
      <c r="W192" s="131"/>
      <c r="X192" s="131"/>
      <c r="Y192" s="126"/>
      <c r="Z192" s="126"/>
      <c r="AA192" s="126"/>
      <c r="AB192" s="126"/>
      <c r="AC192" s="126"/>
      <c r="AD192" s="126"/>
      <c r="AE192" s="126"/>
      <c r="AF192" s="126"/>
      <c r="AG192" s="126" t="s">
        <v>340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>
      <c r="A193" s="129"/>
      <c r="B193" s="129"/>
      <c r="C193" s="257" t="s">
        <v>555</v>
      </c>
      <c r="D193" s="258"/>
      <c r="E193" s="258"/>
      <c r="F193" s="258"/>
      <c r="G193" s="258"/>
      <c r="H193" s="131"/>
      <c r="I193" s="131"/>
      <c r="J193" s="131"/>
      <c r="K193" s="131"/>
      <c r="L193" s="131"/>
      <c r="M193" s="131"/>
      <c r="N193" s="130"/>
      <c r="O193" s="130"/>
      <c r="P193" s="130"/>
      <c r="Q193" s="130"/>
      <c r="R193" s="131"/>
      <c r="S193" s="131"/>
      <c r="T193" s="131"/>
      <c r="U193" s="131"/>
      <c r="V193" s="131"/>
      <c r="W193" s="131"/>
      <c r="X193" s="131"/>
      <c r="Y193" s="126"/>
      <c r="Z193" s="126"/>
      <c r="AA193" s="126"/>
      <c r="AB193" s="126"/>
      <c r="AC193" s="126"/>
      <c r="AD193" s="126"/>
      <c r="AE193" s="126"/>
      <c r="AF193" s="126"/>
      <c r="AG193" s="126" t="s">
        <v>340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ht="22.5">
      <c r="A194" s="140" t="s">
        <v>556</v>
      </c>
      <c r="B194" s="141" t="s">
        <v>557</v>
      </c>
      <c r="C194" s="154" t="s">
        <v>558</v>
      </c>
      <c r="D194" s="142" t="s">
        <v>338</v>
      </c>
      <c r="E194" s="143">
        <v>40.06</v>
      </c>
      <c r="F194" s="144">
        <v>0</v>
      </c>
      <c r="G194" s="151">
        <f>F194*E194</f>
        <v>0</v>
      </c>
      <c r="H194" s="131">
        <v>0</v>
      </c>
      <c r="I194" s="131">
        <v>0</v>
      </c>
      <c r="J194" s="131">
        <v>343.5</v>
      </c>
      <c r="K194" s="131">
        <v>13760.61</v>
      </c>
      <c r="L194" s="131">
        <v>21</v>
      </c>
      <c r="M194" s="131">
        <v>16650.338100000001</v>
      </c>
      <c r="N194" s="130">
        <v>0</v>
      </c>
      <c r="O194" s="130">
        <v>0</v>
      </c>
      <c r="P194" s="130">
        <v>0</v>
      </c>
      <c r="Q194" s="130">
        <v>0</v>
      </c>
      <c r="R194" s="131">
        <v>0</v>
      </c>
      <c r="S194" s="131" t="s">
        <v>326</v>
      </c>
      <c r="T194" s="131"/>
      <c r="U194" s="131">
        <v>0</v>
      </c>
      <c r="V194" s="131">
        <v>0</v>
      </c>
      <c r="W194" s="131">
        <v>0</v>
      </c>
      <c r="X194" s="131" t="s">
        <v>327</v>
      </c>
      <c r="Y194" s="126"/>
      <c r="Z194" s="126"/>
      <c r="AA194" s="126"/>
      <c r="AB194" s="126"/>
      <c r="AC194" s="126"/>
      <c r="AD194" s="126"/>
      <c r="AE194" s="126"/>
      <c r="AF194" s="126"/>
      <c r="AG194" s="126" t="s">
        <v>328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>
      <c r="A195" s="129"/>
      <c r="B195" s="129"/>
      <c r="C195" s="255" t="s">
        <v>530</v>
      </c>
      <c r="D195" s="256"/>
      <c r="E195" s="256"/>
      <c r="F195" s="256"/>
      <c r="G195" s="256"/>
      <c r="H195" s="131"/>
      <c r="I195" s="131"/>
      <c r="J195" s="131"/>
      <c r="K195" s="131"/>
      <c r="L195" s="131"/>
      <c r="M195" s="131"/>
      <c r="N195" s="130"/>
      <c r="O195" s="130"/>
      <c r="P195" s="130"/>
      <c r="Q195" s="130"/>
      <c r="R195" s="131"/>
      <c r="S195" s="131"/>
      <c r="T195" s="131"/>
      <c r="U195" s="131"/>
      <c r="V195" s="131"/>
      <c r="W195" s="131"/>
      <c r="X195" s="131"/>
      <c r="Y195" s="126"/>
      <c r="Z195" s="126"/>
      <c r="AA195" s="126"/>
      <c r="AB195" s="126"/>
      <c r="AC195" s="126"/>
      <c r="AD195" s="126"/>
      <c r="AE195" s="126"/>
      <c r="AF195" s="126"/>
      <c r="AG195" s="126" t="s">
        <v>340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>
      <c r="A196" s="129"/>
      <c r="B196" s="129"/>
      <c r="C196" s="257" t="s">
        <v>542</v>
      </c>
      <c r="D196" s="258"/>
      <c r="E196" s="258"/>
      <c r="F196" s="258"/>
      <c r="G196" s="258"/>
      <c r="H196" s="131"/>
      <c r="I196" s="131"/>
      <c r="J196" s="131"/>
      <c r="K196" s="131"/>
      <c r="L196" s="131"/>
      <c r="M196" s="131"/>
      <c r="N196" s="130"/>
      <c r="O196" s="130"/>
      <c r="P196" s="130"/>
      <c r="Q196" s="130"/>
      <c r="R196" s="131"/>
      <c r="S196" s="131"/>
      <c r="T196" s="131"/>
      <c r="U196" s="131"/>
      <c r="V196" s="131"/>
      <c r="W196" s="131"/>
      <c r="X196" s="131"/>
      <c r="Y196" s="126"/>
      <c r="Z196" s="126"/>
      <c r="AA196" s="126"/>
      <c r="AB196" s="126"/>
      <c r="AC196" s="126"/>
      <c r="AD196" s="126"/>
      <c r="AE196" s="126"/>
      <c r="AF196" s="126"/>
      <c r="AG196" s="126" t="s">
        <v>340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>
      <c r="A197" s="129"/>
      <c r="B197" s="129"/>
      <c r="C197" s="257" t="s">
        <v>344</v>
      </c>
      <c r="D197" s="258"/>
      <c r="E197" s="258"/>
      <c r="F197" s="258"/>
      <c r="G197" s="258"/>
      <c r="H197" s="131"/>
      <c r="I197" s="131"/>
      <c r="J197" s="131"/>
      <c r="K197" s="131"/>
      <c r="L197" s="131"/>
      <c r="M197" s="131"/>
      <c r="N197" s="130"/>
      <c r="O197" s="130"/>
      <c r="P197" s="130"/>
      <c r="Q197" s="130"/>
      <c r="R197" s="131"/>
      <c r="S197" s="131"/>
      <c r="T197" s="131"/>
      <c r="U197" s="131"/>
      <c r="V197" s="131"/>
      <c r="W197" s="131"/>
      <c r="X197" s="131"/>
      <c r="Y197" s="126"/>
      <c r="Z197" s="126"/>
      <c r="AA197" s="126"/>
      <c r="AB197" s="126"/>
      <c r="AC197" s="126"/>
      <c r="AD197" s="126"/>
      <c r="AE197" s="126"/>
      <c r="AF197" s="126"/>
      <c r="AG197" s="126" t="s">
        <v>340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>
      <c r="A198" s="129"/>
      <c r="B198" s="129"/>
      <c r="C198" s="257" t="s">
        <v>532</v>
      </c>
      <c r="D198" s="258"/>
      <c r="E198" s="258"/>
      <c r="F198" s="258"/>
      <c r="G198" s="258"/>
      <c r="H198" s="131"/>
      <c r="I198" s="131"/>
      <c r="J198" s="131"/>
      <c r="K198" s="131"/>
      <c r="L198" s="131"/>
      <c r="M198" s="131"/>
      <c r="N198" s="130"/>
      <c r="O198" s="130"/>
      <c r="P198" s="130"/>
      <c r="Q198" s="130"/>
      <c r="R198" s="131"/>
      <c r="S198" s="131"/>
      <c r="T198" s="131"/>
      <c r="U198" s="131"/>
      <c r="V198" s="131"/>
      <c r="W198" s="131"/>
      <c r="X198" s="131"/>
      <c r="Y198" s="126"/>
      <c r="Z198" s="126"/>
      <c r="AA198" s="126"/>
      <c r="AB198" s="126"/>
      <c r="AC198" s="126"/>
      <c r="AD198" s="126"/>
      <c r="AE198" s="126"/>
      <c r="AF198" s="126"/>
      <c r="AG198" s="126" t="s">
        <v>340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>
      <c r="A199" s="129"/>
      <c r="B199" s="129"/>
      <c r="C199" s="257" t="s">
        <v>536</v>
      </c>
      <c r="D199" s="258"/>
      <c r="E199" s="258"/>
      <c r="F199" s="258"/>
      <c r="G199" s="258"/>
      <c r="H199" s="131"/>
      <c r="I199" s="131"/>
      <c r="J199" s="131"/>
      <c r="K199" s="131"/>
      <c r="L199" s="131"/>
      <c r="M199" s="131"/>
      <c r="N199" s="130"/>
      <c r="O199" s="130"/>
      <c r="P199" s="130"/>
      <c r="Q199" s="130"/>
      <c r="R199" s="131"/>
      <c r="S199" s="131"/>
      <c r="T199" s="131"/>
      <c r="U199" s="131"/>
      <c r="V199" s="131"/>
      <c r="W199" s="131"/>
      <c r="X199" s="131"/>
      <c r="Y199" s="126"/>
      <c r="Z199" s="126"/>
      <c r="AA199" s="126"/>
      <c r="AB199" s="126"/>
      <c r="AC199" s="126"/>
      <c r="AD199" s="126"/>
      <c r="AE199" s="126"/>
      <c r="AF199" s="126"/>
      <c r="AG199" s="126" t="s">
        <v>340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>
      <c r="A200" s="129"/>
      <c r="B200" s="129"/>
      <c r="C200" s="257" t="s">
        <v>544</v>
      </c>
      <c r="D200" s="258"/>
      <c r="E200" s="258"/>
      <c r="F200" s="258"/>
      <c r="G200" s="258"/>
      <c r="H200" s="131"/>
      <c r="I200" s="131"/>
      <c r="J200" s="131"/>
      <c r="K200" s="131"/>
      <c r="L200" s="131"/>
      <c r="M200" s="131"/>
      <c r="N200" s="130"/>
      <c r="O200" s="130"/>
      <c r="P200" s="130"/>
      <c r="Q200" s="130"/>
      <c r="R200" s="131"/>
      <c r="S200" s="131"/>
      <c r="T200" s="131"/>
      <c r="U200" s="131"/>
      <c r="V200" s="131"/>
      <c r="W200" s="131"/>
      <c r="X200" s="131"/>
      <c r="Y200" s="126"/>
      <c r="Z200" s="126"/>
      <c r="AA200" s="126"/>
      <c r="AB200" s="126"/>
      <c r="AC200" s="126"/>
      <c r="AD200" s="126"/>
      <c r="AE200" s="126"/>
      <c r="AF200" s="126"/>
      <c r="AG200" s="126" t="s">
        <v>340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>
      <c r="A201" s="129"/>
      <c r="B201" s="129"/>
      <c r="C201" s="257" t="s">
        <v>371</v>
      </c>
      <c r="D201" s="258"/>
      <c r="E201" s="258"/>
      <c r="F201" s="258"/>
      <c r="G201" s="258"/>
      <c r="H201" s="131"/>
      <c r="I201" s="131"/>
      <c r="J201" s="131"/>
      <c r="K201" s="131"/>
      <c r="L201" s="131"/>
      <c r="M201" s="131"/>
      <c r="N201" s="130"/>
      <c r="O201" s="130"/>
      <c r="P201" s="130"/>
      <c r="Q201" s="130"/>
      <c r="R201" s="131"/>
      <c r="S201" s="131"/>
      <c r="T201" s="131"/>
      <c r="U201" s="131"/>
      <c r="V201" s="131"/>
      <c r="W201" s="131"/>
      <c r="X201" s="131"/>
      <c r="Y201" s="126"/>
      <c r="Z201" s="126"/>
      <c r="AA201" s="126"/>
      <c r="AB201" s="126"/>
      <c r="AC201" s="126"/>
      <c r="AD201" s="126"/>
      <c r="AE201" s="126"/>
      <c r="AF201" s="126"/>
      <c r="AG201" s="126" t="s">
        <v>340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>
      <c r="A202" s="129"/>
      <c r="B202" s="129"/>
      <c r="C202" s="257" t="s">
        <v>372</v>
      </c>
      <c r="D202" s="258"/>
      <c r="E202" s="258"/>
      <c r="F202" s="258"/>
      <c r="G202" s="258"/>
      <c r="H202" s="131"/>
      <c r="I202" s="131"/>
      <c r="J202" s="131"/>
      <c r="K202" s="131"/>
      <c r="L202" s="131"/>
      <c r="M202" s="131"/>
      <c r="N202" s="130"/>
      <c r="O202" s="130"/>
      <c r="P202" s="130"/>
      <c r="Q202" s="130"/>
      <c r="R202" s="131"/>
      <c r="S202" s="131"/>
      <c r="T202" s="131"/>
      <c r="U202" s="131"/>
      <c r="V202" s="131"/>
      <c r="W202" s="131"/>
      <c r="X202" s="131"/>
      <c r="Y202" s="126"/>
      <c r="Z202" s="126"/>
      <c r="AA202" s="126"/>
      <c r="AB202" s="126"/>
      <c r="AC202" s="126"/>
      <c r="AD202" s="126"/>
      <c r="AE202" s="126"/>
      <c r="AF202" s="126"/>
      <c r="AG202" s="126" t="s">
        <v>340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>
      <c r="A203" s="146" t="s">
        <v>559</v>
      </c>
      <c r="B203" s="147" t="s">
        <v>560</v>
      </c>
      <c r="C203" s="153" t="s">
        <v>561</v>
      </c>
      <c r="D203" s="148" t="s">
        <v>0</v>
      </c>
      <c r="E203" s="149">
        <v>0</v>
      </c>
      <c r="F203" s="150">
        <v>8.3099996878174345</v>
      </c>
      <c r="G203" s="151">
        <f>F203*E203</f>
        <v>0</v>
      </c>
      <c r="H203" s="131">
        <v>0</v>
      </c>
      <c r="I203" s="131">
        <v>0</v>
      </c>
      <c r="J203" s="131">
        <v>8.31</v>
      </c>
      <c r="K203" s="131">
        <v>20762.850780000001</v>
      </c>
      <c r="L203" s="131">
        <v>21</v>
      </c>
      <c r="M203" s="131">
        <v>25123.048499999997</v>
      </c>
      <c r="N203" s="130">
        <v>0</v>
      </c>
      <c r="O203" s="130">
        <v>0</v>
      </c>
      <c r="P203" s="130">
        <v>0</v>
      </c>
      <c r="Q203" s="130">
        <v>0</v>
      </c>
      <c r="R203" s="131">
        <v>0</v>
      </c>
      <c r="S203" s="131" t="s">
        <v>326</v>
      </c>
      <c r="T203" s="131"/>
      <c r="U203" s="131">
        <v>0</v>
      </c>
      <c r="V203" s="131">
        <v>0</v>
      </c>
      <c r="W203" s="131">
        <v>0</v>
      </c>
      <c r="X203" s="131" t="s">
        <v>327</v>
      </c>
      <c r="Y203" s="126"/>
      <c r="Z203" s="126"/>
      <c r="AA203" s="126"/>
      <c r="AB203" s="126"/>
      <c r="AC203" s="126"/>
      <c r="AD203" s="126"/>
      <c r="AE203" s="126"/>
      <c r="AF203" s="126"/>
      <c r="AG203" s="126" t="s">
        <v>328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>
      <c r="A204" s="134" t="s">
        <v>320</v>
      </c>
      <c r="B204" s="135" t="s">
        <v>250</v>
      </c>
      <c r="C204" s="152" t="s">
        <v>252</v>
      </c>
      <c r="D204" s="136"/>
      <c r="E204" s="137"/>
      <c r="F204" s="138"/>
      <c r="G204" s="139">
        <f>G205+G210+G215</f>
        <v>0</v>
      </c>
      <c r="H204" s="133"/>
      <c r="I204" s="133">
        <v>0</v>
      </c>
      <c r="J204" s="133"/>
      <c r="K204" s="133">
        <v>0</v>
      </c>
      <c r="L204" s="133"/>
      <c r="M204" s="133"/>
      <c r="N204" s="132"/>
      <c r="O204" s="132"/>
      <c r="P204" s="132"/>
      <c r="Q204" s="132"/>
      <c r="R204" s="133"/>
      <c r="S204" s="133"/>
      <c r="T204" s="133"/>
      <c r="U204" s="133"/>
      <c r="V204" s="133"/>
      <c r="W204" s="133"/>
      <c r="X204" s="133"/>
      <c r="AG204" t="s">
        <v>321</v>
      </c>
    </row>
    <row r="205" spans="1:60">
      <c r="A205" s="140" t="s">
        <v>562</v>
      </c>
      <c r="B205" s="141" t="s">
        <v>563</v>
      </c>
      <c r="C205" s="154" t="s">
        <v>564</v>
      </c>
      <c r="D205" s="142" t="s">
        <v>338</v>
      </c>
      <c r="E205" s="143">
        <v>1.516</v>
      </c>
      <c r="F205" s="144">
        <v>0</v>
      </c>
      <c r="G205" s="151">
        <f>F205*E205</f>
        <v>0</v>
      </c>
      <c r="H205" s="131">
        <v>0</v>
      </c>
      <c r="I205" s="131">
        <v>0</v>
      </c>
      <c r="J205" s="131">
        <v>857</v>
      </c>
      <c r="K205" s="131">
        <v>1299.212</v>
      </c>
      <c r="L205" s="131">
        <v>21</v>
      </c>
      <c r="M205" s="131">
        <v>1572.0441000000001</v>
      </c>
      <c r="N205" s="130">
        <v>0</v>
      </c>
      <c r="O205" s="130">
        <v>0</v>
      </c>
      <c r="P205" s="130">
        <v>0</v>
      </c>
      <c r="Q205" s="130">
        <v>0</v>
      </c>
      <c r="R205" s="131">
        <v>0</v>
      </c>
      <c r="S205" s="131" t="s">
        <v>326</v>
      </c>
      <c r="T205" s="131"/>
      <c r="U205" s="131">
        <v>0</v>
      </c>
      <c r="V205" s="131">
        <v>0</v>
      </c>
      <c r="W205" s="131">
        <v>0</v>
      </c>
      <c r="X205" s="131" t="s">
        <v>327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328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>
      <c r="A206" s="129"/>
      <c r="B206" s="129"/>
      <c r="C206" s="255" t="s">
        <v>565</v>
      </c>
      <c r="D206" s="256"/>
      <c r="E206" s="256"/>
      <c r="F206" s="256"/>
      <c r="G206" s="256"/>
      <c r="H206" s="131"/>
      <c r="I206" s="131"/>
      <c r="J206" s="131"/>
      <c r="K206" s="131"/>
      <c r="L206" s="131"/>
      <c r="M206" s="131"/>
      <c r="N206" s="130"/>
      <c r="O206" s="130"/>
      <c r="P206" s="130"/>
      <c r="Q206" s="130"/>
      <c r="R206" s="131"/>
      <c r="S206" s="131"/>
      <c r="T206" s="131"/>
      <c r="U206" s="131"/>
      <c r="V206" s="131"/>
      <c r="W206" s="131"/>
      <c r="X206" s="131"/>
      <c r="Y206" s="126"/>
      <c r="Z206" s="126"/>
      <c r="AA206" s="126"/>
      <c r="AB206" s="126"/>
      <c r="AC206" s="126"/>
      <c r="AD206" s="126"/>
      <c r="AE206" s="126"/>
      <c r="AF206" s="126"/>
      <c r="AG206" s="126" t="s">
        <v>340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>
      <c r="A207" s="129"/>
      <c r="B207" s="129"/>
      <c r="C207" s="257" t="s">
        <v>566</v>
      </c>
      <c r="D207" s="258"/>
      <c r="E207" s="258"/>
      <c r="F207" s="258"/>
      <c r="G207" s="258"/>
      <c r="H207" s="131"/>
      <c r="I207" s="131"/>
      <c r="J207" s="131"/>
      <c r="K207" s="131"/>
      <c r="L207" s="131"/>
      <c r="M207" s="131"/>
      <c r="N207" s="130"/>
      <c r="O207" s="130"/>
      <c r="P207" s="130"/>
      <c r="Q207" s="130"/>
      <c r="R207" s="131"/>
      <c r="S207" s="131"/>
      <c r="T207" s="131"/>
      <c r="U207" s="131"/>
      <c r="V207" s="131"/>
      <c r="W207" s="131"/>
      <c r="X207" s="131"/>
      <c r="Y207" s="126"/>
      <c r="Z207" s="126"/>
      <c r="AA207" s="126"/>
      <c r="AB207" s="126"/>
      <c r="AC207" s="126"/>
      <c r="AD207" s="126"/>
      <c r="AE207" s="126"/>
      <c r="AF207" s="126"/>
      <c r="AG207" s="126" t="s">
        <v>340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>
      <c r="A208" s="129"/>
      <c r="B208" s="129"/>
      <c r="C208" s="257" t="s">
        <v>567</v>
      </c>
      <c r="D208" s="258"/>
      <c r="E208" s="258"/>
      <c r="F208" s="258"/>
      <c r="G208" s="258"/>
      <c r="H208" s="131"/>
      <c r="I208" s="131"/>
      <c r="J208" s="131"/>
      <c r="K208" s="131"/>
      <c r="L208" s="131"/>
      <c r="M208" s="131"/>
      <c r="N208" s="130"/>
      <c r="O208" s="130"/>
      <c r="P208" s="130"/>
      <c r="Q208" s="130"/>
      <c r="R208" s="131"/>
      <c r="S208" s="131"/>
      <c r="T208" s="131"/>
      <c r="U208" s="131"/>
      <c r="V208" s="131"/>
      <c r="W208" s="131"/>
      <c r="X208" s="131"/>
      <c r="Y208" s="126"/>
      <c r="Z208" s="126"/>
      <c r="AA208" s="126"/>
      <c r="AB208" s="126"/>
      <c r="AC208" s="126"/>
      <c r="AD208" s="126"/>
      <c r="AE208" s="126"/>
      <c r="AF208" s="126"/>
      <c r="AG208" s="126" t="s">
        <v>340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>
      <c r="A209" s="129"/>
      <c r="B209" s="129"/>
      <c r="C209" s="257" t="s">
        <v>568</v>
      </c>
      <c r="D209" s="258"/>
      <c r="E209" s="258"/>
      <c r="F209" s="258"/>
      <c r="G209" s="258"/>
      <c r="H209" s="131"/>
      <c r="I209" s="131"/>
      <c r="J209" s="131"/>
      <c r="K209" s="131"/>
      <c r="L209" s="131"/>
      <c r="M209" s="131"/>
      <c r="N209" s="130"/>
      <c r="O209" s="130"/>
      <c r="P209" s="130"/>
      <c r="Q209" s="130"/>
      <c r="R209" s="131"/>
      <c r="S209" s="131"/>
      <c r="T209" s="131"/>
      <c r="U209" s="131"/>
      <c r="V209" s="131"/>
      <c r="W209" s="131"/>
      <c r="X209" s="131"/>
      <c r="Y209" s="126"/>
      <c r="Z209" s="126"/>
      <c r="AA209" s="126"/>
      <c r="AB209" s="126"/>
      <c r="AC209" s="126"/>
      <c r="AD209" s="126"/>
      <c r="AE209" s="126"/>
      <c r="AF209" s="126"/>
      <c r="AG209" s="126" t="s">
        <v>340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>
      <c r="A210" s="140" t="s">
        <v>569</v>
      </c>
      <c r="B210" s="141" t="s">
        <v>570</v>
      </c>
      <c r="C210" s="154" t="s">
        <v>571</v>
      </c>
      <c r="D210" s="142" t="s">
        <v>338</v>
      </c>
      <c r="E210" s="143">
        <v>1.6679999999999999</v>
      </c>
      <c r="F210" s="144">
        <v>0</v>
      </c>
      <c r="G210" s="151">
        <f>F210*E210</f>
        <v>0</v>
      </c>
      <c r="H210" s="131">
        <v>5884.89</v>
      </c>
      <c r="I210" s="131">
        <v>9815.9965200000006</v>
      </c>
      <c r="J210" s="131">
        <v>0</v>
      </c>
      <c r="K210" s="131">
        <v>0</v>
      </c>
      <c r="L210" s="131">
        <v>21</v>
      </c>
      <c r="M210" s="131">
        <v>11877.36</v>
      </c>
      <c r="N210" s="130">
        <v>0</v>
      </c>
      <c r="O210" s="130">
        <v>0</v>
      </c>
      <c r="P210" s="130">
        <v>0</v>
      </c>
      <c r="Q210" s="130">
        <v>0</v>
      </c>
      <c r="R210" s="131">
        <v>0</v>
      </c>
      <c r="S210" s="131" t="s">
        <v>326</v>
      </c>
      <c r="T210" s="131"/>
      <c r="U210" s="131">
        <v>0</v>
      </c>
      <c r="V210" s="131">
        <v>0</v>
      </c>
      <c r="W210" s="131">
        <v>0</v>
      </c>
      <c r="X210" s="131" t="s">
        <v>385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386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>
      <c r="A211" s="129"/>
      <c r="B211" s="129"/>
      <c r="C211" s="255" t="s">
        <v>565</v>
      </c>
      <c r="D211" s="256"/>
      <c r="E211" s="256"/>
      <c r="F211" s="256"/>
      <c r="G211" s="256"/>
      <c r="H211" s="131"/>
      <c r="I211" s="131"/>
      <c r="J211" s="131"/>
      <c r="K211" s="131"/>
      <c r="L211" s="131"/>
      <c r="M211" s="131"/>
      <c r="N211" s="130"/>
      <c r="O211" s="130"/>
      <c r="P211" s="130"/>
      <c r="Q211" s="130"/>
      <c r="R211" s="131"/>
      <c r="S211" s="131"/>
      <c r="T211" s="131"/>
      <c r="U211" s="131"/>
      <c r="V211" s="131"/>
      <c r="W211" s="131"/>
      <c r="X211" s="131"/>
      <c r="Y211" s="126"/>
      <c r="Z211" s="126"/>
      <c r="AA211" s="126"/>
      <c r="AB211" s="126"/>
      <c r="AC211" s="126"/>
      <c r="AD211" s="126"/>
      <c r="AE211" s="126"/>
      <c r="AF211" s="126"/>
      <c r="AG211" s="126" t="s">
        <v>340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>
      <c r="A212" s="129"/>
      <c r="B212" s="129"/>
      <c r="C212" s="257" t="s">
        <v>572</v>
      </c>
      <c r="D212" s="258"/>
      <c r="E212" s="258"/>
      <c r="F212" s="258"/>
      <c r="G212" s="258"/>
      <c r="H212" s="131"/>
      <c r="I212" s="131"/>
      <c r="J212" s="131"/>
      <c r="K212" s="131"/>
      <c r="L212" s="131"/>
      <c r="M212" s="131"/>
      <c r="N212" s="130"/>
      <c r="O212" s="130"/>
      <c r="P212" s="130"/>
      <c r="Q212" s="130"/>
      <c r="R212" s="131"/>
      <c r="S212" s="131"/>
      <c r="T212" s="131"/>
      <c r="U212" s="131"/>
      <c r="V212" s="131"/>
      <c r="W212" s="131"/>
      <c r="X212" s="131"/>
      <c r="Y212" s="126"/>
      <c r="Z212" s="126"/>
      <c r="AA212" s="126"/>
      <c r="AB212" s="126"/>
      <c r="AC212" s="126"/>
      <c r="AD212" s="126"/>
      <c r="AE212" s="126"/>
      <c r="AF212" s="126"/>
      <c r="AG212" s="126" t="s">
        <v>340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>
      <c r="A213" s="129"/>
      <c r="B213" s="129"/>
      <c r="C213" s="257" t="s">
        <v>567</v>
      </c>
      <c r="D213" s="258"/>
      <c r="E213" s="258"/>
      <c r="F213" s="258"/>
      <c r="G213" s="258"/>
      <c r="H213" s="131"/>
      <c r="I213" s="131"/>
      <c r="J213" s="131"/>
      <c r="K213" s="131"/>
      <c r="L213" s="131"/>
      <c r="M213" s="131"/>
      <c r="N213" s="130"/>
      <c r="O213" s="130"/>
      <c r="P213" s="130"/>
      <c r="Q213" s="130"/>
      <c r="R213" s="131"/>
      <c r="S213" s="131"/>
      <c r="T213" s="131"/>
      <c r="U213" s="131"/>
      <c r="V213" s="131"/>
      <c r="W213" s="131"/>
      <c r="X213" s="131"/>
      <c r="Y213" s="126"/>
      <c r="Z213" s="126"/>
      <c r="AA213" s="126"/>
      <c r="AB213" s="126"/>
      <c r="AC213" s="126"/>
      <c r="AD213" s="126"/>
      <c r="AE213" s="126"/>
      <c r="AF213" s="126"/>
      <c r="AG213" s="126" t="s">
        <v>340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>
      <c r="A214" s="129"/>
      <c r="B214" s="129"/>
      <c r="C214" s="257" t="s">
        <v>573</v>
      </c>
      <c r="D214" s="258"/>
      <c r="E214" s="258"/>
      <c r="F214" s="258"/>
      <c r="G214" s="258"/>
      <c r="H214" s="131"/>
      <c r="I214" s="131"/>
      <c r="J214" s="131"/>
      <c r="K214" s="131"/>
      <c r="L214" s="131"/>
      <c r="M214" s="131"/>
      <c r="N214" s="130"/>
      <c r="O214" s="130"/>
      <c r="P214" s="130"/>
      <c r="Q214" s="130"/>
      <c r="R214" s="131"/>
      <c r="S214" s="131"/>
      <c r="T214" s="131"/>
      <c r="U214" s="131"/>
      <c r="V214" s="131"/>
      <c r="W214" s="131"/>
      <c r="X214" s="131"/>
      <c r="Y214" s="126"/>
      <c r="Z214" s="126"/>
      <c r="AA214" s="126"/>
      <c r="AB214" s="126"/>
      <c r="AC214" s="126"/>
      <c r="AD214" s="126"/>
      <c r="AE214" s="126"/>
      <c r="AF214" s="126"/>
      <c r="AG214" s="126" t="s">
        <v>340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>
      <c r="A215" s="146" t="s">
        <v>574</v>
      </c>
      <c r="B215" s="147" t="s">
        <v>575</v>
      </c>
      <c r="C215" s="153" t="s">
        <v>576</v>
      </c>
      <c r="D215" s="148" t="s">
        <v>0</v>
      </c>
      <c r="E215" s="149">
        <v>0</v>
      </c>
      <c r="F215" s="150">
        <v>7.4801099801099795</v>
      </c>
      <c r="G215" s="151">
        <f>F215*E215</f>
        <v>0</v>
      </c>
      <c r="H215" s="131">
        <v>0</v>
      </c>
      <c r="I215" s="131">
        <v>0</v>
      </c>
      <c r="J215" s="131">
        <v>7.48</v>
      </c>
      <c r="K215" s="131">
        <v>255.72624000000002</v>
      </c>
      <c r="L215" s="131">
        <v>21</v>
      </c>
      <c r="M215" s="131">
        <v>309.43329999999997</v>
      </c>
      <c r="N215" s="130">
        <v>0</v>
      </c>
      <c r="O215" s="130">
        <v>0</v>
      </c>
      <c r="P215" s="130">
        <v>0</v>
      </c>
      <c r="Q215" s="130">
        <v>0</v>
      </c>
      <c r="R215" s="131">
        <v>0</v>
      </c>
      <c r="S215" s="131" t="s">
        <v>326</v>
      </c>
      <c r="T215" s="131"/>
      <c r="U215" s="131">
        <v>0</v>
      </c>
      <c r="V215" s="131">
        <v>0</v>
      </c>
      <c r="W215" s="131">
        <v>0</v>
      </c>
      <c r="X215" s="131" t="s">
        <v>327</v>
      </c>
      <c r="Y215" s="126"/>
      <c r="Z215" s="126"/>
      <c r="AA215" s="126"/>
      <c r="AB215" s="126"/>
      <c r="AC215" s="126"/>
      <c r="AD215" s="126"/>
      <c r="AE215" s="126"/>
      <c r="AF215" s="126"/>
      <c r="AG215" s="126" t="s">
        <v>328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>
      <c r="A216" s="134" t="s">
        <v>320</v>
      </c>
      <c r="B216" s="135" t="s">
        <v>253</v>
      </c>
      <c r="C216" s="152" t="s">
        <v>254</v>
      </c>
      <c r="D216" s="136"/>
      <c r="E216" s="137"/>
      <c r="F216" s="138"/>
      <c r="G216" s="139">
        <f>G217+G234+G249+G260+G271+G278+G285</f>
        <v>0</v>
      </c>
      <c r="H216" s="133"/>
      <c r="I216" s="133">
        <v>0</v>
      </c>
      <c r="J216" s="133"/>
      <c r="K216" s="133">
        <v>0</v>
      </c>
      <c r="L216" s="133"/>
      <c r="M216" s="133"/>
      <c r="N216" s="132"/>
      <c r="O216" s="132"/>
      <c r="P216" s="132"/>
      <c r="Q216" s="132"/>
      <c r="R216" s="133"/>
      <c r="S216" s="133"/>
      <c r="T216" s="133"/>
      <c r="U216" s="133"/>
      <c r="V216" s="133"/>
      <c r="W216" s="133"/>
      <c r="X216" s="133"/>
      <c r="AG216" t="s">
        <v>321</v>
      </c>
    </row>
    <row r="217" spans="1:60" ht="22.5">
      <c r="A217" s="140" t="s">
        <v>577</v>
      </c>
      <c r="B217" s="141" t="s">
        <v>578</v>
      </c>
      <c r="C217" s="154" t="s">
        <v>579</v>
      </c>
      <c r="D217" s="142" t="s">
        <v>338</v>
      </c>
      <c r="E217" s="143">
        <v>204.36</v>
      </c>
      <c r="F217" s="144">
        <v>0</v>
      </c>
      <c r="G217" s="151">
        <f>F217*E217</f>
        <v>0</v>
      </c>
      <c r="H217" s="131">
        <v>0</v>
      </c>
      <c r="I217" s="131">
        <v>0</v>
      </c>
      <c r="J217" s="131">
        <v>55.9</v>
      </c>
      <c r="K217" s="131">
        <v>11423.724</v>
      </c>
      <c r="L217" s="131">
        <v>21</v>
      </c>
      <c r="M217" s="131">
        <v>13822.7012</v>
      </c>
      <c r="N217" s="130">
        <v>0</v>
      </c>
      <c r="O217" s="130">
        <v>0</v>
      </c>
      <c r="P217" s="130">
        <v>0</v>
      </c>
      <c r="Q217" s="130">
        <v>0</v>
      </c>
      <c r="R217" s="131">
        <v>0</v>
      </c>
      <c r="S217" s="131" t="s">
        <v>326</v>
      </c>
      <c r="T217" s="131"/>
      <c r="U217" s="131">
        <v>0</v>
      </c>
      <c r="V217" s="131">
        <v>0</v>
      </c>
      <c r="W217" s="131">
        <v>0</v>
      </c>
      <c r="X217" s="131" t="s">
        <v>327</v>
      </c>
      <c r="Y217" s="126"/>
      <c r="Z217" s="126"/>
      <c r="AA217" s="126"/>
      <c r="AB217" s="126"/>
      <c r="AC217" s="126"/>
      <c r="AD217" s="126"/>
      <c r="AE217" s="126"/>
      <c r="AF217" s="126"/>
      <c r="AG217" s="126" t="s">
        <v>328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>
      <c r="A218" s="129"/>
      <c r="B218" s="129"/>
      <c r="C218" s="255" t="s">
        <v>339</v>
      </c>
      <c r="D218" s="256"/>
      <c r="E218" s="256"/>
      <c r="F218" s="256"/>
      <c r="G218" s="256"/>
      <c r="H218" s="131"/>
      <c r="I218" s="131"/>
      <c r="J218" s="131"/>
      <c r="K218" s="131"/>
      <c r="L218" s="131"/>
      <c r="M218" s="131"/>
      <c r="N218" s="130"/>
      <c r="O218" s="130"/>
      <c r="P218" s="130"/>
      <c r="Q218" s="130"/>
      <c r="R218" s="131"/>
      <c r="S218" s="131"/>
      <c r="T218" s="131"/>
      <c r="U218" s="131"/>
      <c r="V218" s="131"/>
      <c r="W218" s="131"/>
      <c r="X218" s="131"/>
      <c r="Y218" s="126"/>
      <c r="Z218" s="126"/>
      <c r="AA218" s="126"/>
      <c r="AB218" s="126"/>
      <c r="AC218" s="126"/>
      <c r="AD218" s="126"/>
      <c r="AE218" s="126"/>
      <c r="AF218" s="126"/>
      <c r="AG218" s="126" t="s">
        <v>340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>
      <c r="A219" s="129"/>
      <c r="B219" s="129"/>
      <c r="C219" s="257" t="s">
        <v>357</v>
      </c>
      <c r="D219" s="258"/>
      <c r="E219" s="258"/>
      <c r="F219" s="258"/>
      <c r="G219" s="258"/>
      <c r="H219" s="131"/>
      <c r="I219" s="131"/>
      <c r="J219" s="131"/>
      <c r="K219" s="131"/>
      <c r="L219" s="131"/>
      <c r="M219" s="131"/>
      <c r="N219" s="130"/>
      <c r="O219" s="130"/>
      <c r="P219" s="130"/>
      <c r="Q219" s="130"/>
      <c r="R219" s="131"/>
      <c r="S219" s="131"/>
      <c r="T219" s="131"/>
      <c r="U219" s="131"/>
      <c r="V219" s="131"/>
      <c r="W219" s="131"/>
      <c r="X219" s="131"/>
      <c r="Y219" s="126"/>
      <c r="Z219" s="126"/>
      <c r="AA219" s="126"/>
      <c r="AB219" s="126"/>
      <c r="AC219" s="126"/>
      <c r="AD219" s="126"/>
      <c r="AE219" s="126"/>
      <c r="AF219" s="126"/>
      <c r="AG219" s="126" t="s">
        <v>340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>
      <c r="A220" s="129"/>
      <c r="B220" s="129"/>
      <c r="C220" s="257" t="s">
        <v>358</v>
      </c>
      <c r="D220" s="258"/>
      <c r="E220" s="258"/>
      <c r="F220" s="258"/>
      <c r="G220" s="258"/>
      <c r="H220" s="131"/>
      <c r="I220" s="131"/>
      <c r="J220" s="131"/>
      <c r="K220" s="131"/>
      <c r="L220" s="131"/>
      <c r="M220" s="131"/>
      <c r="N220" s="130"/>
      <c r="O220" s="130"/>
      <c r="P220" s="130"/>
      <c r="Q220" s="130"/>
      <c r="R220" s="131"/>
      <c r="S220" s="131"/>
      <c r="T220" s="131"/>
      <c r="U220" s="131"/>
      <c r="V220" s="131"/>
      <c r="W220" s="131"/>
      <c r="X220" s="131"/>
      <c r="Y220" s="126"/>
      <c r="Z220" s="126"/>
      <c r="AA220" s="126"/>
      <c r="AB220" s="126"/>
      <c r="AC220" s="126"/>
      <c r="AD220" s="126"/>
      <c r="AE220" s="126"/>
      <c r="AF220" s="126"/>
      <c r="AG220" s="126" t="s">
        <v>340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>
      <c r="A221" s="129"/>
      <c r="B221" s="129"/>
      <c r="C221" s="257" t="s">
        <v>363</v>
      </c>
      <c r="D221" s="258"/>
      <c r="E221" s="258"/>
      <c r="F221" s="258"/>
      <c r="G221" s="258"/>
      <c r="H221" s="131"/>
      <c r="I221" s="131"/>
      <c r="J221" s="131"/>
      <c r="K221" s="131"/>
      <c r="L221" s="131"/>
      <c r="M221" s="131"/>
      <c r="N221" s="130"/>
      <c r="O221" s="130"/>
      <c r="P221" s="130"/>
      <c r="Q221" s="130"/>
      <c r="R221" s="131"/>
      <c r="S221" s="131"/>
      <c r="T221" s="131"/>
      <c r="U221" s="131"/>
      <c r="V221" s="131"/>
      <c r="W221" s="131"/>
      <c r="X221" s="131"/>
      <c r="Y221" s="126"/>
      <c r="Z221" s="126"/>
      <c r="AA221" s="126"/>
      <c r="AB221" s="126"/>
      <c r="AC221" s="126"/>
      <c r="AD221" s="126"/>
      <c r="AE221" s="126"/>
      <c r="AF221" s="126"/>
      <c r="AG221" s="126" t="s">
        <v>340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>
      <c r="A222" s="129"/>
      <c r="B222" s="129"/>
      <c r="C222" s="257" t="s">
        <v>580</v>
      </c>
      <c r="D222" s="258"/>
      <c r="E222" s="258"/>
      <c r="F222" s="258"/>
      <c r="G222" s="258"/>
      <c r="H222" s="131"/>
      <c r="I222" s="131"/>
      <c r="J222" s="131"/>
      <c r="K222" s="131"/>
      <c r="L222" s="131"/>
      <c r="M222" s="131"/>
      <c r="N222" s="130"/>
      <c r="O222" s="130"/>
      <c r="P222" s="130"/>
      <c r="Q222" s="130"/>
      <c r="R222" s="131"/>
      <c r="S222" s="131"/>
      <c r="T222" s="131"/>
      <c r="U222" s="131"/>
      <c r="V222" s="131"/>
      <c r="W222" s="131"/>
      <c r="X222" s="131"/>
      <c r="Y222" s="126"/>
      <c r="Z222" s="126"/>
      <c r="AA222" s="126"/>
      <c r="AB222" s="126"/>
      <c r="AC222" s="126"/>
      <c r="AD222" s="126"/>
      <c r="AE222" s="126"/>
      <c r="AF222" s="126"/>
      <c r="AG222" s="126" t="s">
        <v>340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>
      <c r="A223" s="129"/>
      <c r="B223" s="129"/>
      <c r="C223" s="257" t="s">
        <v>344</v>
      </c>
      <c r="D223" s="258"/>
      <c r="E223" s="258"/>
      <c r="F223" s="258"/>
      <c r="G223" s="258"/>
      <c r="H223" s="131"/>
      <c r="I223" s="131"/>
      <c r="J223" s="131"/>
      <c r="K223" s="131"/>
      <c r="L223" s="131"/>
      <c r="M223" s="131"/>
      <c r="N223" s="130"/>
      <c r="O223" s="130"/>
      <c r="P223" s="130"/>
      <c r="Q223" s="130"/>
      <c r="R223" s="131"/>
      <c r="S223" s="131"/>
      <c r="T223" s="131"/>
      <c r="U223" s="131"/>
      <c r="V223" s="131"/>
      <c r="W223" s="131"/>
      <c r="X223" s="131"/>
      <c r="Y223" s="126"/>
      <c r="Z223" s="126"/>
      <c r="AA223" s="126"/>
      <c r="AB223" s="126"/>
      <c r="AC223" s="126"/>
      <c r="AD223" s="126"/>
      <c r="AE223" s="126"/>
      <c r="AF223" s="126"/>
      <c r="AG223" s="126" t="s">
        <v>340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>
      <c r="A224" s="129"/>
      <c r="B224" s="129"/>
      <c r="C224" s="257" t="s">
        <v>581</v>
      </c>
      <c r="D224" s="258"/>
      <c r="E224" s="258"/>
      <c r="F224" s="258"/>
      <c r="G224" s="258"/>
      <c r="H224" s="131"/>
      <c r="I224" s="131"/>
      <c r="J224" s="131"/>
      <c r="K224" s="131"/>
      <c r="L224" s="131"/>
      <c r="M224" s="131"/>
      <c r="N224" s="130"/>
      <c r="O224" s="130"/>
      <c r="P224" s="130"/>
      <c r="Q224" s="130"/>
      <c r="R224" s="131"/>
      <c r="S224" s="131"/>
      <c r="T224" s="131"/>
      <c r="U224" s="131"/>
      <c r="V224" s="131"/>
      <c r="W224" s="131"/>
      <c r="X224" s="131"/>
      <c r="Y224" s="126"/>
      <c r="Z224" s="126"/>
      <c r="AA224" s="126"/>
      <c r="AB224" s="126"/>
      <c r="AC224" s="126"/>
      <c r="AD224" s="126"/>
      <c r="AE224" s="126"/>
      <c r="AF224" s="126"/>
      <c r="AG224" s="126" t="s">
        <v>340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>
      <c r="A225" s="129"/>
      <c r="B225" s="129"/>
      <c r="C225" s="257" t="s">
        <v>357</v>
      </c>
      <c r="D225" s="258"/>
      <c r="E225" s="258"/>
      <c r="F225" s="258"/>
      <c r="G225" s="258"/>
      <c r="H225" s="131"/>
      <c r="I225" s="131"/>
      <c r="J225" s="131"/>
      <c r="K225" s="131"/>
      <c r="L225" s="131"/>
      <c r="M225" s="131"/>
      <c r="N225" s="130"/>
      <c r="O225" s="130"/>
      <c r="P225" s="130"/>
      <c r="Q225" s="130"/>
      <c r="R225" s="131"/>
      <c r="S225" s="131"/>
      <c r="T225" s="131"/>
      <c r="U225" s="131"/>
      <c r="V225" s="131"/>
      <c r="W225" s="131"/>
      <c r="X225" s="131"/>
      <c r="Y225" s="126"/>
      <c r="Z225" s="126"/>
      <c r="AA225" s="126"/>
      <c r="AB225" s="126"/>
      <c r="AC225" s="126"/>
      <c r="AD225" s="126"/>
      <c r="AE225" s="126"/>
      <c r="AF225" s="126"/>
      <c r="AG225" s="126" t="s">
        <v>340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>
      <c r="A226" s="129"/>
      <c r="B226" s="129"/>
      <c r="C226" s="257" t="s">
        <v>358</v>
      </c>
      <c r="D226" s="258"/>
      <c r="E226" s="258"/>
      <c r="F226" s="258"/>
      <c r="G226" s="258"/>
      <c r="H226" s="131"/>
      <c r="I226" s="131"/>
      <c r="J226" s="131"/>
      <c r="K226" s="131"/>
      <c r="L226" s="131"/>
      <c r="M226" s="131"/>
      <c r="N226" s="130"/>
      <c r="O226" s="130"/>
      <c r="P226" s="130"/>
      <c r="Q226" s="130"/>
      <c r="R226" s="131"/>
      <c r="S226" s="131"/>
      <c r="T226" s="131"/>
      <c r="U226" s="131"/>
      <c r="V226" s="131"/>
      <c r="W226" s="131"/>
      <c r="X226" s="131"/>
      <c r="Y226" s="126"/>
      <c r="Z226" s="126"/>
      <c r="AA226" s="126"/>
      <c r="AB226" s="126"/>
      <c r="AC226" s="126"/>
      <c r="AD226" s="126"/>
      <c r="AE226" s="126"/>
      <c r="AF226" s="126"/>
      <c r="AG226" s="126" t="s">
        <v>340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>
      <c r="A227" s="129"/>
      <c r="B227" s="129"/>
      <c r="C227" s="257" t="s">
        <v>349</v>
      </c>
      <c r="D227" s="258"/>
      <c r="E227" s="258"/>
      <c r="F227" s="258"/>
      <c r="G227" s="258"/>
      <c r="H227" s="131"/>
      <c r="I227" s="131"/>
      <c r="J227" s="131"/>
      <c r="K227" s="131"/>
      <c r="L227" s="131"/>
      <c r="M227" s="131"/>
      <c r="N227" s="130"/>
      <c r="O227" s="130"/>
      <c r="P227" s="130"/>
      <c r="Q227" s="130"/>
      <c r="R227" s="131"/>
      <c r="S227" s="131"/>
      <c r="T227" s="131"/>
      <c r="U227" s="131"/>
      <c r="V227" s="131"/>
      <c r="W227" s="131"/>
      <c r="X227" s="131"/>
      <c r="Y227" s="126"/>
      <c r="Z227" s="126"/>
      <c r="AA227" s="126"/>
      <c r="AB227" s="126"/>
      <c r="AC227" s="126"/>
      <c r="AD227" s="126"/>
      <c r="AE227" s="126"/>
      <c r="AF227" s="126"/>
      <c r="AG227" s="126" t="s">
        <v>340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>
      <c r="A228" s="129"/>
      <c r="B228" s="129"/>
      <c r="C228" s="257" t="s">
        <v>582</v>
      </c>
      <c r="D228" s="258"/>
      <c r="E228" s="258"/>
      <c r="F228" s="258"/>
      <c r="G228" s="258"/>
      <c r="H228" s="131"/>
      <c r="I228" s="131"/>
      <c r="J228" s="131"/>
      <c r="K228" s="131"/>
      <c r="L228" s="131"/>
      <c r="M228" s="131"/>
      <c r="N228" s="130"/>
      <c r="O228" s="130"/>
      <c r="P228" s="130"/>
      <c r="Q228" s="130"/>
      <c r="R228" s="131"/>
      <c r="S228" s="131"/>
      <c r="T228" s="131"/>
      <c r="U228" s="131"/>
      <c r="V228" s="131"/>
      <c r="W228" s="131"/>
      <c r="X228" s="131"/>
      <c r="Y228" s="126"/>
      <c r="Z228" s="126"/>
      <c r="AA228" s="126"/>
      <c r="AB228" s="126"/>
      <c r="AC228" s="126"/>
      <c r="AD228" s="126"/>
      <c r="AE228" s="126"/>
      <c r="AF228" s="126"/>
      <c r="AG228" s="126" t="s">
        <v>340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>
      <c r="A229" s="129"/>
      <c r="B229" s="129"/>
      <c r="C229" s="257" t="s">
        <v>583</v>
      </c>
      <c r="D229" s="258"/>
      <c r="E229" s="258"/>
      <c r="F229" s="258"/>
      <c r="G229" s="258"/>
      <c r="H229" s="131"/>
      <c r="I229" s="131"/>
      <c r="J229" s="131"/>
      <c r="K229" s="131"/>
      <c r="L229" s="131"/>
      <c r="M229" s="131"/>
      <c r="N229" s="130"/>
      <c r="O229" s="130"/>
      <c r="P229" s="130"/>
      <c r="Q229" s="130"/>
      <c r="R229" s="131"/>
      <c r="S229" s="131"/>
      <c r="T229" s="131"/>
      <c r="U229" s="131"/>
      <c r="V229" s="131"/>
      <c r="W229" s="131"/>
      <c r="X229" s="131"/>
      <c r="Y229" s="126"/>
      <c r="Z229" s="126"/>
      <c r="AA229" s="126"/>
      <c r="AB229" s="126"/>
      <c r="AC229" s="126"/>
      <c r="AD229" s="126"/>
      <c r="AE229" s="126"/>
      <c r="AF229" s="126"/>
      <c r="AG229" s="126" t="s">
        <v>340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>
      <c r="A230" s="129"/>
      <c r="B230" s="129"/>
      <c r="C230" s="257" t="s">
        <v>584</v>
      </c>
      <c r="D230" s="258"/>
      <c r="E230" s="258"/>
      <c r="F230" s="258"/>
      <c r="G230" s="258"/>
      <c r="H230" s="131"/>
      <c r="I230" s="131"/>
      <c r="J230" s="131"/>
      <c r="K230" s="131"/>
      <c r="L230" s="131"/>
      <c r="M230" s="131"/>
      <c r="N230" s="130"/>
      <c r="O230" s="130"/>
      <c r="P230" s="130"/>
      <c r="Q230" s="130"/>
      <c r="R230" s="131"/>
      <c r="S230" s="131"/>
      <c r="T230" s="131"/>
      <c r="U230" s="131"/>
      <c r="V230" s="131"/>
      <c r="W230" s="131"/>
      <c r="X230" s="131"/>
      <c r="Y230" s="126"/>
      <c r="Z230" s="126"/>
      <c r="AA230" s="126"/>
      <c r="AB230" s="126"/>
      <c r="AC230" s="126"/>
      <c r="AD230" s="126"/>
      <c r="AE230" s="126"/>
      <c r="AF230" s="126"/>
      <c r="AG230" s="126" t="s">
        <v>340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>
      <c r="A231" s="129"/>
      <c r="B231" s="129"/>
      <c r="C231" s="257" t="s">
        <v>585</v>
      </c>
      <c r="D231" s="258"/>
      <c r="E231" s="258"/>
      <c r="F231" s="258"/>
      <c r="G231" s="258"/>
      <c r="H231" s="131"/>
      <c r="I231" s="131"/>
      <c r="J231" s="131"/>
      <c r="K231" s="131"/>
      <c r="L231" s="131"/>
      <c r="M231" s="131"/>
      <c r="N231" s="130"/>
      <c r="O231" s="130"/>
      <c r="P231" s="130"/>
      <c r="Q231" s="130"/>
      <c r="R231" s="131"/>
      <c r="S231" s="131"/>
      <c r="T231" s="131"/>
      <c r="U231" s="131"/>
      <c r="V231" s="131"/>
      <c r="W231" s="131"/>
      <c r="X231" s="131"/>
      <c r="Y231" s="126"/>
      <c r="Z231" s="126"/>
      <c r="AA231" s="126"/>
      <c r="AB231" s="126"/>
      <c r="AC231" s="126"/>
      <c r="AD231" s="126"/>
      <c r="AE231" s="126"/>
      <c r="AF231" s="126"/>
      <c r="AG231" s="126" t="s">
        <v>340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>
      <c r="A232" s="129"/>
      <c r="B232" s="129"/>
      <c r="C232" s="257" t="s">
        <v>586</v>
      </c>
      <c r="D232" s="258"/>
      <c r="E232" s="258"/>
      <c r="F232" s="258"/>
      <c r="G232" s="258"/>
      <c r="H232" s="131"/>
      <c r="I232" s="131"/>
      <c r="J232" s="131"/>
      <c r="K232" s="131"/>
      <c r="L232" s="131"/>
      <c r="M232" s="131"/>
      <c r="N232" s="130"/>
      <c r="O232" s="130"/>
      <c r="P232" s="130"/>
      <c r="Q232" s="130"/>
      <c r="R232" s="131"/>
      <c r="S232" s="131"/>
      <c r="T232" s="131"/>
      <c r="U232" s="131"/>
      <c r="V232" s="131"/>
      <c r="W232" s="131"/>
      <c r="X232" s="131"/>
      <c r="Y232" s="126"/>
      <c r="Z232" s="126"/>
      <c r="AA232" s="126"/>
      <c r="AB232" s="126"/>
      <c r="AC232" s="126"/>
      <c r="AD232" s="126"/>
      <c r="AE232" s="126"/>
      <c r="AF232" s="126"/>
      <c r="AG232" s="126" t="s">
        <v>340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>
      <c r="A233" s="129"/>
      <c r="B233" s="129"/>
      <c r="C233" s="257" t="s">
        <v>587</v>
      </c>
      <c r="D233" s="258"/>
      <c r="E233" s="258"/>
      <c r="F233" s="258"/>
      <c r="G233" s="258"/>
      <c r="H233" s="131"/>
      <c r="I233" s="131"/>
      <c r="J233" s="131"/>
      <c r="K233" s="131"/>
      <c r="L233" s="131"/>
      <c r="M233" s="131"/>
      <c r="N233" s="130"/>
      <c r="O233" s="130"/>
      <c r="P233" s="130"/>
      <c r="Q233" s="130"/>
      <c r="R233" s="131"/>
      <c r="S233" s="131"/>
      <c r="T233" s="131"/>
      <c r="U233" s="131"/>
      <c r="V233" s="131"/>
      <c r="W233" s="131"/>
      <c r="X233" s="131"/>
      <c r="Y233" s="126"/>
      <c r="Z233" s="126"/>
      <c r="AA233" s="126"/>
      <c r="AB233" s="126"/>
      <c r="AC233" s="126"/>
      <c r="AD233" s="126"/>
      <c r="AE233" s="126"/>
      <c r="AF233" s="126"/>
      <c r="AG233" s="126" t="s">
        <v>340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ht="22.5">
      <c r="A234" s="140" t="s">
        <v>588</v>
      </c>
      <c r="B234" s="141" t="s">
        <v>589</v>
      </c>
      <c r="C234" s="154" t="s">
        <v>590</v>
      </c>
      <c r="D234" s="142" t="s">
        <v>338</v>
      </c>
      <c r="E234" s="143">
        <v>102.18</v>
      </c>
      <c r="F234" s="144">
        <v>0</v>
      </c>
      <c r="G234" s="151">
        <f>F234*E234</f>
        <v>0</v>
      </c>
      <c r="H234" s="131">
        <v>0</v>
      </c>
      <c r="I234" s="131">
        <v>0</v>
      </c>
      <c r="J234" s="131">
        <v>343.5</v>
      </c>
      <c r="K234" s="131">
        <v>35098.83</v>
      </c>
      <c r="L234" s="131">
        <v>21</v>
      </c>
      <c r="M234" s="131">
        <v>42469.584300000002</v>
      </c>
      <c r="N234" s="130">
        <v>0</v>
      </c>
      <c r="O234" s="130">
        <v>0</v>
      </c>
      <c r="P234" s="130">
        <v>0</v>
      </c>
      <c r="Q234" s="130">
        <v>0</v>
      </c>
      <c r="R234" s="131">
        <v>0</v>
      </c>
      <c r="S234" s="131" t="s">
        <v>326</v>
      </c>
      <c r="T234" s="131"/>
      <c r="U234" s="131">
        <v>0</v>
      </c>
      <c r="V234" s="131">
        <v>0</v>
      </c>
      <c r="W234" s="131">
        <v>0</v>
      </c>
      <c r="X234" s="131" t="s">
        <v>327</v>
      </c>
      <c r="Y234" s="126"/>
      <c r="Z234" s="126"/>
      <c r="AA234" s="126"/>
      <c r="AB234" s="126"/>
      <c r="AC234" s="126"/>
      <c r="AD234" s="126"/>
      <c r="AE234" s="126"/>
      <c r="AF234" s="126"/>
      <c r="AG234" s="126" t="s">
        <v>328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>
      <c r="A235" s="129"/>
      <c r="B235" s="129"/>
      <c r="C235" s="255" t="s">
        <v>339</v>
      </c>
      <c r="D235" s="256"/>
      <c r="E235" s="256"/>
      <c r="F235" s="256"/>
      <c r="G235" s="256"/>
      <c r="H235" s="131"/>
      <c r="I235" s="131"/>
      <c r="J235" s="131"/>
      <c r="K235" s="131"/>
      <c r="L235" s="131"/>
      <c r="M235" s="131"/>
      <c r="N235" s="130"/>
      <c r="O235" s="130"/>
      <c r="P235" s="130"/>
      <c r="Q235" s="130"/>
      <c r="R235" s="131"/>
      <c r="S235" s="131"/>
      <c r="T235" s="131"/>
      <c r="U235" s="131"/>
      <c r="V235" s="131"/>
      <c r="W235" s="131"/>
      <c r="X235" s="131"/>
      <c r="Y235" s="126"/>
      <c r="Z235" s="126"/>
      <c r="AA235" s="126"/>
      <c r="AB235" s="126"/>
      <c r="AC235" s="126"/>
      <c r="AD235" s="126"/>
      <c r="AE235" s="126"/>
      <c r="AF235" s="126"/>
      <c r="AG235" s="126" t="s">
        <v>340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>
      <c r="A236" s="129"/>
      <c r="B236" s="129"/>
      <c r="C236" s="257" t="s">
        <v>357</v>
      </c>
      <c r="D236" s="258"/>
      <c r="E236" s="258"/>
      <c r="F236" s="258"/>
      <c r="G236" s="258"/>
      <c r="H236" s="131"/>
      <c r="I236" s="131"/>
      <c r="J236" s="131"/>
      <c r="K236" s="131"/>
      <c r="L236" s="131"/>
      <c r="M236" s="131"/>
      <c r="N236" s="130"/>
      <c r="O236" s="130"/>
      <c r="P236" s="130"/>
      <c r="Q236" s="130"/>
      <c r="R236" s="131"/>
      <c r="S236" s="131"/>
      <c r="T236" s="131"/>
      <c r="U236" s="131"/>
      <c r="V236" s="131"/>
      <c r="W236" s="131"/>
      <c r="X236" s="131"/>
      <c r="Y236" s="126"/>
      <c r="Z236" s="126"/>
      <c r="AA236" s="126"/>
      <c r="AB236" s="126"/>
      <c r="AC236" s="126"/>
      <c r="AD236" s="126"/>
      <c r="AE236" s="126"/>
      <c r="AF236" s="126"/>
      <c r="AG236" s="126" t="s">
        <v>340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>
      <c r="A237" s="129"/>
      <c r="B237" s="129"/>
      <c r="C237" s="257" t="s">
        <v>358</v>
      </c>
      <c r="D237" s="258"/>
      <c r="E237" s="258"/>
      <c r="F237" s="258"/>
      <c r="G237" s="258"/>
      <c r="H237" s="131"/>
      <c r="I237" s="131"/>
      <c r="J237" s="131"/>
      <c r="K237" s="131"/>
      <c r="L237" s="131"/>
      <c r="M237" s="131"/>
      <c r="N237" s="130"/>
      <c r="O237" s="130"/>
      <c r="P237" s="130"/>
      <c r="Q237" s="130"/>
      <c r="R237" s="131"/>
      <c r="S237" s="131"/>
      <c r="T237" s="131"/>
      <c r="U237" s="131"/>
      <c r="V237" s="131"/>
      <c r="W237" s="131"/>
      <c r="X237" s="131"/>
      <c r="Y237" s="126"/>
      <c r="Z237" s="126"/>
      <c r="AA237" s="126"/>
      <c r="AB237" s="126"/>
      <c r="AC237" s="126"/>
      <c r="AD237" s="126"/>
      <c r="AE237" s="126"/>
      <c r="AF237" s="126"/>
      <c r="AG237" s="126" t="s">
        <v>340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>
      <c r="A238" s="129"/>
      <c r="B238" s="129"/>
      <c r="C238" s="257" t="s">
        <v>363</v>
      </c>
      <c r="D238" s="258"/>
      <c r="E238" s="258"/>
      <c r="F238" s="258"/>
      <c r="G238" s="258"/>
      <c r="H238" s="131"/>
      <c r="I238" s="131"/>
      <c r="J238" s="131"/>
      <c r="K238" s="131"/>
      <c r="L238" s="131"/>
      <c r="M238" s="131"/>
      <c r="N238" s="130"/>
      <c r="O238" s="130"/>
      <c r="P238" s="130"/>
      <c r="Q238" s="130"/>
      <c r="R238" s="131"/>
      <c r="S238" s="131"/>
      <c r="T238" s="131"/>
      <c r="U238" s="131"/>
      <c r="V238" s="131"/>
      <c r="W238" s="131"/>
      <c r="X238" s="131"/>
      <c r="Y238" s="126"/>
      <c r="Z238" s="126"/>
      <c r="AA238" s="126"/>
      <c r="AB238" s="126"/>
      <c r="AC238" s="126"/>
      <c r="AD238" s="126"/>
      <c r="AE238" s="126"/>
      <c r="AF238" s="126"/>
      <c r="AG238" s="126" t="s">
        <v>340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>
      <c r="A239" s="129"/>
      <c r="B239" s="129"/>
      <c r="C239" s="257" t="s">
        <v>364</v>
      </c>
      <c r="D239" s="258"/>
      <c r="E239" s="258"/>
      <c r="F239" s="258"/>
      <c r="G239" s="258"/>
      <c r="H239" s="131"/>
      <c r="I239" s="131"/>
      <c r="J239" s="131"/>
      <c r="K239" s="131"/>
      <c r="L239" s="131"/>
      <c r="M239" s="131"/>
      <c r="N239" s="130"/>
      <c r="O239" s="130"/>
      <c r="P239" s="130"/>
      <c r="Q239" s="130"/>
      <c r="R239" s="131"/>
      <c r="S239" s="131"/>
      <c r="T239" s="131"/>
      <c r="U239" s="131"/>
      <c r="V239" s="131"/>
      <c r="W239" s="131"/>
      <c r="X239" s="131"/>
      <c r="Y239" s="126"/>
      <c r="Z239" s="126"/>
      <c r="AA239" s="126"/>
      <c r="AB239" s="126"/>
      <c r="AC239" s="126"/>
      <c r="AD239" s="126"/>
      <c r="AE239" s="126"/>
      <c r="AF239" s="126"/>
      <c r="AG239" s="126" t="s">
        <v>340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>
      <c r="A240" s="129"/>
      <c r="B240" s="129"/>
      <c r="C240" s="257" t="s">
        <v>344</v>
      </c>
      <c r="D240" s="258"/>
      <c r="E240" s="258"/>
      <c r="F240" s="258"/>
      <c r="G240" s="258"/>
      <c r="H240" s="131"/>
      <c r="I240" s="131"/>
      <c r="J240" s="131"/>
      <c r="K240" s="131"/>
      <c r="L240" s="131"/>
      <c r="M240" s="131"/>
      <c r="N240" s="130"/>
      <c r="O240" s="130"/>
      <c r="P240" s="130"/>
      <c r="Q240" s="130"/>
      <c r="R240" s="131"/>
      <c r="S240" s="131"/>
      <c r="T240" s="131"/>
      <c r="U240" s="131"/>
      <c r="V240" s="131"/>
      <c r="W240" s="131"/>
      <c r="X240" s="131"/>
      <c r="Y240" s="126"/>
      <c r="Z240" s="126"/>
      <c r="AA240" s="126"/>
      <c r="AB240" s="126"/>
      <c r="AC240" s="126"/>
      <c r="AD240" s="126"/>
      <c r="AE240" s="126"/>
      <c r="AF240" s="126"/>
      <c r="AG240" s="126" t="s">
        <v>340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>
      <c r="A241" s="129"/>
      <c r="B241" s="129"/>
      <c r="C241" s="257" t="s">
        <v>532</v>
      </c>
      <c r="D241" s="258"/>
      <c r="E241" s="258"/>
      <c r="F241" s="258"/>
      <c r="G241" s="258"/>
      <c r="H241" s="131"/>
      <c r="I241" s="131"/>
      <c r="J241" s="131"/>
      <c r="K241" s="131"/>
      <c r="L241" s="131"/>
      <c r="M241" s="131"/>
      <c r="N241" s="130"/>
      <c r="O241" s="130"/>
      <c r="P241" s="130"/>
      <c r="Q241" s="130"/>
      <c r="R241" s="131"/>
      <c r="S241" s="131"/>
      <c r="T241" s="131"/>
      <c r="U241" s="131"/>
      <c r="V241" s="131"/>
      <c r="W241" s="131"/>
      <c r="X241" s="131"/>
      <c r="Y241" s="126"/>
      <c r="Z241" s="126"/>
      <c r="AA241" s="126"/>
      <c r="AB241" s="126"/>
      <c r="AC241" s="126"/>
      <c r="AD241" s="126"/>
      <c r="AE241" s="126"/>
      <c r="AF241" s="126"/>
      <c r="AG241" s="126" t="s">
        <v>340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>
      <c r="A242" s="129"/>
      <c r="B242" s="129"/>
      <c r="C242" s="257" t="s">
        <v>349</v>
      </c>
      <c r="D242" s="258"/>
      <c r="E242" s="258"/>
      <c r="F242" s="258"/>
      <c r="G242" s="258"/>
      <c r="H242" s="131"/>
      <c r="I242" s="131"/>
      <c r="J242" s="131"/>
      <c r="K242" s="131"/>
      <c r="L242" s="131"/>
      <c r="M242" s="131"/>
      <c r="N242" s="130"/>
      <c r="O242" s="130"/>
      <c r="P242" s="130"/>
      <c r="Q242" s="130"/>
      <c r="R242" s="131"/>
      <c r="S242" s="131"/>
      <c r="T242" s="131"/>
      <c r="U242" s="131"/>
      <c r="V242" s="131"/>
      <c r="W242" s="131"/>
      <c r="X242" s="131"/>
      <c r="Y242" s="126"/>
      <c r="Z242" s="126"/>
      <c r="AA242" s="126"/>
      <c r="AB242" s="126"/>
      <c r="AC242" s="126"/>
      <c r="AD242" s="126"/>
      <c r="AE242" s="126"/>
      <c r="AF242" s="126"/>
      <c r="AG242" s="126" t="s">
        <v>340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>
      <c r="A243" s="129"/>
      <c r="B243" s="129"/>
      <c r="C243" s="257" t="s">
        <v>582</v>
      </c>
      <c r="D243" s="258"/>
      <c r="E243" s="258"/>
      <c r="F243" s="258"/>
      <c r="G243" s="258"/>
      <c r="H243" s="131"/>
      <c r="I243" s="131"/>
      <c r="J243" s="131"/>
      <c r="K243" s="131"/>
      <c r="L243" s="131"/>
      <c r="M243" s="131"/>
      <c r="N243" s="130"/>
      <c r="O243" s="130"/>
      <c r="P243" s="130"/>
      <c r="Q243" s="130"/>
      <c r="R243" s="131"/>
      <c r="S243" s="131"/>
      <c r="T243" s="131"/>
      <c r="U243" s="131"/>
      <c r="V243" s="131"/>
      <c r="W243" s="131"/>
      <c r="X243" s="131"/>
      <c r="Y243" s="126"/>
      <c r="Z243" s="126"/>
      <c r="AA243" s="126"/>
      <c r="AB243" s="126"/>
      <c r="AC243" s="126"/>
      <c r="AD243" s="126"/>
      <c r="AE243" s="126"/>
      <c r="AF243" s="126"/>
      <c r="AG243" s="126" t="s">
        <v>340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>
      <c r="A244" s="129"/>
      <c r="B244" s="129"/>
      <c r="C244" s="257" t="s">
        <v>591</v>
      </c>
      <c r="D244" s="258"/>
      <c r="E244" s="258"/>
      <c r="F244" s="258"/>
      <c r="G244" s="258"/>
      <c r="H244" s="131"/>
      <c r="I244" s="131"/>
      <c r="J244" s="131"/>
      <c r="K244" s="131"/>
      <c r="L244" s="131"/>
      <c r="M244" s="131"/>
      <c r="N244" s="130"/>
      <c r="O244" s="130"/>
      <c r="P244" s="130"/>
      <c r="Q244" s="130"/>
      <c r="R244" s="131"/>
      <c r="S244" s="131"/>
      <c r="T244" s="131"/>
      <c r="U244" s="131"/>
      <c r="V244" s="131"/>
      <c r="W244" s="131"/>
      <c r="X244" s="131"/>
      <c r="Y244" s="126"/>
      <c r="Z244" s="126"/>
      <c r="AA244" s="126"/>
      <c r="AB244" s="126"/>
      <c r="AC244" s="126"/>
      <c r="AD244" s="126"/>
      <c r="AE244" s="126"/>
      <c r="AF244" s="126"/>
      <c r="AG244" s="126" t="s">
        <v>340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>
      <c r="A245" s="129"/>
      <c r="B245" s="129"/>
      <c r="C245" s="257" t="s">
        <v>584</v>
      </c>
      <c r="D245" s="258"/>
      <c r="E245" s="258"/>
      <c r="F245" s="258"/>
      <c r="G245" s="258"/>
      <c r="H245" s="131"/>
      <c r="I245" s="131"/>
      <c r="J245" s="131"/>
      <c r="K245" s="131"/>
      <c r="L245" s="131"/>
      <c r="M245" s="131"/>
      <c r="N245" s="130"/>
      <c r="O245" s="130"/>
      <c r="P245" s="130"/>
      <c r="Q245" s="130"/>
      <c r="R245" s="131"/>
      <c r="S245" s="131"/>
      <c r="T245" s="131"/>
      <c r="U245" s="131"/>
      <c r="V245" s="131"/>
      <c r="W245" s="131"/>
      <c r="X245" s="131"/>
      <c r="Y245" s="126"/>
      <c r="Z245" s="126"/>
      <c r="AA245" s="126"/>
      <c r="AB245" s="126"/>
      <c r="AC245" s="126"/>
      <c r="AD245" s="126"/>
      <c r="AE245" s="126"/>
      <c r="AF245" s="126"/>
      <c r="AG245" s="126" t="s">
        <v>340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>
      <c r="A246" s="129"/>
      <c r="B246" s="129"/>
      <c r="C246" s="257" t="s">
        <v>592</v>
      </c>
      <c r="D246" s="258"/>
      <c r="E246" s="258"/>
      <c r="F246" s="258"/>
      <c r="G246" s="258"/>
      <c r="H246" s="131"/>
      <c r="I246" s="131"/>
      <c r="J246" s="131"/>
      <c r="K246" s="131"/>
      <c r="L246" s="131"/>
      <c r="M246" s="131"/>
      <c r="N246" s="130"/>
      <c r="O246" s="130"/>
      <c r="P246" s="130"/>
      <c r="Q246" s="130"/>
      <c r="R246" s="131"/>
      <c r="S246" s="131"/>
      <c r="T246" s="131"/>
      <c r="U246" s="131"/>
      <c r="V246" s="131"/>
      <c r="W246" s="131"/>
      <c r="X246" s="131"/>
      <c r="Y246" s="126"/>
      <c r="Z246" s="126"/>
      <c r="AA246" s="126"/>
      <c r="AB246" s="126"/>
      <c r="AC246" s="126"/>
      <c r="AD246" s="126"/>
      <c r="AE246" s="126"/>
      <c r="AF246" s="126"/>
      <c r="AG246" s="126" t="s">
        <v>340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>
      <c r="A247" s="129"/>
      <c r="B247" s="129"/>
      <c r="C247" s="257" t="s">
        <v>586</v>
      </c>
      <c r="D247" s="258"/>
      <c r="E247" s="258"/>
      <c r="F247" s="258"/>
      <c r="G247" s="258"/>
      <c r="H247" s="131"/>
      <c r="I247" s="131"/>
      <c r="J247" s="131"/>
      <c r="K247" s="131"/>
      <c r="L247" s="131"/>
      <c r="M247" s="131"/>
      <c r="N247" s="130"/>
      <c r="O247" s="130"/>
      <c r="P247" s="130"/>
      <c r="Q247" s="130"/>
      <c r="R247" s="131"/>
      <c r="S247" s="131"/>
      <c r="T247" s="131"/>
      <c r="U247" s="131"/>
      <c r="V247" s="131"/>
      <c r="W247" s="131"/>
      <c r="X247" s="131"/>
      <c r="Y247" s="126"/>
      <c r="Z247" s="126"/>
      <c r="AA247" s="126"/>
      <c r="AB247" s="126"/>
      <c r="AC247" s="126"/>
      <c r="AD247" s="126"/>
      <c r="AE247" s="126"/>
      <c r="AF247" s="126"/>
      <c r="AG247" s="126" t="s">
        <v>340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>
      <c r="A248" s="129"/>
      <c r="B248" s="129"/>
      <c r="C248" s="257" t="s">
        <v>593</v>
      </c>
      <c r="D248" s="258"/>
      <c r="E248" s="258"/>
      <c r="F248" s="258"/>
      <c r="G248" s="258"/>
      <c r="H248" s="131"/>
      <c r="I248" s="131"/>
      <c r="J248" s="131"/>
      <c r="K248" s="131"/>
      <c r="L248" s="131"/>
      <c r="M248" s="131"/>
      <c r="N248" s="130"/>
      <c r="O248" s="130"/>
      <c r="P248" s="130"/>
      <c r="Q248" s="130"/>
      <c r="R248" s="131"/>
      <c r="S248" s="131"/>
      <c r="T248" s="131"/>
      <c r="U248" s="131"/>
      <c r="V248" s="131"/>
      <c r="W248" s="131"/>
      <c r="X248" s="131"/>
      <c r="Y248" s="126"/>
      <c r="Z248" s="126"/>
      <c r="AA248" s="126"/>
      <c r="AB248" s="126"/>
      <c r="AC248" s="126"/>
      <c r="AD248" s="126"/>
      <c r="AE248" s="126"/>
      <c r="AF248" s="126"/>
      <c r="AG248" s="126" t="s">
        <v>340</v>
      </c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ht="22.5">
      <c r="A249" s="140" t="s">
        <v>594</v>
      </c>
      <c r="B249" s="141" t="s">
        <v>595</v>
      </c>
      <c r="C249" s="154" t="s">
        <v>596</v>
      </c>
      <c r="D249" s="142" t="s">
        <v>338</v>
      </c>
      <c r="E249" s="143">
        <v>146.30000000000001</v>
      </c>
      <c r="F249" s="144">
        <v>0</v>
      </c>
      <c r="G249" s="151">
        <f>F249*E249</f>
        <v>0</v>
      </c>
      <c r="H249" s="131">
        <v>0</v>
      </c>
      <c r="I249" s="131">
        <v>0</v>
      </c>
      <c r="J249" s="131">
        <v>291</v>
      </c>
      <c r="K249" s="131">
        <v>42573.3</v>
      </c>
      <c r="L249" s="131">
        <v>21</v>
      </c>
      <c r="M249" s="131">
        <v>51513.693000000007</v>
      </c>
      <c r="N249" s="130">
        <v>0</v>
      </c>
      <c r="O249" s="130">
        <v>0</v>
      </c>
      <c r="P249" s="130">
        <v>0</v>
      </c>
      <c r="Q249" s="130">
        <v>0</v>
      </c>
      <c r="R249" s="131">
        <v>0</v>
      </c>
      <c r="S249" s="131" t="s">
        <v>326</v>
      </c>
      <c r="T249" s="131"/>
      <c r="U249" s="131">
        <v>0</v>
      </c>
      <c r="V249" s="131">
        <v>0</v>
      </c>
      <c r="W249" s="131">
        <v>0</v>
      </c>
      <c r="X249" s="131" t="s">
        <v>327</v>
      </c>
      <c r="Y249" s="126"/>
      <c r="Z249" s="126"/>
      <c r="AA249" s="126"/>
      <c r="AB249" s="126"/>
      <c r="AC249" s="126"/>
      <c r="AD249" s="126"/>
      <c r="AE249" s="126"/>
      <c r="AF249" s="126"/>
      <c r="AG249" s="126" t="s">
        <v>328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>
      <c r="A250" s="129"/>
      <c r="B250" s="129"/>
      <c r="C250" s="255" t="s">
        <v>339</v>
      </c>
      <c r="D250" s="256"/>
      <c r="E250" s="256"/>
      <c r="F250" s="256"/>
      <c r="G250" s="256"/>
      <c r="H250" s="131"/>
      <c r="I250" s="131"/>
      <c r="J250" s="131"/>
      <c r="K250" s="131"/>
      <c r="L250" s="131"/>
      <c r="M250" s="131"/>
      <c r="N250" s="130"/>
      <c r="O250" s="130"/>
      <c r="P250" s="130"/>
      <c r="Q250" s="130"/>
      <c r="R250" s="131"/>
      <c r="S250" s="131"/>
      <c r="T250" s="131"/>
      <c r="U250" s="131"/>
      <c r="V250" s="131"/>
      <c r="W250" s="131"/>
      <c r="X250" s="131"/>
      <c r="Y250" s="126"/>
      <c r="Z250" s="126"/>
      <c r="AA250" s="126"/>
      <c r="AB250" s="126"/>
      <c r="AC250" s="126"/>
      <c r="AD250" s="126"/>
      <c r="AE250" s="126"/>
      <c r="AF250" s="126"/>
      <c r="AG250" s="126" t="s">
        <v>340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>
      <c r="A251" s="129"/>
      <c r="B251" s="129"/>
      <c r="C251" s="257" t="s">
        <v>357</v>
      </c>
      <c r="D251" s="258"/>
      <c r="E251" s="258"/>
      <c r="F251" s="258"/>
      <c r="G251" s="258"/>
      <c r="H251" s="131"/>
      <c r="I251" s="131"/>
      <c r="J251" s="131"/>
      <c r="K251" s="131"/>
      <c r="L251" s="131"/>
      <c r="M251" s="131"/>
      <c r="N251" s="130"/>
      <c r="O251" s="130"/>
      <c r="P251" s="130"/>
      <c r="Q251" s="130"/>
      <c r="R251" s="131"/>
      <c r="S251" s="131"/>
      <c r="T251" s="131"/>
      <c r="U251" s="131"/>
      <c r="V251" s="131"/>
      <c r="W251" s="131"/>
      <c r="X251" s="131"/>
      <c r="Y251" s="126"/>
      <c r="Z251" s="126"/>
      <c r="AA251" s="126"/>
      <c r="AB251" s="126"/>
      <c r="AC251" s="126"/>
      <c r="AD251" s="126"/>
      <c r="AE251" s="126"/>
      <c r="AF251" s="126"/>
      <c r="AG251" s="126" t="s">
        <v>340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>
      <c r="A252" s="129"/>
      <c r="B252" s="129"/>
      <c r="C252" s="257" t="s">
        <v>358</v>
      </c>
      <c r="D252" s="258"/>
      <c r="E252" s="258"/>
      <c r="F252" s="258"/>
      <c r="G252" s="258"/>
      <c r="H252" s="131"/>
      <c r="I252" s="131"/>
      <c r="J252" s="131"/>
      <c r="K252" s="131"/>
      <c r="L252" s="131"/>
      <c r="M252" s="131"/>
      <c r="N252" s="130"/>
      <c r="O252" s="130"/>
      <c r="P252" s="130"/>
      <c r="Q252" s="130"/>
      <c r="R252" s="131"/>
      <c r="S252" s="131"/>
      <c r="T252" s="131"/>
      <c r="U252" s="131"/>
      <c r="V252" s="131"/>
      <c r="W252" s="131"/>
      <c r="X252" s="131"/>
      <c r="Y252" s="126"/>
      <c r="Z252" s="126"/>
      <c r="AA252" s="126"/>
      <c r="AB252" s="126"/>
      <c r="AC252" s="126"/>
      <c r="AD252" s="126"/>
      <c r="AE252" s="126"/>
      <c r="AF252" s="126"/>
      <c r="AG252" s="126" t="s">
        <v>340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>
      <c r="A253" s="129"/>
      <c r="B253" s="129"/>
      <c r="C253" s="257" t="s">
        <v>357</v>
      </c>
      <c r="D253" s="258"/>
      <c r="E253" s="258"/>
      <c r="F253" s="258"/>
      <c r="G253" s="258"/>
      <c r="H253" s="131"/>
      <c r="I253" s="131"/>
      <c r="J253" s="131"/>
      <c r="K253" s="131"/>
      <c r="L253" s="131"/>
      <c r="M253" s="131"/>
      <c r="N253" s="130"/>
      <c r="O253" s="130"/>
      <c r="P253" s="130"/>
      <c r="Q253" s="130"/>
      <c r="R253" s="131"/>
      <c r="S253" s="131"/>
      <c r="T253" s="131"/>
      <c r="U253" s="131"/>
      <c r="V253" s="131"/>
      <c r="W253" s="131"/>
      <c r="X253" s="131"/>
      <c r="Y253" s="126"/>
      <c r="Z253" s="126"/>
      <c r="AA253" s="126"/>
      <c r="AB253" s="126"/>
      <c r="AC253" s="126"/>
      <c r="AD253" s="126"/>
      <c r="AE253" s="126"/>
      <c r="AF253" s="126"/>
      <c r="AG253" s="126" t="s">
        <v>340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>
      <c r="A254" s="129"/>
      <c r="B254" s="129"/>
      <c r="C254" s="257" t="s">
        <v>358</v>
      </c>
      <c r="D254" s="258"/>
      <c r="E254" s="258"/>
      <c r="F254" s="258"/>
      <c r="G254" s="258"/>
      <c r="H254" s="131"/>
      <c r="I254" s="131"/>
      <c r="J254" s="131"/>
      <c r="K254" s="131"/>
      <c r="L254" s="131"/>
      <c r="M254" s="131"/>
      <c r="N254" s="130"/>
      <c r="O254" s="130"/>
      <c r="P254" s="130"/>
      <c r="Q254" s="130"/>
      <c r="R254" s="131"/>
      <c r="S254" s="131"/>
      <c r="T254" s="131"/>
      <c r="U254" s="131"/>
      <c r="V254" s="131"/>
      <c r="W254" s="131"/>
      <c r="X254" s="131"/>
      <c r="Y254" s="126"/>
      <c r="Z254" s="126"/>
      <c r="AA254" s="126"/>
      <c r="AB254" s="126"/>
      <c r="AC254" s="126"/>
      <c r="AD254" s="126"/>
      <c r="AE254" s="126"/>
      <c r="AF254" s="126"/>
      <c r="AG254" s="126" t="s">
        <v>340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>
      <c r="A255" s="129"/>
      <c r="B255" s="129"/>
      <c r="C255" s="257" t="s">
        <v>349</v>
      </c>
      <c r="D255" s="258"/>
      <c r="E255" s="258"/>
      <c r="F255" s="258"/>
      <c r="G255" s="258"/>
      <c r="H255" s="131"/>
      <c r="I255" s="131"/>
      <c r="J255" s="131"/>
      <c r="K255" s="131"/>
      <c r="L255" s="131"/>
      <c r="M255" s="131"/>
      <c r="N255" s="130"/>
      <c r="O255" s="130"/>
      <c r="P255" s="130"/>
      <c r="Q255" s="130"/>
      <c r="R255" s="131"/>
      <c r="S255" s="131"/>
      <c r="T255" s="131"/>
      <c r="U255" s="131"/>
      <c r="V255" s="131"/>
      <c r="W255" s="131"/>
      <c r="X255" s="131"/>
      <c r="Y255" s="126"/>
      <c r="Z255" s="126"/>
      <c r="AA255" s="126"/>
      <c r="AB255" s="126"/>
      <c r="AC255" s="126"/>
      <c r="AD255" s="126"/>
      <c r="AE255" s="126"/>
      <c r="AF255" s="126"/>
      <c r="AG255" s="126" t="s">
        <v>340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>
      <c r="A256" s="129"/>
      <c r="B256" s="129"/>
      <c r="C256" s="257" t="s">
        <v>584</v>
      </c>
      <c r="D256" s="258"/>
      <c r="E256" s="258"/>
      <c r="F256" s="258"/>
      <c r="G256" s="258"/>
      <c r="H256" s="131"/>
      <c r="I256" s="131"/>
      <c r="J256" s="131"/>
      <c r="K256" s="131"/>
      <c r="L256" s="131"/>
      <c r="M256" s="131"/>
      <c r="N256" s="130"/>
      <c r="O256" s="130"/>
      <c r="P256" s="130"/>
      <c r="Q256" s="130"/>
      <c r="R256" s="131"/>
      <c r="S256" s="131"/>
      <c r="T256" s="131"/>
      <c r="U256" s="131"/>
      <c r="V256" s="131"/>
      <c r="W256" s="131"/>
      <c r="X256" s="131"/>
      <c r="Y256" s="126"/>
      <c r="Z256" s="126"/>
      <c r="AA256" s="126"/>
      <c r="AB256" s="126"/>
      <c r="AC256" s="126"/>
      <c r="AD256" s="126"/>
      <c r="AE256" s="126"/>
      <c r="AF256" s="126"/>
      <c r="AG256" s="126" t="s">
        <v>340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>
      <c r="A257" s="129"/>
      <c r="B257" s="129"/>
      <c r="C257" s="257" t="s">
        <v>592</v>
      </c>
      <c r="D257" s="258"/>
      <c r="E257" s="258"/>
      <c r="F257" s="258"/>
      <c r="G257" s="258"/>
      <c r="H257" s="131"/>
      <c r="I257" s="131"/>
      <c r="J257" s="131"/>
      <c r="K257" s="131"/>
      <c r="L257" s="131"/>
      <c r="M257" s="131"/>
      <c r="N257" s="130"/>
      <c r="O257" s="130"/>
      <c r="P257" s="130"/>
      <c r="Q257" s="130"/>
      <c r="R257" s="131"/>
      <c r="S257" s="131"/>
      <c r="T257" s="131"/>
      <c r="U257" s="131"/>
      <c r="V257" s="131"/>
      <c r="W257" s="131"/>
      <c r="X257" s="131"/>
      <c r="Y257" s="126"/>
      <c r="Z257" s="126"/>
      <c r="AA257" s="126"/>
      <c r="AB257" s="126"/>
      <c r="AC257" s="126"/>
      <c r="AD257" s="126"/>
      <c r="AE257" s="126"/>
      <c r="AF257" s="126"/>
      <c r="AG257" s="126" t="s">
        <v>340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>
      <c r="A258" s="129"/>
      <c r="B258" s="129"/>
      <c r="C258" s="257" t="s">
        <v>586</v>
      </c>
      <c r="D258" s="258"/>
      <c r="E258" s="258"/>
      <c r="F258" s="258"/>
      <c r="G258" s="258"/>
      <c r="H258" s="131"/>
      <c r="I258" s="131"/>
      <c r="J258" s="131"/>
      <c r="K258" s="131"/>
      <c r="L258" s="131"/>
      <c r="M258" s="131"/>
      <c r="N258" s="130"/>
      <c r="O258" s="130"/>
      <c r="P258" s="130"/>
      <c r="Q258" s="130"/>
      <c r="R258" s="131"/>
      <c r="S258" s="131"/>
      <c r="T258" s="131"/>
      <c r="U258" s="131"/>
      <c r="V258" s="131"/>
      <c r="W258" s="131"/>
      <c r="X258" s="131"/>
      <c r="Y258" s="126"/>
      <c r="Z258" s="126"/>
      <c r="AA258" s="126"/>
      <c r="AB258" s="126"/>
      <c r="AC258" s="126"/>
      <c r="AD258" s="126"/>
      <c r="AE258" s="126"/>
      <c r="AF258" s="126"/>
      <c r="AG258" s="126" t="s">
        <v>340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>
      <c r="A259" s="129"/>
      <c r="B259" s="129"/>
      <c r="C259" s="257" t="s">
        <v>593</v>
      </c>
      <c r="D259" s="258"/>
      <c r="E259" s="258"/>
      <c r="F259" s="258"/>
      <c r="G259" s="258"/>
      <c r="H259" s="131"/>
      <c r="I259" s="131"/>
      <c r="J259" s="131"/>
      <c r="K259" s="131"/>
      <c r="L259" s="131"/>
      <c r="M259" s="131"/>
      <c r="N259" s="130"/>
      <c r="O259" s="130"/>
      <c r="P259" s="130"/>
      <c r="Q259" s="130"/>
      <c r="R259" s="131"/>
      <c r="S259" s="131"/>
      <c r="T259" s="131"/>
      <c r="U259" s="131"/>
      <c r="V259" s="131"/>
      <c r="W259" s="131"/>
      <c r="X259" s="131"/>
      <c r="Y259" s="126"/>
      <c r="Z259" s="126"/>
      <c r="AA259" s="126"/>
      <c r="AB259" s="126"/>
      <c r="AC259" s="126"/>
      <c r="AD259" s="126"/>
      <c r="AE259" s="126"/>
      <c r="AF259" s="126"/>
      <c r="AG259" s="126" t="s">
        <v>340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ht="22.5">
      <c r="A260" s="140" t="s">
        <v>597</v>
      </c>
      <c r="B260" s="141" t="s">
        <v>598</v>
      </c>
      <c r="C260" s="154" t="s">
        <v>599</v>
      </c>
      <c r="D260" s="142" t="s">
        <v>338</v>
      </c>
      <c r="E260" s="143">
        <v>160.93</v>
      </c>
      <c r="F260" s="144">
        <v>0</v>
      </c>
      <c r="G260" s="151">
        <f>F260*E260</f>
        <v>0</v>
      </c>
      <c r="H260" s="131">
        <v>0</v>
      </c>
      <c r="I260" s="131">
        <v>0</v>
      </c>
      <c r="J260" s="131">
        <v>975</v>
      </c>
      <c r="K260" s="131">
        <v>156906.75</v>
      </c>
      <c r="L260" s="131">
        <v>21</v>
      </c>
      <c r="M260" s="131">
        <v>189857.16750000001</v>
      </c>
      <c r="N260" s="130">
        <v>0</v>
      </c>
      <c r="O260" s="130">
        <v>0</v>
      </c>
      <c r="P260" s="130">
        <v>0</v>
      </c>
      <c r="Q260" s="130">
        <v>0</v>
      </c>
      <c r="R260" s="131">
        <v>0</v>
      </c>
      <c r="S260" s="131" t="s">
        <v>326</v>
      </c>
      <c r="T260" s="131"/>
      <c r="U260" s="131">
        <v>0</v>
      </c>
      <c r="V260" s="131">
        <v>0</v>
      </c>
      <c r="W260" s="131">
        <v>0</v>
      </c>
      <c r="X260" s="131" t="s">
        <v>327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328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>
      <c r="A261" s="129"/>
      <c r="B261" s="129"/>
      <c r="C261" s="255" t="s">
        <v>339</v>
      </c>
      <c r="D261" s="256"/>
      <c r="E261" s="256"/>
      <c r="F261" s="256"/>
      <c r="G261" s="256"/>
      <c r="H261" s="131"/>
      <c r="I261" s="131"/>
      <c r="J261" s="131"/>
      <c r="K261" s="131"/>
      <c r="L261" s="131"/>
      <c r="M261" s="131"/>
      <c r="N261" s="130"/>
      <c r="O261" s="130"/>
      <c r="P261" s="130"/>
      <c r="Q261" s="130"/>
      <c r="R261" s="131"/>
      <c r="S261" s="131"/>
      <c r="T261" s="131"/>
      <c r="U261" s="131"/>
      <c r="V261" s="131"/>
      <c r="W261" s="131"/>
      <c r="X261" s="131"/>
      <c r="Y261" s="126"/>
      <c r="Z261" s="126"/>
      <c r="AA261" s="126"/>
      <c r="AB261" s="126"/>
      <c r="AC261" s="126"/>
      <c r="AD261" s="126"/>
      <c r="AE261" s="126"/>
      <c r="AF261" s="126"/>
      <c r="AG261" s="126" t="s">
        <v>340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>
      <c r="A262" s="129"/>
      <c r="B262" s="129"/>
      <c r="C262" s="257" t="s">
        <v>357</v>
      </c>
      <c r="D262" s="258"/>
      <c r="E262" s="258"/>
      <c r="F262" s="258"/>
      <c r="G262" s="258"/>
      <c r="H262" s="131"/>
      <c r="I262" s="131"/>
      <c r="J262" s="131"/>
      <c r="K262" s="131"/>
      <c r="L262" s="131"/>
      <c r="M262" s="131"/>
      <c r="N262" s="130"/>
      <c r="O262" s="130"/>
      <c r="P262" s="130"/>
      <c r="Q262" s="130"/>
      <c r="R262" s="131"/>
      <c r="S262" s="131"/>
      <c r="T262" s="131"/>
      <c r="U262" s="131"/>
      <c r="V262" s="131"/>
      <c r="W262" s="131"/>
      <c r="X262" s="131"/>
      <c r="Y262" s="126"/>
      <c r="Z262" s="126"/>
      <c r="AA262" s="126"/>
      <c r="AB262" s="126"/>
      <c r="AC262" s="126"/>
      <c r="AD262" s="126"/>
      <c r="AE262" s="126"/>
      <c r="AF262" s="126"/>
      <c r="AG262" s="126" t="s">
        <v>340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>
      <c r="A263" s="129"/>
      <c r="B263" s="129"/>
      <c r="C263" s="257" t="s">
        <v>600</v>
      </c>
      <c r="D263" s="258"/>
      <c r="E263" s="258"/>
      <c r="F263" s="258"/>
      <c r="G263" s="258"/>
      <c r="H263" s="131"/>
      <c r="I263" s="131"/>
      <c r="J263" s="131"/>
      <c r="K263" s="131"/>
      <c r="L263" s="131"/>
      <c r="M263" s="131"/>
      <c r="N263" s="130"/>
      <c r="O263" s="130"/>
      <c r="P263" s="130"/>
      <c r="Q263" s="130"/>
      <c r="R263" s="131"/>
      <c r="S263" s="131"/>
      <c r="T263" s="131"/>
      <c r="U263" s="131"/>
      <c r="V263" s="131"/>
      <c r="W263" s="131"/>
      <c r="X263" s="131"/>
      <c r="Y263" s="126"/>
      <c r="Z263" s="126"/>
      <c r="AA263" s="126"/>
      <c r="AB263" s="126"/>
      <c r="AC263" s="126"/>
      <c r="AD263" s="126"/>
      <c r="AE263" s="126"/>
      <c r="AF263" s="126"/>
      <c r="AG263" s="126" t="s">
        <v>340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>
      <c r="A264" s="129"/>
      <c r="B264" s="129"/>
      <c r="C264" s="257" t="s">
        <v>357</v>
      </c>
      <c r="D264" s="258"/>
      <c r="E264" s="258"/>
      <c r="F264" s="258"/>
      <c r="G264" s="258"/>
      <c r="H264" s="131"/>
      <c r="I264" s="131"/>
      <c r="J264" s="131"/>
      <c r="K264" s="131"/>
      <c r="L264" s="131"/>
      <c r="M264" s="131"/>
      <c r="N264" s="130"/>
      <c r="O264" s="130"/>
      <c r="P264" s="130"/>
      <c r="Q264" s="130"/>
      <c r="R264" s="131"/>
      <c r="S264" s="131"/>
      <c r="T264" s="131"/>
      <c r="U264" s="131"/>
      <c r="V264" s="131"/>
      <c r="W264" s="131"/>
      <c r="X264" s="131"/>
      <c r="Y264" s="126"/>
      <c r="Z264" s="126"/>
      <c r="AA264" s="126"/>
      <c r="AB264" s="126"/>
      <c r="AC264" s="126"/>
      <c r="AD264" s="126"/>
      <c r="AE264" s="126"/>
      <c r="AF264" s="126"/>
      <c r="AG264" s="126" t="s">
        <v>340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>
      <c r="A265" s="129"/>
      <c r="B265" s="129"/>
      <c r="C265" s="257" t="s">
        <v>600</v>
      </c>
      <c r="D265" s="258"/>
      <c r="E265" s="258"/>
      <c r="F265" s="258"/>
      <c r="G265" s="258"/>
      <c r="H265" s="131"/>
      <c r="I265" s="131"/>
      <c r="J265" s="131"/>
      <c r="K265" s="131"/>
      <c r="L265" s="131"/>
      <c r="M265" s="131"/>
      <c r="N265" s="130"/>
      <c r="O265" s="130"/>
      <c r="P265" s="130"/>
      <c r="Q265" s="130"/>
      <c r="R265" s="131"/>
      <c r="S265" s="131"/>
      <c r="T265" s="131"/>
      <c r="U265" s="131"/>
      <c r="V265" s="131"/>
      <c r="W265" s="131"/>
      <c r="X265" s="131"/>
      <c r="Y265" s="126"/>
      <c r="Z265" s="126"/>
      <c r="AA265" s="126"/>
      <c r="AB265" s="126"/>
      <c r="AC265" s="126"/>
      <c r="AD265" s="126"/>
      <c r="AE265" s="126"/>
      <c r="AF265" s="126"/>
      <c r="AG265" s="126" t="s">
        <v>340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>
      <c r="A266" s="129"/>
      <c r="B266" s="129"/>
      <c r="C266" s="257" t="s">
        <v>349</v>
      </c>
      <c r="D266" s="258"/>
      <c r="E266" s="258"/>
      <c r="F266" s="258"/>
      <c r="G266" s="258"/>
      <c r="H266" s="131"/>
      <c r="I266" s="131"/>
      <c r="J266" s="131"/>
      <c r="K266" s="131"/>
      <c r="L266" s="131"/>
      <c r="M266" s="131"/>
      <c r="N266" s="130"/>
      <c r="O266" s="130"/>
      <c r="P266" s="130"/>
      <c r="Q266" s="130"/>
      <c r="R266" s="131"/>
      <c r="S266" s="131"/>
      <c r="T266" s="131"/>
      <c r="U266" s="131"/>
      <c r="V266" s="131"/>
      <c r="W266" s="131"/>
      <c r="X266" s="131"/>
      <c r="Y266" s="126"/>
      <c r="Z266" s="126"/>
      <c r="AA266" s="126"/>
      <c r="AB266" s="126"/>
      <c r="AC266" s="126"/>
      <c r="AD266" s="126"/>
      <c r="AE266" s="126"/>
      <c r="AF266" s="126"/>
      <c r="AG266" s="126" t="s">
        <v>340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>
      <c r="A267" s="129"/>
      <c r="B267" s="129"/>
      <c r="C267" s="257" t="s">
        <v>584</v>
      </c>
      <c r="D267" s="258"/>
      <c r="E267" s="258"/>
      <c r="F267" s="258"/>
      <c r="G267" s="258"/>
      <c r="H267" s="131"/>
      <c r="I267" s="131"/>
      <c r="J267" s="131"/>
      <c r="K267" s="131"/>
      <c r="L267" s="131"/>
      <c r="M267" s="131"/>
      <c r="N267" s="130"/>
      <c r="O267" s="130"/>
      <c r="P267" s="130"/>
      <c r="Q267" s="130"/>
      <c r="R267" s="131"/>
      <c r="S267" s="131"/>
      <c r="T267" s="131"/>
      <c r="U267" s="131"/>
      <c r="V267" s="131"/>
      <c r="W267" s="131"/>
      <c r="X267" s="131"/>
      <c r="Y267" s="126"/>
      <c r="Z267" s="126"/>
      <c r="AA267" s="126"/>
      <c r="AB267" s="126"/>
      <c r="AC267" s="126"/>
      <c r="AD267" s="126"/>
      <c r="AE267" s="126"/>
      <c r="AF267" s="126"/>
      <c r="AG267" s="126" t="s">
        <v>340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>
      <c r="A268" s="129"/>
      <c r="B268" s="129"/>
      <c r="C268" s="257" t="s">
        <v>601</v>
      </c>
      <c r="D268" s="258"/>
      <c r="E268" s="258"/>
      <c r="F268" s="258"/>
      <c r="G268" s="258"/>
      <c r="H268" s="131"/>
      <c r="I268" s="131"/>
      <c r="J268" s="131"/>
      <c r="K268" s="131"/>
      <c r="L268" s="131"/>
      <c r="M268" s="131"/>
      <c r="N268" s="130"/>
      <c r="O268" s="130"/>
      <c r="P268" s="130"/>
      <c r="Q268" s="130"/>
      <c r="R268" s="131"/>
      <c r="S268" s="131"/>
      <c r="T268" s="131"/>
      <c r="U268" s="131"/>
      <c r="V268" s="131"/>
      <c r="W268" s="131"/>
      <c r="X268" s="131"/>
      <c r="Y268" s="126"/>
      <c r="Z268" s="126"/>
      <c r="AA268" s="126"/>
      <c r="AB268" s="126"/>
      <c r="AC268" s="126"/>
      <c r="AD268" s="126"/>
      <c r="AE268" s="126"/>
      <c r="AF268" s="126"/>
      <c r="AG268" s="126" t="s">
        <v>340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>
      <c r="A269" s="129"/>
      <c r="B269" s="129"/>
      <c r="C269" s="257" t="s">
        <v>586</v>
      </c>
      <c r="D269" s="258"/>
      <c r="E269" s="258"/>
      <c r="F269" s="258"/>
      <c r="G269" s="258"/>
      <c r="H269" s="131"/>
      <c r="I269" s="131"/>
      <c r="J269" s="131"/>
      <c r="K269" s="131"/>
      <c r="L269" s="131"/>
      <c r="M269" s="131"/>
      <c r="N269" s="130"/>
      <c r="O269" s="130"/>
      <c r="P269" s="130"/>
      <c r="Q269" s="130"/>
      <c r="R269" s="131"/>
      <c r="S269" s="131"/>
      <c r="T269" s="131"/>
      <c r="U269" s="131"/>
      <c r="V269" s="131"/>
      <c r="W269" s="131"/>
      <c r="X269" s="131"/>
      <c r="Y269" s="126"/>
      <c r="Z269" s="126"/>
      <c r="AA269" s="126"/>
      <c r="AB269" s="126"/>
      <c r="AC269" s="126"/>
      <c r="AD269" s="126"/>
      <c r="AE269" s="126"/>
      <c r="AF269" s="126"/>
      <c r="AG269" s="126" t="s">
        <v>340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>
      <c r="A270" s="129"/>
      <c r="B270" s="129"/>
      <c r="C270" s="257" t="s">
        <v>602</v>
      </c>
      <c r="D270" s="258"/>
      <c r="E270" s="258"/>
      <c r="F270" s="258"/>
      <c r="G270" s="258"/>
      <c r="H270" s="131"/>
      <c r="I270" s="131"/>
      <c r="J270" s="131"/>
      <c r="K270" s="131"/>
      <c r="L270" s="131"/>
      <c r="M270" s="131"/>
      <c r="N270" s="130"/>
      <c r="O270" s="130"/>
      <c r="P270" s="130"/>
      <c r="Q270" s="130"/>
      <c r="R270" s="131"/>
      <c r="S270" s="131"/>
      <c r="T270" s="131"/>
      <c r="U270" s="131"/>
      <c r="V270" s="131"/>
      <c r="W270" s="131"/>
      <c r="X270" s="131"/>
      <c r="Y270" s="126"/>
      <c r="Z270" s="126"/>
      <c r="AA270" s="126"/>
      <c r="AB270" s="126"/>
      <c r="AC270" s="126"/>
      <c r="AD270" s="126"/>
      <c r="AE270" s="126"/>
      <c r="AF270" s="126"/>
      <c r="AG270" s="126" t="s">
        <v>340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>
      <c r="A271" s="140" t="s">
        <v>603</v>
      </c>
      <c r="B271" s="141" t="s">
        <v>604</v>
      </c>
      <c r="C271" s="154" t="s">
        <v>605</v>
      </c>
      <c r="D271" s="142" t="s">
        <v>338</v>
      </c>
      <c r="E271" s="143">
        <v>19.170000000000002</v>
      </c>
      <c r="F271" s="144">
        <v>0</v>
      </c>
      <c r="G271" s="151">
        <f>F271*E271</f>
        <v>0</v>
      </c>
      <c r="H271" s="131">
        <v>0</v>
      </c>
      <c r="I271" s="131">
        <v>0</v>
      </c>
      <c r="J271" s="131">
        <v>323.5</v>
      </c>
      <c r="K271" s="131">
        <v>6201.4950000000008</v>
      </c>
      <c r="L271" s="131">
        <v>21</v>
      </c>
      <c r="M271" s="131">
        <v>7503.8149999999996</v>
      </c>
      <c r="N271" s="130">
        <v>0</v>
      </c>
      <c r="O271" s="130">
        <v>0</v>
      </c>
      <c r="P271" s="130">
        <v>0</v>
      </c>
      <c r="Q271" s="130">
        <v>0</v>
      </c>
      <c r="R271" s="131">
        <v>0</v>
      </c>
      <c r="S271" s="131" t="s">
        <v>326</v>
      </c>
      <c r="T271" s="131"/>
      <c r="U271" s="131">
        <v>0</v>
      </c>
      <c r="V271" s="131">
        <v>0</v>
      </c>
      <c r="W271" s="131">
        <v>0</v>
      </c>
      <c r="X271" s="131" t="s">
        <v>327</v>
      </c>
      <c r="Y271" s="126"/>
      <c r="Z271" s="126"/>
      <c r="AA271" s="126"/>
      <c r="AB271" s="126"/>
      <c r="AC271" s="126"/>
      <c r="AD271" s="126"/>
      <c r="AE271" s="126"/>
      <c r="AF271" s="126"/>
      <c r="AG271" s="126" t="s">
        <v>328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>
      <c r="A272" s="129"/>
      <c r="B272" s="129"/>
      <c r="C272" s="255" t="s">
        <v>339</v>
      </c>
      <c r="D272" s="256"/>
      <c r="E272" s="256"/>
      <c r="F272" s="256"/>
      <c r="G272" s="256"/>
      <c r="H272" s="131"/>
      <c r="I272" s="131"/>
      <c r="J272" s="131"/>
      <c r="K272" s="131"/>
      <c r="L272" s="131"/>
      <c r="M272" s="131"/>
      <c r="N272" s="130"/>
      <c r="O272" s="130"/>
      <c r="P272" s="130"/>
      <c r="Q272" s="130"/>
      <c r="R272" s="131"/>
      <c r="S272" s="131"/>
      <c r="T272" s="131"/>
      <c r="U272" s="131"/>
      <c r="V272" s="131"/>
      <c r="W272" s="131"/>
      <c r="X272" s="131"/>
      <c r="Y272" s="126"/>
      <c r="Z272" s="126"/>
      <c r="AA272" s="126"/>
      <c r="AB272" s="126"/>
      <c r="AC272" s="126"/>
      <c r="AD272" s="126"/>
      <c r="AE272" s="126"/>
      <c r="AF272" s="126"/>
      <c r="AG272" s="126" t="s">
        <v>340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>
      <c r="A273" s="129"/>
      <c r="B273" s="129"/>
      <c r="C273" s="257" t="s">
        <v>363</v>
      </c>
      <c r="D273" s="258"/>
      <c r="E273" s="258"/>
      <c r="F273" s="258"/>
      <c r="G273" s="258"/>
      <c r="H273" s="131"/>
      <c r="I273" s="131"/>
      <c r="J273" s="131"/>
      <c r="K273" s="131"/>
      <c r="L273" s="131"/>
      <c r="M273" s="131"/>
      <c r="N273" s="130"/>
      <c r="O273" s="130"/>
      <c r="P273" s="130"/>
      <c r="Q273" s="130"/>
      <c r="R273" s="131"/>
      <c r="S273" s="131"/>
      <c r="T273" s="131"/>
      <c r="U273" s="131"/>
      <c r="V273" s="131"/>
      <c r="W273" s="131"/>
      <c r="X273" s="131"/>
      <c r="Y273" s="126"/>
      <c r="Z273" s="126"/>
      <c r="AA273" s="126"/>
      <c r="AB273" s="126"/>
      <c r="AC273" s="126"/>
      <c r="AD273" s="126"/>
      <c r="AE273" s="126"/>
      <c r="AF273" s="126"/>
      <c r="AG273" s="126" t="s">
        <v>340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>
      <c r="A274" s="129"/>
      <c r="B274" s="129"/>
      <c r="C274" s="257" t="s">
        <v>364</v>
      </c>
      <c r="D274" s="258"/>
      <c r="E274" s="258"/>
      <c r="F274" s="258"/>
      <c r="G274" s="258"/>
      <c r="H274" s="131"/>
      <c r="I274" s="131"/>
      <c r="J274" s="131"/>
      <c r="K274" s="131"/>
      <c r="L274" s="131"/>
      <c r="M274" s="131"/>
      <c r="N274" s="130"/>
      <c r="O274" s="130"/>
      <c r="P274" s="130"/>
      <c r="Q274" s="130"/>
      <c r="R274" s="131"/>
      <c r="S274" s="131"/>
      <c r="T274" s="131"/>
      <c r="U274" s="131"/>
      <c r="V274" s="131"/>
      <c r="W274" s="131"/>
      <c r="X274" s="131"/>
      <c r="Y274" s="126"/>
      <c r="Z274" s="126"/>
      <c r="AA274" s="126"/>
      <c r="AB274" s="126"/>
      <c r="AC274" s="126"/>
      <c r="AD274" s="126"/>
      <c r="AE274" s="126"/>
      <c r="AF274" s="126"/>
      <c r="AG274" s="126" t="s">
        <v>340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>
      <c r="A275" s="129"/>
      <c r="B275" s="129"/>
      <c r="C275" s="257" t="s">
        <v>349</v>
      </c>
      <c r="D275" s="258"/>
      <c r="E275" s="258"/>
      <c r="F275" s="258"/>
      <c r="G275" s="258"/>
      <c r="H275" s="131"/>
      <c r="I275" s="131"/>
      <c r="J275" s="131"/>
      <c r="K275" s="131"/>
      <c r="L275" s="131"/>
      <c r="M275" s="131"/>
      <c r="N275" s="130"/>
      <c r="O275" s="130"/>
      <c r="P275" s="130"/>
      <c r="Q275" s="130"/>
      <c r="R275" s="131"/>
      <c r="S275" s="131"/>
      <c r="T275" s="131"/>
      <c r="U275" s="131"/>
      <c r="V275" s="131"/>
      <c r="W275" s="131"/>
      <c r="X275" s="131"/>
      <c r="Y275" s="126"/>
      <c r="Z275" s="126"/>
      <c r="AA275" s="126"/>
      <c r="AB275" s="126"/>
      <c r="AC275" s="126"/>
      <c r="AD275" s="126"/>
      <c r="AE275" s="126"/>
      <c r="AF275" s="126"/>
      <c r="AG275" s="126" t="s">
        <v>340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>
      <c r="A276" s="129"/>
      <c r="B276" s="129"/>
      <c r="C276" s="257" t="s">
        <v>582</v>
      </c>
      <c r="D276" s="258"/>
      <c r="E276" s="258"/>
      <c r="F276" s="258"/>
      <c r="G276" s="258"/>
      <c r="H276" s="131"/>
      <c r="I276" s="131"/>
      <c r="J276" s="131"/>
      <c r="K276" s="131"/>
      <c r="L276" s="131"/>
      <c r="M276" s="131"/>
      <c r="N276" s="130"/>
      <c r="O276" s="130"/>
      <c r="P276" s="130"/>
      <c r="Q276" s="130"/>
      <c r="R276" s="131"/>
      <c r="S276" s="131"/>
      <c r="T276" s="131"/>
      <c r="U276" s="131"/>
      <c r="V276" s="131"/>
      <c r="W276" s="131"/>
      <c r="X276" s="131"/>
      <c r="Y276" s="126"/>
      <c r="Z276" s="126"/>
      <c r="AA276" s="126"/>
      <c r="AB276" s="126"/>
      <c r="AC276" s="126"/>
      <c r="AD276" s="126"/>
      <c r="AE276" s="126"/>
      <c r="AF276" s="126"/>
      <c r="AG276" s="126" t="s">
        <v>340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>
      <c r="A277" s="129"/>
      <c r="B277" s="129"/>
      <c r="C277" s="257" t="s">
        <v>591</v>
      </c>
      <c r="D277" s="258"/>
      <c r="E277" s="258"/>
      <c r="F277" s="258"/>
      <c r="G277" s="258"/>
      <c r="H277" s="131"/>
      <c r="I277" s="131"/>
      <c r="J277" s="131"/>
      <c r="K277" s="131"/>
      <c r="L277" s="131"/>
      <c r="M277" s="131"/>
      <c r="N277" s="130"/>
      <c r="O277" s="130"/>
      <c r="P277" s="130"/>
      <c r="Q277" s="130"/>
      <c r="R277" s="131"/>
      <c r="S277" s="131"/>
      <c r="T277" s="131"/>
      <c r="U277" s="131"/>
      <c r="V277" s="131"/>
      <c r="W277" s="131"/>
      <c r="X277" s="131"/>
      <c r="Y277" s="126"/>
      <c r="Z277" s="126"/>
      <c r="AA277" s="126"/>
      <c r="AB277" s="126"/>
      <c r="AC277" s="126"/>
      <c r="AD277" s="126"/>
      <c r="AE277" s="126"/>
      <c r="AF277" s="126"/>
      <c r="AG277" s="126" t="s">
        <v>340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ht="33.75">
      <c r="A278" s="140" t="s">
        <v>606</v>
      </c>
      <c r="B278" s="141" t="s">
        <v>607</v>
      </c>
      <c r="C278" s="154" t="s">
        <v>608</v>
      </c>
      <c r="D278" s="142" t="s">
        <v>338</v>
      </c>
      <c r="E278" s="143">
        <v>20.248000000000001</v>
      </c>
      <c r="F278" s="144">
        <v>0</v>
      </c>
      <c r="G278" s="151">
        <f>F278*E278</f>
        <v>0</v>
      </c>
      <c r="H278" s="131">
        <v>761</v>
      </c>
      <c r="I278" s="131">
        <v>15408.728000000001</v>
      </c>
      <c r="J278" s="131">
        <v>0</v>
      </c>
      <c r="K278" s="131">
        <v>0</v>
      </c>
      <c r="L278" s="131">
        <v>21</v>
      </c>
      <c r="M278" s="131">
        <v>18644.563299999998</v>
      </c>
      <c r="N278" s="130">
        <v>0</v>
      </c>
      <c r="O278" s="130">
        <v>0</v>
      </c>
      <c r="P278" s="130">
        <v>0</v>
      </c>
      <c r="Q278" s="130">
        <v>0</v>
      </c>
      <c r="R278" s="131">
        <v>0</v>
      </c>
      <c r="S278" s="131" t="s">
        <v>326</v>
      </c>
      <c r="T278" s="131"/>
      <c r="U278" s="131">
        <v>0</v>
      </c>
      <c r="V278" s="131">
        <v>0</v>
      </c>
      <c r="W278" s="131">
        <v>0</v>
      </c>
      <c r="X278" s="131" t="s">
        <v>385</v>
      </c>
      <c r="Y278" s="126"/>
      <c r="Z278" s="126"/>
      <c r="AA278" s="126"/>
      <c r="AB278" s="126"/>
      <c r="AC278" s="126"/>
      <c r="AD278" s="126"/>
      <c r="AE278" s="126"/>
      <c r="AF278" s="126"/>
      <c r="AG278" s="126" t="s">
        <v>386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>
      <c r="A279" s="129"/>
      <c r="B279" s="129"/>
      <c r="C279" s="255" t="s">
        <v>339</v>
      </c>
      <c r="D279" s="256"/>
      <c r="E279" s="256"/>
      <c r="F279" s="256"/>
      <c r="G279" s="256"/>
      <c r="H279" s="131"/>
      <c r="I279" s="131"/>
      <c r="J279" s="131"/>
      <c r="K279" s="131"/>
      <c r="L279" s="131"/>
      <c r="M279" s="131"/>
      <c r="N279" s="130"/>
      <c r="O279" s="130"/>
      <c r="P279" s="130"/>
      <c r="Q279" s="130"/>
      <c r="R279" s="131"/>
      <c r="S279" s="131"/>
      <c r="T279" s="131"/>
      <c r="U279" s="131"/>
      <c r="V279" s="131"/>
      <c r="W279" s="131"/>
      <c r="X279" s="131"/>
      <c r="Y279" s="126"/>
      <c r="Z279" s="126"/>
      <c r="AA279" s="126"/>
      <c r="AB279" s="126"/>
      <c r="AC279" s="126"/>
      <c r="AD279" s="126"/>
      <c r="AE279" s="126"/>
      <c r="AF279" s="126"/>
      <c r="AG279" s="126" t="s">
        <v>340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>
      <c r="A280" s="129"/>
      <c r="B280" s="129"/>
      <c r="C280" s="257" t="s">
        <v>363</v>
      </c>
      <c r="D280" s="258"/>
      <c r="E280" s="258"/>
      <c r="F280" s="258"/>
      <c r="G280" s="258"/>
      <c r="H280" s="131"/>
      <c r="I280" s="131"/>
      <c r="J280" s="131"/>
      <c r="K280" s="131"/>
      <c r="L280" s="131"/>
      <c r="M280" s="131"/>
      <c r="N280" s="130"/>
      <c r="O280" s="130"/>
      <c r="P280" s="130"/>
      <c r="Q280" s="130"/>
      <c r="R280" s="131"/>
      <c r="S280" s="131"/>
      <c r="T280" s="131"/>
      <c r="U280" s="131"/>
      <c r="V280" s="131"/>
      <c r="W280" s="131"/>
      <c r="X280" s="131"/>
      <c r="Y280" s="126"/>
      <c r="Z280" s="126"/>
      <c r="AA280" s="126"/>
      <c r="AB280" s="126"/>
      <c r="AC280" s="126"/>
      <c r="AD280" s="126"/>
      <c r="AE280" s="126"/>
      <c r="AF280" s="126"/>
      <c r="AG280" s="126" t="s">
        <v>340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>
      <c r="A281" s="129"/>
      <c r="B281" s="129"/>
      <c r="C281" s="257" t="s">
        <v>609</v>
      </c>
      <c r="D281" s="258"/>
      <c r="E281" s="258"/>
      <c r="F281" s="258"/>
      <c r="G281" s="258"/>
      <c r="H281" s="131"/>
      <c r="I281" s="131"/>
      <c r="J281" s="131"/>
      <c r="K281" s="131"/>
      <c r="L281" s="131"/>
      <c r="M281" s="131"/>
      <c r="N281" s="130"/>
      <c r="O281" s="130"/>
      <c r="P281" s="130"/>
      <c r="Q281" s="130"/>
      <c r="R281" s="131"/>
      <c r="S281" s="131"/>
      <c r="T281" s="131"/>
      <c r="U281" s="131"/>
      <c r="V281" s="131"/>
      <c r="W281" s="131"/>
      <c r="X281" s="131"/>
      <c r="Y281" s="126"/>
      <c r="Z281" s="126"/>
      <c r="AA281" s="126"/>
      <c r="AB281" s="126"/>
      <c r="AC281" s="126"/>
      <c r="AD281" s="126"/>
      <c r="AE281" s="126"/>
      <c r="AF281" s="126"/>
      <c r="AG281" s="126" t="s">
        <v>340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>
      <c r="A282" s="129"/>
      <c r="B282" s="129"/>
      <c r="C282" s="257" t="s">
        <v>349</v>
      </c>
      <c r="D282" s="258"/>
      <c r="E282" s="258"/>
      <c r="F282" s="258"/>
      <c r="G282" s="258"/>
      <c r="H282" s="131"/>
      <c r="I282" s="131"/>
      <c r="J282" s="131"/>
      <c r="K282" s="131"/>
      <c r="L282" s="131"/>
      <c r="M282" s="131"/>
      <c r="N282" s="130"/>
      <c r="O282" s="130"/>
      <c r="P282" s="130"/>
      <c r="Q282" s="130"/>
      <c r="R282" s="131"/>
      <c r="S282" s="131"/>
      <c r="T282" s="131"/>
      <c r="U282" s="131"/>
      <c r="V282" s="131"/>
      <c r="W282" s="131"/>
      <c r="X282" s="131"/>
      <c r="Y282" s="126"/>
      <c r="Z282" s="126"/>
      <c r="AA282" s="126"/>
      <c r="AB282" s="126"/>
      <c r="AC282" s="126"/>
      <c r="AD282" s="126"/>
      <c r="AE282" s="126"/>
      <c r="AF282" s="126"/>
      <c r="AG282" s="126" t="s">
        <v>340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>
      <c r="A283" s="129"/>
      <c r="B283" s="129"/>
      <c r="C283" s="257" t="s">
        <v>582</v>
      </c>
      <c r="D283" s="258"/>
      <c r="E283" s="258"/>
      <c r="F283" s="258"/>
      <c r="G283" s="258"/>
      <c r="H283" s="131"/>
      <c r="I283" s="131"/>
      <c r="J283" s="131"/>
      <c r="K283" s="131"/>
      <c r="L283" s="131"/>
      <c r="M283" s="131"/>
      <c r="N283" s="130"/>
      <c r="O283" s="130"/>
      <c r="P283" s="130"/>
      <c r="Q283" s="130"/>
      <c r="R283" s="131"/>
      <c r="S283" s="131"/>
      <c r="T283" s="131"/>
      <c r="U283" s="131"/>
      <c r="V283" s="131"/>
      <c r="W283" s="131"/>
      <c r="X283" s="131"/>
      <c r="Y283" s="126"/>
      <c r="Z283" s="126"/>
      <c r="AA283" s="126"/>
      <c r="AB283" s="126"/>
      <c r="AC283" s="126"/>
      <c r="AD283" s="126"/>
      <c r="AE283" s="126"/>
      <c r="AF283" s="126"/>
      <c r="AG283" s="126" t="s">
        <v>340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>
      <c r="A284" s="129"/>
      <c r="B284" s="129"/>
      <c r="C284" s="257" t="s">
        <v>591</v>
      </c>
      <c r="D284" s="258"/>
      <c r="E284" s="258"/>
      <c r="F284" s="258"/>
      <c r="G284" s="258"/>
      <c r="H284" s="131"/>
      <c r="I284" s="131"/>
      <c r="J284" s="131"/>
      <c r="K284" s="131"/>
      <c r="L284" s="131"/>
      <c r="M284" s="131"/>
      <c r="N284" s="130"/>
      <c r="O284" s="130"/>
      <c r="P284" s="130"/>
      <c r="Q284" s="130"/>
      <c r="R284" s="131"/>
      <c r="S284" s="131"/>
      <c r="T284" s="131"/>
      <c r="U284" s="131"/>
      <c r="V284" s="131"/>
      <c r="W284" s="131"/>
      <c r="X284" s="131"/>
      <c r="Y284" s="126"/>
      <c r="Z284" s="126"/>
      <c r="AA284" s="126"/>
      <c r="AB284" s="126"/>
      <c r="AC284" s="126"/>
      <c r="AD284" s="126"/>
      <c r="AE284" s="126"/>
      <c r="AF284" s="126"/>
      <c r="AG284" s="126" t="s">
        <v>340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>
      <c r="A285" s="146" t="s">
        <v>610</v>
      </c>
      <c r="B285" s="147" t="s">
        <v>611</v>
      </c>
      <c r="C285" s="153" t="s">
        <v>612</v>
      </c>
      <c r="D285" s="148" t="s">
        <v>0</v>
      </c>
      <c r="E285" s="149">
        <v>0</v>
      </c>
      <c r="F285" s="150">
        <v>0.38000156006681612</v>
      </c>
      <c r="G285" s="151">
        <f>F285*E285</f>
        <v>0</v>
      </c>
      <c r="H285" s="131">
        <v>0</v>
      </c>
      <c r="I285" s="131">
        <v>0</v>
      </c>
      <c r="J285" s="131">
        <v>0.38</v>
      </c>
      <c r="K285" s="131">
        <v>940.21614000000011</v>
      </c>
      <c r="L285" s="131">
        <v>21</v>
      </c>
      <c r="M285" s="131">
        <v>1137.6662000000001</v>
      </c>
      <c r="N285" s="130">
        <v>0</v>
      </c>
      <c r="O285" s="130">
        <v>0</v>
      </c>
      <c r="P285" s="130">
        <v>0</v>
      </c>
      <c r="Q285" s="130">
        <v>0</v>
      </c>
      <c r="R285" s="131">
        <v>0</v>
      </c>
      <c r="S285" s="131" t="s">
        <v>326</v>
      </c>
      <c r="T285" s="131"/>
      <c r="U285" s="131">
        <v>0</v>
      </c>
      <c r="V285" s="131">
        <v>0</v>
      </c>
      <c r="W285" s="131">
        <v>0</v>
      </c>
      <c r="X285" s="131" t="s">
        <v>327</v>
      </c>
      <c r="Y285" s="126"/>
      <c r="Z285" s="126"/>
      <c r="AA285" s="126"/>
      <c r="AB285" s="126"/>
      <c r="AC285" s="126"/>
      <c r="AD285" s="126"/>
      <c r="AE285" s="126"/>
      <c r="AF285" s="126"/>
      <c r="AG285" s="126" t="s">
        <v>328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>
      <c r="A286" s="134" t="s">
        <v>320</v>
      </c>
      <c r="B286" s="135" t="s">
        <v>255</v>
      </c>
      <c r="C286" s="152" t="s">
        <v>256</v>
      </c>
      <c r="D286" s="136"/>
      <c r="E286" s="137"/>
      <c r="F286" s="138"/>
      <c r="G286" s="139">
        <f>G287+G313+G315+G341+G363</f>
        <v>0</v>
      </c>
      <c r="H286" s="133"/>
      <c r="I286" s="133">
        <v>0</v>
      </c>
      <c r="J286" s="133"/>
      <c r="K286" s="133">
        <v>0</v>
      </c>
      <c r="L286" s="133"/>
      <c r="M286" s="133"/>
      <c r="N286" s="132"/>
      <c r="O286" s="132"/>
      <c r="P286" s="132"/>
      <c r="Q286" s="132"/>
      <c r="R286" s="133"/>
      <c r="S286" s="133"/>
      <c r="T286" s="133"/>
      <c r="U286" s="133"/>
      <c r="V286" s="133"/>
      <c r="W286" s="133"/>
      <c r="X286" s="133"/>
      <c r="AG286" t="s">
        <v>321</v>
      </c>
    </row>
    <row r="287" spans="1:60" ht="22.5">
      <c r="A287" s="140" t="s">
        <v>613</v>
      </c>
      <c r="B287" s="141" t="s">
        <v>614</v>
      </c>
      <c r="C287" s="154" t="s">
        <v>615</v>
      </c>
      <c r="D287" s="142" t="s">
        <v>338</v>
      </c>
      <c r="E287" s="143">
        <v>83.007999999999996</v>
      </c>
      <c r="F287" s="144">
        <v>0</v>
      </c>
      <c r="G287" s="151">
        <f>F287*E287</f>
        <v>0</v>
      </c>
      <c r="H287" s="131">
        <v>0</v>
      </c>
      <c r="I287" s="131">
        <v>0</v>
      </c>
      <c r="J287" s="131">
        <v>675</v>
      </c>
      <c r="K287" s="131">
        <v>56030.399999999994</v>
      </c>
      <c r="L287" s="131">
        <v>21</v>
      </c>
      <c r="M287" s="131">
        <v>67796.784</v>
      </c>
      <c r="N287" s="130">
        <v>0</v>
      </c>
      <c r="O287" s="130">
        <v>0</v>
      </c>
      <c r="P287" s="130">
        <v>0</v>
      </c>
      <c r="Q287" s="130">
        <v>0</v>
      </c>
      <c r="R287" s="131">
        <v>0</v>
      </c>
      <c r="S287" s="131" t="s">
        <v>326</v>
      </c>
      <c r="T287" s="131"/>
      <c r="U287" s="131">
        <v>0</v>
      </c>
      <c r="V287" s="131">
        <v>0</v>
      </c>
      <c r="W287" s="131">
        <v>0</v>
      </c>
      <c r="X287" s="131" t="s">
        <v>327</v>
      </c>
      <c r="Y287" s="126"/>
      <c r="Z287" s="126"/>
      <c r="AA287" s="126"/>
      <c r="AB287" s="126"/>
      <c r="AC287" s="126"/>
      <c r="AD287" s="126"/>
      <c r="AE287" s="126"/>
      <c r="AF287" s="126"/>
      <c r="AG287" s="126" t="s">
        <v>328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>
      <c r="A288" s="129"/>
      <c r="B288" s="129"/>
      <c r="C288" s="255" t="s">
        <v>339</v>
      </c>
      <c r="D288" s="256"/>
      <c r="E288" s="256"/>
      <c r="F288" s="256"/>
      <c r="G288" s="256"/>
      <c r="H288" s="131"/>
      <c r="I288" s="131"/>
      <c r="J288" s="131"/>
      <c r="K288" s="131"/>
      <c r="L288" s="131"/>
      <c r="M288" s="131"/>
      <c r="N288" s="130"/>
      <c r="O288" s="130"/>
      <c r="P288" s="130"/>
      <c r="Q288" s="130"/>
      <c r="R288" s="131"/>
      <c r="S288" s="131"/>
      <c r="T288" s="131"/>
      <c r="U288" s="131"/>
      <c r="V288" s="131"/>
      <c r="W288" s="131"/>
      <c r="X288" s="131"/>
      <c r="Y288" s="126"/>
      <c r="Z288" s="126"/>
      <c r="AA288" s="126"/>
      <c r="AB288" s="126"/>
      <c r="AC288" s="126"/>
      <c r="AD288" s="126"/>
      <c r="AE288" s="126"/>
      <c r="AF288" s="126"/>
      <c r="AG288" s="126" t="s">
        <v>340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>
      <c r="A289" s="129"/>
      <c r="B289" s="129"/>
      <c r="C289" s="257" t="s">
        <v>616</v>
      </c>
      <c r="D289" s="258"/>
      <c r="E289" s="258"/>
      <c r="F289" s="258"/>
      <c r="G289" s="258"/>
      <c r="H289" s="131"/>
      <c r="I289" s="131"/>
      <c r="J289" s="131"/>
      <c r="K289" s="131"/>
      <c r="L289" s="131"/>
      <c r="M289" s="131"/>
      <c r="N289" s="130"/>
      <c r="O289" s="130"/>
      <c r="P289" s="130"/>
      <c r="Q289" s="130"/>
      <c r="R289" s="131"/>
      <c r="S289" s="131"/>
      <c r="T289" s="131"/>
      <c r="U289" s="131"/>
      <c r="V289" s="131"/>
      <c r="W289" s="131"/>
      <c r="X289" s="131"/>
      <c r="Y289" s="126"/>
      <c r="Z289" s="126"/>
      <c r="AA289" s="126"/>
      <c r="AB289" s="126"/>
      <c r="AC289" s="126"/>
      <c r="AD289" s="126"/>
      <c r="AE289" s="126"/>
      <c r="AF289" s="126"/>
      <c r="AG289" s="126" t="s">
        <v>340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>
      <c r="A290" s="129"/>
      <c r="B290" s="129"/>
      <c r="C290" s="257" t="s">
        <v>617</v>
      </c>
      <c r="D290" s="258"/>
      <c r="E290" s="258"/>
      <c r="F290" s="258"/>
      <c r="G290" s="258"/>
      <c r="H290" s="131"/>
      <c r="I290" s="131"/>
      <c r="J290" s="131"/>
      <c r="K290" s="131"/>
      <c r="L290" s="131"/>
      <c r="M290" s="131"/>
      <c r="N290" s="130"/>
      <c r="O290" s="130"/>
      <c r="P290" s="130"/>
      <c r="Q290" s="130"/>
      <c r="R290" s="131"/>
      <c r="S290" s="131"/>
      <c r="T290" s="131"/>
      <c r="U290" s="131"/>
      <c r="V290" s="131"/>
      <c r="W290" s="131"/>
      <c r="X290" s="131"/>
      <c r="Y290" s="126"/>
      <c r="Z290" s="126"/>
      <c r="AA290" s="126"/>
      <c r="AB290" s="126"/>
      <c r="AC290" s="126"/>
      <c r="AD290" s="126"/>
      <c r="AE290" s="126"/>
      <c r="AF290" s="126"/>
      <c r="AG290" s="126" t="s">
        <v>340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>
      <c r="A291" s="129"/>
      <c r="B291" s="129"/>
      <c r="C291" s="257" t="s">
        <v>343</v>
      </c>
      <c r="D291" s="258"/>
      <c r="E291" s="258"/>
      <c r="F291" s="258"/>
      <c r="G291" s="258"/>
      <c r="H291" s="131"/>
      <c r="I291" s="131"/>
      <c r="J291" s="131"/>
      <c r="K291" s="131"/>
      <c r="L291" s="131"/>
      <c r="M291" s="131"/>
      <c r="N291" s="130"/>
      <c r="O291" s="130"/>
      <c r="P291" s="130"/>
      <c r="Q291" s="130"/>
      <c r="R291" s="131"/>
      <c r="S291" s="131"/>
      <c r="T291" s="131"/>
      <c r="U291" s="131"/>
      <c r="V291" s="131"/>
      <c r="W291" s="131"/>
      <c r="X291" s="131"/>
      <c r="Y291" s="126"/>
      <c r="Z291" s="126"/>
      <c r="AA291" s="126"/>
      <c r="AB291" s="126"/>
      <c r="AC291" s="126"/>
      <c r="AD291" s="126"/>
      <c r="AE291" s="126"/>
      <c r="AF291" s="126"/>
      <c r="AG291" s="126" t="s">
        <v>340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>
      <c r="A292" s="129"/>
      <c r="B292" s="129"/>
      <c r="C292" s="257" t="s">
        <v>528</v>
      </c>
      <c r="D292" s="258"/>
      <c r="E292" s="258"/>
      <c r="F292" s="258"/>
      <c r="G292" s="258"/>
      <c r="H292" s="131"/>
      <c r="I292" s="131"/>
      <c r="J292" s="131"/>
      <c r="K292" s="131"/>
      <c r="L292" s="131"/>
      <c r="M292" s="131"/>
      <c r="N292" s="130"/>
      <c r="O292" s="130"/>
      <c r="P292" s="130"/>
      <c r="Q292" s="130"/>
      <c r="R292" s="131"/>
      <c r="S292" s="131"/>
      <c r="T292" s="131"/>
      <c r="U292" s="131"/>
      <c r="V292" s="131"/>
      <c r="W292" s="131"/>
      <c r="X292" s="131"/>
      <c r="Y292" s="126"/>
      <c r="Z292" s="126"/>
      <c r="AA292" s="126"/>
      <c r="AB292" s="126"/>
      <c r="AC292" s="126"/>
      <c r="AD292" s="126"/>
      <c r="AE292" s="126"/>
      <c r="AF292" s="126"/>
      <c r="AG292" s="126" t="s">
        <v>340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>
      <c r="A293" s="129"/>
      <c r="B293" s="129"/>
      <c r="C293" s="257" t="s">
        <v>618</v>
      </c>
      <c r="D293" s="258"/>
      <c r="E293" s="258"/>
      <c r="F293" s="258"/>
      <c r="G293" s="258"/>
      <c r="H293" s="131"/>
      <c r="I293" s="131"/>
      <c r="J293" s="131"/>
      <c r="K293" s="131"/>
      <c r="L293" s="131"/>
      <c r="M293" s="131"/>
      <c r="N293" s="130"/>
      <c r="O293" s="130"/>
      <c r="P293" s="130"/>
      <c r="Q293" s="130"/>
      <c r="R293" s="131"/>
      <c r="S293" s="131"/>
      <c r="T293" s="131"/>
      <c r="U293" s="131"/>
      <c r="V293" s="131"/>
      <c r="W293" s="131"/>
      <c r="X293" s="131"/>
      <c r="Y293" s="126"/>
      <c r="Z293" s="126"/>
      <c r="AA293" s="126"/>
      <c r="AB293" s="126"/>
      <c r="AC293" s="126"/>
      <c r="AD293" s="126"/>
      <c r="AE293" s="126"/>
      <c r="AF293" s="126"/>
      <c r="AG293" s="126" t="s">
        <v>340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>
      <c r="A294" s="129"/>
      <c r="B294" s="129"/>
      <c r="C294" s="257" t="s">
        <v>346</v>
      </c>
      <c r="D294" s="258"/>
      <c r="E294" s="258"/>
      <c r="F294" s="258"/>
      <c r="G294" s="258"/>
      <c r="H294" s="131"/>
      <c r="I294" s="131"/>
      <c r="J294" s="131"/>
      <c r="K294" s="131"/>
      <c r="L294" s="131"/>
      <c r="M294" s="131"/>
      <c r="N294" s="130"/>
      <c r="O294" s="130"/>
      <c r="P294" s="130"/>
      <c r="Q294" s="130"/>
      <c r="R294" s="131"/>
      <c r="S294" s="131"/>
      <c r="T294" s="131"/>
      <c r="U294" s="131"/>
      <c r="V294" s="131"/>
      <c r="W294" s="131"/>
      <c r="X294" s="131"/>
      <c r="Y294" s="126"/>
      <c r="Z294" s="126"/>
      <c r="AA294" s="126"/>
      <c r="AB294" s="126"/>
      <c r="AC294" s="126"/>
      <c r="AD294" s="126"/>
      <c r="AE294" s="126"/>
      <c r="AF294" s="126"/>
      <c r="AG294" s="126" t="s">
        <v>340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>
      <c r="A295" s="129"/>
      <c r="B295" s="129"/>
      <c r="C295" s="257" t="s">
        <v>344</v>
      </c>
      <c r="D295" s="258"/>
      <c r="E295" s="258"/>
      <c r="F295" s="258"/>
      <c r="G295" s="258"/>
      <c r="H295" s="131"/>
      <c r="I295" s="131"/>
      <c r="J295" s="131"/>
      <c r="K295" s="131"/>
      <c r="L295" s="131"/>
      <c r="M295" s="131"/>
      <c r="N295" s="130"/>
      <c r="O295" s="130"/>
      <c r="P295" s="130"/>
      <c r="Q295" s="130"/>
      <c r="R295" s="131"/>
      <c r="S295" s="131"/>
      <c r="T295" s="131"/>
      <c r="U295" s="131"/>
      <c r="V295" s="131"/>
      <c r="W295" s="131"/>
      <c r="X295" s="131"/>
      <c r="Y295" s="126"/>
      <c r="Z295" s="126"/>
      <c r="AA295" s="126"/>
      <c r="AB295" s="126"/>
      <c r="AC295" s="126"/>
      <c r="AD295" s="126"/>
      <c r="AE295" s="126"/>
      <c r="AF295" s="126"/>
      <c r="AG295" s="126" t="s">
        <v>340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>
      <c r="A296" s="129"/>
      <c r="B296" s="129"/>
      <c r="C296" s="257" t="s">
        <v>619</v>
      </c>
      <c r="D296" s="258"/>
      <c r="E296" s="258"/>
      <c r="F296" s="258"/>
      <c r="G296" s="258"/>
      <c r="H296" s="131"/>
      <c r="I296" s="131"/>
      <c r="J296" s="131"/>
      <c r="K296" s="131"/>
      <c r="L296" s="131"/>
      <c r="M296" s="131"/>
      <c r="N296" s="130"/>
      <c r="O296" s="130"/>
      <c r="P296" s="130"/>
      <c r="Q296" s="130"/>
      <c r="R296" s="131"/>
      <c r="S296" s="131"/>
      <c r="T296" s="131"/>
      <c r="U296" s="131"/>
      <c r="V296" s="131"/>
      <c r="W296" s="131"/>
      <c r="X296" s="131"/>
      <c r="Y296" s="126"/>
      <c r="Z296" s="126"/>
      <c r="AA296" s="126"/>
      <c r="AB296" s="126"/>
      <c r="AC296" s="126"/>
      <c r="AD296" s="126"/>
      <c r="AE296" s="126"/>
      <c r="AF296" s="126"/>
      <c r="AG296" s="126" t="s">
        <v>340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>
      <c r="A297" s="129"/>
      <c r="B297" s="129"/>
      <c r="C297" s="257" t="s">
        <v>346</v>
      </c>
      <c r="D297" s="258"/>
      <c r="E297" s="258"/>
      <c r="F297" s="258"/>
      <c r="G297" s="258"/>
      <c r="H297" s="131"/>
      <c r="I297" s="131"/>
      <c r="J297" s="131"/>
      <c r="K297" s="131"/>
      <c r="L297" s="131"/>
      <c r="M297" s="131"/>
      <c r="N297" s="130"/>
      <c r="O297" s="130"/>
      <c r="P297" s="130"/>
      <c r="Q297" s="130"/>
      <c r="R297" s="131"/>
      <c r="S297" s="131"/>
      <c r="T297" s="131"/>
      <c r="U297" s="131"/>
      <c r="V297" s="131"/>
      <c r="W297" s="131"/>
      <c r="X297" s="131"/>
      <c r="Y297" s="126"/>
      <c r="Z297" s="126"/>
      <c r="AA297" s="126"/>
      <c r="AB297" s="126"/>
      <c r="AC297" s="126"/>
      <c r="AD297" s="126"/>
      <c r="AE297" s="126"/>
      <c r="AF297" s="126"/>
      <c r="AG297" s="126" t="s">
        <v>340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>
      <c r="A298" s="129"/>
      <c r="B298" s="129"/>
      <c r="C298" s="257" t="s">
        <v>349</v>
      </c>
      <c r="D298" s="258"/>
      <c r="E298" s="258"/>
      <c r="F298" s="258"/>
      <c r="G298" s="258"/>
      <c r="H298" s="131"/>
      <c r="I298" s="131"/>
      <c r="J298" s="131"/>
      <c r="K298" s="131"/>
      <c r="L298" s="131"/>
      <c r="M298" s="131"/>
      <c r="N298" s="130"/>
      <c r="O298" s="130"/>
      <c r="P298" s="130"/>
      <c r="Q298" s="130"/>
      <c r="R298" s="131"/>
      <c r="S298" s="131"/>
      <c r="T298" s="131"/>
      <c r="U298" s="131"/>
      <c r="V298" s="131"/>
      <c r="W298" s="131"/>
      <c r="X298" s="131"/>
      <c r="Y298" s="126"/>
      <c r="Z298" s="126"/>
      <c r="AA298" s="126"/>
      <c r="AB298" s="126"/>
      <c r="AC298" s="126"/>
      <c r="AD298" s="126"/>
      <c r="AE298" s="126"/>
      <c r="AF298" s="126"/>
      <c r="AG298" s="126" t="s">
        <v>340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>
      <c r="A299" s="129"/>
      <c r="B299" s="129"/>
      <c r="C299" s="257" t="s">
        <v>536</v>
      </c>
      <c r="D299" s="258"/>
      <c r="E299" s="258"/>
      <c r="F299" s="258"/>
      <c r="G299" s="258"/>
      <c r="H299" s="131"/>
      <c r="I299" s="131"/>
      <c r="J299" s="131"/>
      <c r="K299" s="131"/>
      <c r="L299" s="131"/>
      <c r="M299" s="131"/>
      <c r="N299" s="130"/>
      <c r="O299" s="130"/>
      <c r="P299" s="130"/>
      <c r="Q299" s="130"/>
      <c r="R299" s="131"/>
      <c r="S299" s="131"/>
      <c r="T299" s="131"/>
      <c r="U299" s="131"/>
      <c r="V299" s="131"/>
      <c r="W299" s="131"/>
      <c r="X299" s="131"/>
      <c r="Y299" s="126"/>
      <c r="Z299" s="126"/>
      <c r="AA299" s="126"/>
      <c r="AB299" s="126"/>
      <c r="AC299" s="126"/>
      <c r="AD299" s="126"/>
      <c r="AE299" s="126"/>
      <c r="AF299" s="126"/>
      <c r="AG299" s="126" t="s">
        <v>340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>
      <c r="A300" s="129"/>
      <c r="B300" s="129"/>
      <c r="C300" s="257" t="s">
        <v>620</v>
      </c>
      <c r="D300" s="258"/>
      <c r="E300" s="258"/>
      <c r="F300" s="258"/>
      <c r="G300" s="258"/>
      <c r="H300" s="131"/>
      <c r="I300" s="131"/>
      <c r="J300" s="131"/>
      <c r="K300" s="131"/>
      <c r="L300" s="131"/>
      <c r="M300" s="131"/>
      <c r="N300" s="130"/>
      <c r="O300" s="130"/>
      <c r="P300" s="130"/>
      <c r="Q300" s="130"/>
      <c r="R300" s="131"/>
      <c r="S300" s="131"/>
      <c r="T300" s="131"/>
      <c r="U300" s="131"/>
      <c r="V300" s="131"/>
      <c r="W300" s="131"/>
      <c r="X300" s="131"/>
      <c r="Y300" s="126"/>
      <c r="Z300" s="126"/>
      <c r="AA300" s="126"/>
      <c r="AB300" s="126"/>
      <c r="AC300" s="126"/>
      <c r="AD300" s="126"/>
      <c r="AE300" s="126"/>
      <c r="AF300" s="126"/>
      <c r="AG300" s="126" t="s">
        <v>340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>
      <c r="A301" s="129"/>
      <c r="B301" s="129"/>
      <c r="C301" s="257" t="s">
        <v>346</v>
      </c>
      <c r="D301" s="258"/>
      <c r="E301" s="258"/>
      <c r="F301" s="258"/>
      <c r="G301" s="258"/>
      <c r="H301" s="131"/>
      <c r="I301" s="131"/>
      <c r="J301" s="131"/>
      <c r="K301" s="131"/>
      <c r="L301" s="131"/>
      <c r="M301" s="131"/>
      <c r="N301" s="130"/>
      <c r="O301" s="130"/>
      <c r="P301" s="130"/>
      <c r="Q301" s="130"/>
      <c r="R301" s="131"/>
      <c r="S301" s="131"/>
      <c r="T301" s="131"/>
      <c r="U301" s="131"/>
      <c r="V301" s="131"/>
      <c r="W301" s="131"/>
      <c r="X301" s="131"/>
      <c r="Y301" s="126"/>
      <c r="Z301" s="126"/>
      <c r="AA301" s="126"/>
      <c r="AB301" s="126"/>
      <c r="AC301" s="126"/>
      <c r="AD301" s="126"/>
      <c r="AE301" s="126"/>
      <c r="AF301" s="126"/>
      <c r="AG301" s="126" t="s">
        <v>340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>
      <c r="A302" s="129"/>
      <c r="B302" s="129"/>
      <c r="C302" s="257" t="s">
        <v>621</v>
      </c>
      <c r="D302" s="258"/>
      <c r="E302" s="258"/>
      <c r="F302" s="258"/>
      <c r="G302" s="258"/>
      <c r="H302" s="131"/>
      <c r="I302" s="131"/>
      <c r="J302" s="131"/>
      <c r="K302" s="131"/>
      <c r="L302" s="131"/>
      <c r="M302" s="131"/>
      <c r="N302" s="130"/>
      <c r="O302" s="130"/>
      <c r="P302" s="130"/>
      <c r="Q302" s="130"/>
      <c r="R302" s="131"/>
      <c r="S302" s="131"/>
      <c r="T302" s="131"/>
      <c r="U302" s="131"/>
      <c r="V302" s="131"/>
      <c r="W302" s="131"/>
      <c r="X302" s="131"/>
      <c r="Y302" s="126"/>
      <c r="Z302" s="126"/>
      <c r="AA302" s="126"/>
      <c r="AB302" s="126"/>
      <c r="AC302" s="126"/>
      <c r="AD302" s="126"/>
      <c r="AE302" s="126"/>
      <c r="AF302" s="126"/>
      <c r="AG302" s="126" t="s">
        <v>340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>
      <c r="A303" s="129"/>
      <c r="B303" s="129"/>
      <c r="C303" s="257" t="s">
        <v>352</v>
      </c>
      <c r="D303" s="258"/>
      <c r="E303" s="258"/>
      <c r="F303" s="258"/>
      <c r="G303" s="258"/>
      <c r="H303" s="131"/>
      <c r="I303" s="131"/>
      <c r="J303" s="131"/>
      <c r="K303" s="131"/>
      <c r="L303" s="131"/>
      <c r="M303" s="131"/>
      <c r="N303" s="130"/>
      <c r="O303" s="130"/>
      <c r="P303" s="130"/>
      <c r="Q303" s="130"/>
      <c r="R303" s="131"/>
      <c r="S303" s="131"/>
      <c r="T303" s="131"/>
      <c r="U303" s="131"/>
      <c r="V303" s="131"/>
      <c r="W303" s="131"/>
      <c r="X303" s="131"/>
      <c r="Y303" s="126"/>
      <c r="Z303" s="126"/>
      <c r="AA303" s="126"/>
      <c r="AB303" s="126"/>
      <c r="AC303" s="126"/>
      <c r="AD303" s="126"/>
      <c r="AE303" s="126"/>
      <c r="AF303" s="126"/>
      <c r="AG303" s="126" t="s">
        <v>340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>
      <c r="A304" s="129"/>
      <c r="B304" s="129"/>
      <c r="C304" s="257" t="s">
        <v>622</v>
      </c>
      <c r="D304" s="258"/>
      <c r="E304" s="258"/>
      <c r="F304" s="258"/>
      <c r="G304" s="258"/>
      <c r="H304" s="131"/>
      <c r="I304" s="131"/>
      <c r="J304" s="131"/>
      <c r="K304" s="131"/>
      <c r="L304" s="131"/>
      <c r="M304" s="131"/>
      <c r="N304" s="130"/>
      <c r="O304" s="130"/>
      <c r="P304" s="130"/>
      <c r="Q304" s="130"/>
      <c r="R304" s="131"/>
      <c r="S304" s="131"/>
      <c r="T304" s="131"/>
      <c r="U304" s="131"/>
      <c r="V304" s="131"/>
      <c r="W304" s="131"/>
      <c r="X304" s="131"/>
      <c r="Y304" s="126"/>
      <c r="Z304" s="126"/>
      <c r="AA304" s="126"/>
      <c r="AB304" s="126"/>
      <c r="AC304" s="126"/>
      <c r="AD304" s="126"/>
      <c r="AE304" s="126"/>
      <c r="AF304" s="126"/>
      <c r="AG304" s="126" t="s">
        <v>340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>
      <c r="A305" s="129"/>
      <c r="B305" s="129"/>
      <c r="C305" s="257" t="s">
        <v>623</v>
      </c>
      <c r="D305" s="258"/>
      <c r="E305" s="258"/>
      <c r="F305" s="258"/>
      <c r="G305" s="258"/>
      <c r="H305" s="131"/>
      <c r="I305" s="131"/>
      <c r="J305" s="131"/>
      <c r="K305" s="131"/>
      <c r="L305" s="131"/>
      <c r="M305" s="131"/>
      <c r="N305" s="130"/>
      <c r="O305" s="130"/>
      <c r="P305" s="130"/>
      <c r="Q305" s="130"/>
      <c r="R305" s="131"/>
      <c r="S305" s="131"/>
      <c r="T305" s="131"/>
      <c r="U305" s="131"/>
      <c r="V305" s="131"/>
      <c r="W305" s="131"/>
      <c r="X305" s="131"/>
      <c r="Y305" s="126"/>
      <c r="Z305" s="126"/>
      <c r="AA305" s="126"/>
      <c r="AB305" s="126"/>
      <c r="AC305" s="126"/>
      <c r="AD305" s="126"/>
      <c r="AE305" s="126"/>
      <c r="AF305" s="126"/>
      <c r="AG305" s="126" t="s">
        <v>340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>
      <c r="A306" s="129"/>
      <c r="B306" s="129"/>
      <c r="C306" s="257" t="s">
        <v>624</v>
      </c>
      <c r="D306" s="258"/>
      <c r="E306" s="258"/>
      <c r="F306" s="258"/>
      <c r="G306" s="258"/>
      <c r="H306" s="131"/>
      <c r="I306" s="131"/>
      <c r="J306" s="131"/>
      <c r="K306" s="131"/>
      <c r="L306" s="131"/>
      <c r="M306" s="131"/>
      <c r="N306" s="130"/>
      <c r="O306" s="130"/>
      <c r="P306" s="130"/>
      <c r="Q306" s="130"/>
      <c r="R306" s="131"/>
      <c r="S306" s="131"/>
      <c r="T306" s="131"/>
      <c r="U306" s="131"/>
      <c r="V306" s="131"/>
      <c r="W306" s="131"/>
      <c r="X306" s="131"/>
      <c r="Y306" s="126"/>
      <c r="Z306" s="126"/>
      <c r="AA306" s="126"/>
      <c r="AB306" s="126"/>
      <c r="AC306" s="126"/>
      <c r="AD306" s="126"/>
      <c r="AE306" s="126"/>
      <c r="AF306" s="126"/>
      <c r="AG306" s="126" t="s">
        <v>340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>
      <c r="A307" s="129"/>
      <c r="B307" s="129"/>
      <c r="C307" s="257" t="s">
        <v>625</v>
      </c>
      <c r="D307" s="258"/>
      <c r="E307" s="258"/>
      <c r="F307" s="258"/>
      <c r="G307" s="258"/>
      <c r="H307" s="131"/>
      <c r="I307" s="131"/>
      <c r="J307" s="131"/>
      <c r="K307" s="131"/>
      <c r="L307" s="131"/>
      <c r="M307" s="131"/>
      <c r="N307" s="130"/>
      <c r="O307" s="130"/>
      <c r="P307" s="130"/>
      <c r="Q307" s="130"/>
      <c r="R307" s="131"/>
      <c r="S307" s="131"/>
      <c r="T307" s="131"/>
      <c r="U307" s="131"/>
      <c r="V307" s="131"/>
      <c r="W307" s="131"/>
      <c r="X307" s="131"/>
      <c r="Y307" s="126"/>
      <c r="Z307" s="126"/>
      <c r="AA307" s="126"/>
      <c r="AB307" s="126"/>
      <c r="AC307" s="126"/>
      <c r="AD307" s="126"/>
      <c r="AE307" s="126"/>
      <c r="AF307" s="126"/>
      <c r="AG307" s="126" t="s">
        <v>340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>
      <c r="A308" s="129"/>
      <c r="B308" s="129"/>
      <c r="C308" s="257" t="s">
        <v>626</v>
      </c>
      <c r="D308" s="258"/>
      <c r="E308" s="258"/>
      <c r="F308" s="258"/>
      <c r="G308" s="258"/>
      <c r="H308" s="131"/>
      <c r="I308" s="131"/>
      <c r="J308" s="131"/>
      <c r="K308" s="131"/>
      <c r="L308" s="131"/>
      <c r="M308" s="131"/>
      <c r="N308" s="130"/>
      <c r="O308" s="130"/>
      <c r="P308" s="130"/>
      <c r="Q308" s="130"/>
      <c r="R308" s="131"/>
      <c r="S308" s="131"/>
      <c r="T308" s="131"/>
      <c r="U308" s="131"/>
      <c r="V308" s="131"/>
      <c r="W308" s="131"/>
      <c r="X308" s="131"/>
      <c r="Y308" s="126"/>
      <c r="Z308" s="126"/>
      <c r="AA308" s="126"/>
      <c r="AB308" s="126"/>
      <c r="AC308" s="126"/>
      <c r="AD308" s="126"/>
      <c r="AE308" s="126"/>
      <c r="AF308" s="126"/>
      <c r="AG308" s="126" t="s">
        <v>340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>
      <c r="A309" s="129"/>
      <c r="B309" s="129"/>
      <c r="C309" s="257" t="s">
        <v>627</v>
      </c>
      <c r="D309" s="258"/>
      <c r="E309" s="258"/>
      <c r="F309" s="258"/>
      <c r="G309" s="258"/>
      <c r="H309" s="131"/>
      <c r="I309" s="131"/>
      <c r="J309" s="131"/>
      <c r="K309" s="131"/>
      <c r="L309" s="131"/>
      <c r="M309" s="131"/>
      <c r="N309" s="130"/>
      <c r="O309" s="130"/>
      <c r="P309" s="130"/>
      <c r="Q309" s="130"/>
      <c r="R309" s="131"/>
      <c r="S309" s="131"/>
      <c r="T309" s="131"/>
      <c r="U309" s="131"/>
      <c r="V309" s="131"/>
      <c r="W309" s="131"/>
      <c r="X309" s="131"/>
      <c r="Y309" s="126"/>
      <c r="Z309" s="126"/>
      <c r="AA309" s="126"/>
      <c r="AB309" s="126"/>
      <c r="AC309" s="126"/>
      <c r="AD309" s="126"/>
      <c r="AE309" s="126"/>
      <c r="AF309" s="126"/>
      <c r="AG309" s="126" t="s">
        <v>340</v>
      </c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>
      <c r="A310" s="129"/>
      <c r="B310" s="129"/>
      <c r="C310" s="257" t="s">
        <v>628</v>
      </c>
      <c r="D310" s="258"/>
      <c r="E310" s="258"/>
      <c r="F310" s="258"/>
      <c r="G310" s="258"/>
      <c r="H310" s="131"/>
      <c r="I310" s="131"/>
      <c r="J310" s="131"/>
      <c r="K310" s="131"/>
      <c r="L310" s="131"/>
      <c r="M310" s="131"/>
      <c r="N310" s="130"/>
      <c r="O310" s="130"/>
      <c r="P310" s="130"/>
      <c r="Q310" s="130"/>
      <c r="R310" s="131"/>
      <c r="S310" s="131"/>
      <c r="T310" s="131"/>
      <c r="U310" s="131"/>
      <c r="V310" s="131"/>
      <c r="W310" s="131"/>
      <c r="X310" s="131"/>
      <c r="Y310" s="126"/>
      <c r="Z310" s="126"/>
      <c r="AA310" s="126"/>
      <c r="AB310" s="126"/>
      <c r="AC310" s="126"/>
      <c r="AD310" s="126"/>
      <c r="AE310" s="126"/>
      <c r="AF310" s="126"/>
      <c r="AG310" s="126" t="s">
        <v>340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>
      <c r="A311" s="129"/>
      <c r="B311" s="129"/>
      <c r="C311" s="257" t="s">
        <v>357</v>
      </c>
      <c r="D311" s="258"/>
      <c r="E311" s="258"/>
      <c r="F311" s="258"/>
      <c r="G311" s="258"/>
      <c r="H311" s="131"/>
      <c r="I311" s="131"/>
      <c r="J311" s="131"/>
      <c r="K311" s="131"/>
      <c r="L311" s="131"/>
      <c r="M311" s="131"/>
      <c r="N311" s="130"/>
      <c r="O311" s="130"/>
      <c r="P311" s="130"/>
      <c r="Q311" s="130"/>
      <c r="R311" s="131"/>
      <c r="S311" s="131"/>
      <c r="T311" s="131"/>
      <c r="U311" s="131"/>
      <c r="V311" s="131"/>
      <c r="W311" s="131"/>
      <c r="X311" s="131"/>
      <c r="Y311" s="126"/>
      <c r="Z311" s="126"/>
      <c r="AA311" s="126"/>
      <c r="AB311" s="126"/>
      <c r="AC311" s="126"/>
      <c r="AD311" s="126"/>
      <c r="AE311" s="126"/>
      <c r="AF311" s="126"/>
      <c r="AG311" s="126" t="s">
        <v>340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>
      <c r="A312" s="129"/>
      <c r="B312" s="129"/>
      <c r="C312" s="257" t="s">
        <v>624</v>
      </c>
      <c r="D312" s="258"/>
      <c r="E312" s="258"/>
      <c r="F312" s="258"/>
      <c r="G312" s="258"/>
      <c r="H312" s="131"/>
      <c r="I312" s="131"/>
      <c r="J312" s="131"/>
      <c r="K312" s="131"/>
      <c r="L312" s="131"/>
      <c r="M312" s="131"/>
      <c r="N312" s="130"/>
      <c r="O312" s="130"/>
      <c r="P312" s="130"/>
      <c r="Q312" s="130"/>
      <c r="R312" s="131"/>
      <c r="S312" s="131"/>
      <c r="T312" s="131"/>
      <c r="U312" s="131"/>
      <c r="V312" s="131"/>
      <c r="W312" s="131"/>
      <c r="X312" s="131"/>
      <c r="Y312" s="126"/>
      <c r="Z312" s="126"/>
      <c r="AA312" s="126"/>
      <c r="AB312" s="126"/>
      <c r="AC312" s="126"/>
      <c r="AD312" s="126"/>
      <c r="AE312" s="126"/>
      <c r="AF312" s="126"/>
      <c r="AG312" s="126" t="s">
        <v>340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ht="22.5">
      <c r="A313" s="140" t="s">
        <v>629</v>
      </c>
      <c r="B313" s="141" t="s">
        <v>630</v>
      </c>
      <c r="C313" s="154" t="s">
        <v>631</v>
      </c>
      <c r="D313" s="142" t="s">
        <v>338</v>
      </c>
      <c r="E313" s="143">
        <v>91.308999999999997</v>
      </c>
      <c r="F313" s="144">
        <v>0</v>
      </c>
      <c r="G313" s="151">
        <f>F313*E313</f>
        <v>0</v>
      </c>
      <c r="H313" s="131">
        <v>420</v>
      </c>
      <c r="I313" s="131">
        <v>38349.78</v>
      </c>
      <c r="J313" s="131">
        <v>0</v>
      </c>
      <c r="K313" s="131">
        <v>0</v>
      </c>
      <c r="L313" s="131">
        <v>21</v>
      </c>
      <c r="M313" s="131">
        <v>46403.233800000002</v>
      </c>
      <c r="N313" s="130">
        <v>0</v>
      </c>
      <c r="O313" s="130">
        <v>0</v>
      </c>
      <c r="P313" s="130">
        <v>0</v>
      </c>
      <c r="Q313" s="130">
        <v>0</v>
      </c>
      <c r="R313" s="131">
        <v>0</v>
      </c>
      <c r="S313" s="131" t="s">
        <v>326</v>
      </c>
      <c r="T313" s="131"/>
      <c r="U313" s="131">
        <v>0</v>
      </c>
      <c r="V313" s="131">
        <v>0</v>
      </c>
      <c r="W313" s="131">
        <v>0</v>
      </c>
      <c r="X313" s="131" t="s">
        <v>385</v>
      </c>
      <c r="Y313" s="126"/>
      <c r="Z313" s="126"/>
      <c r="AA313" s="126"/>
      <c r="AB313" s="126"/>
      <c r="AC313" s="126"/>
      <c r="AD313" s="126"/>
      <c r="AE313" s="126"/>
      <c r="AF313" s="126"/>
      <c r="AG313" s="126" t="s">
        <v>386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>
      <c r="A314" s="129"/>
      <c r="B314" s="129"/>
      <c r="C314" s="255" t="s">
        <v>632</v>
      </c>
      <c r="D314" s="256"/>
      <c r="E314" s="256"/>
      <c r="F314" s="256"/>
      <c r="G314" s="256"/>
      <c r="H314" s="131"/>
      <c r="I314" s="131"/>
      <c r="J314" s="131"/>
      <c r="K314" s="131"/>
      <c r="L314" s="131"/>
      <c r="M314" s="131"/>
      <c r="N314" s="130"/>
      <c r="O314" s="130"/>
      <c r="P314" s="130"/>
      <c r="Q314" s="130"/>
      <c r="R314" s="131"/>
      <c r="S314" s="131"/>
      <c r="T314" s="131"/>
      <c r="U314" s="131"/>
      <c r="V314" s="131"/>
      <c r="W314" s="131"/>
      <c r="X314" s="131"/>
      <c r="Y314" s="126"/>
      <c r="Z314" s="126"/>
      <c r="AA314" s="126"/>
      <c r="AB314" s="126"/>
      <c r="AC314" s="126"/>
      <c r="AD314" s="126"/>
      <c r="AE314" s="126"/>
      <c r="AF314" s="126"/>
      <c r="AG314" s="126" t="s">
        <v>340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>
      <c r="A315" s="140" t="s">
        <v>633</v>
      </c>
      <c r="B315" s="141" t="s">
        <v>634</v>
      </c>
      <c r="C315" s="154" t="s">
        <v>635</v>
      </c>
      <c r="D315" s="142" t="s">
        <v>338</v>
      </c>
      <c r="E315" s="143">
        <v>83.007999999999996</v>
      </c>
      <c r="F315" s="144">
        <v>0</v>
      </c>
      <c r="G315" s="151">
        <f>F315*E315</f>
        <v>0</v>
      </c>
      <c r="H315" s="131">
        <v>0</v>
      </c>
      <c r="I315" s="131">
        <v>0</v>
      </c>
      <c r="J315" s="131">
        <v>55.9</v>
      </c>
      <c r="K315" s="131">
        <v>4640.1471999999994</v>
      </c>
      <c r="L315" s="131">
        <v>21</v>
      </c>
      <c r="M315" s="131">
        <v>5614.5814999999993</v>
      </c>
      <c r="N315" s="130">
        <v>0</v>
      </c>
      <c r="O315" s="130">
        <v>0</v>
      </c>
      <c r="P315" s="130">
        <v>0</v>
      </c>
      <c r="Q315" s="130">
        <v>0</v>
      </c>
      <c r="R315" s="131">
        <v>0</v>
      </c>
      <c r="S315" s="131" t="s">
        <v>326</v>
      </c>
      <c r="T315" s="131"/>
      <c r="U315" s="131">
        <v>0</v>
      </c>
      <c r="V315" s="131">
        <v>0</v>
      </c>
      <c r="W315" s="131">
        <v>0</v>
      </c>
      <c r="X315" s="131" t="s">
        <v>327</v>
      </c>
      <c r="Y315" s="126"/>
      <c r="Z315" s="126"/>
      <c r="AA315" s="126"/>
      <c r="AB315" s="126"/>
      <c r="AC315" s="126"/>
      <c r="AD315" s="126"/>
      <c r="AE315" s="126"/>
      <c r="AF315" s="126"/>
      <c r="AG315" s="126" t="s">
        <v>328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>
      <c r="A316" s="129"/>
      <c r="B316" s="129"/>
      <c r="C316" s="255" t="s">
        <v>339</v>
      </c>
      <c r="D316" s="256"/>
      <c r="E316" s="256"/>
      <c r="F316" s="256"/>
      <c r="G316" s="256"/>
      <c r="H316" s="131"/>
      <c r="I316" s="131"/>
      <c r="J316" s="131"/>
      <c r="K316" s="131"/>
      <c r="L316" s="131"/>
      <c r="M316" s="131"/>
      <c r="N316" s="130"/>
      <c r="O316" s="130"/>
      <c r="P316" s="130"/>
      <c r="Q316" s="130"/>
      <c r="R316" s="131"/>
      <c r="S316" s="131"/>
      <c r="T316" s="131"/>
      <c r="U316" s="131"/>
      <c r="V316" s="131"/>
      <c r="W316" s="131"/>
      <c r="X316" s="131"/>
      <c r="Y316" s="126"/>
      <c r="Z316" s="126"/>
      <c r="AA316" s="126"/>
      <c r="AB316" s="126"/>
      <c r="AC316" s="126"/>
      <c r="AD316" s="126"/>
      <c r="AE316" s="126"/>
      <c r="AF316" s="126"/>
      <c r="AG316" s="126" t="s">
        <v>340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>
      <c r="A317" s="129"/>
      <c r="B317" s="129"/>
      <c r="C317" s="257" t="s">
        <v>616</v>
      </c>
      <c r="D317" s="258"/>
      <c r="E317" s="258"/>
      <c r="F317" s="258"/>
      <c r="G317" s="258"/>
      <c r="H317" s="131"/>
      <c r="I317" s="131"/>
      <c r="J317" s="131"/>
      <c r="K317" s="131"/>
      <c r="L317" s="131"/>
      <c r="M317" s="131"/>
      <c r="N317" s="130"/>
      <c r="O317" s="130"/>
      <c r="P317" s="130"/>
      <c r="Q317" s="130"/>
      <c r="R317" s="131"/>
      <c r="S317" s="131"/>
      <c r="T317" s="131"/>
      <c r="U317" s="131"/>
      <c r="V317" s="131"/>
      <c r="W317" s="131"/>
      <c r="X317" s="131"/>
      <c r="Y317" s="126"/>
      <c r="Z317" s="126"/>
      <c r="AA317" s="126"/>
      <c r="AB317" s="126"/>
      <c r="AC317" s="126"/>
      <c r="AD317" s="126"/>
      <c r="AE317" s="126"/>
      <c r="AF317" s="126"/>
      <c r="AG317" s="126" t="s">
        <v>340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>
      <c r="A318" s="129"/>
      <c r="B318" s="129"/>
      <c r="C318" s="257" t="s">
        <v>617</v>
      </c>
      <c r="D318" s="258"/>
      <c r="E318" s="258"/>
      <c r="F318" s="258"/>
      <c r="G318" s="258"/>
      <c r="H318" s="131"/>
      <c r="I318" s="131"/>
      <c r="J318" s="131"/>
      <c r="K318" s="131"/>
      <c r="L318" s="131"/>
      <c r="M318" s="131"/>
      <c r="N318" s="130"/>
      <c r="O318" s="130"/>
      <c r="P318" s="130"/>
      <c r="Q318" s="130"/>
      <c r="R318" s="131"/>
      <c r="S318" s="131"/>
      <c r="T318" s="131"/>
      <c r="U318" s="131"/>
      <c r="V318" s="131"/>
      <c r="W318" s="131"/>
      <c r="X318" s="131"/>
      <c r="Y318" s="126"/>
      <c r="Z318" s="126"/>
      <c r="AA318" s="126"/>
      <c r="AB318" s="126"/>
      <c r="AC318" s="126"/>
      <c r="AD318" s="126"/>
      <c r="AE318" s="126"/>
      <c r="AF318" s="126"/>
      <c r="AG318" s="126" t="s">
        <v>340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>
      <c r="A319" s="129"/>
      <c r="B319" s="129"/>
      <c r="C319" s="257" t="s">
        <v>343</v>
      </c>
      <c r="D319" s="258"/>
      <c r="E319" s="258"/>
      <c r="F319" s="258"/>
      <c r="G319" s="258"/>
      <c r="H319" s="131"/>
      <c r="I319" s="131"/>
      <c r="J319" s="131"/>
      <c r="K319" s="131"/>
      <c r="L319" s="131"/>
      <c r="M319" s="131"/>
      <c r="N319" s="130"/>
      <c r="O319" s="130"/>
      <c r="P319" s="130"/>
      <c r="Q319" s="130"/>
      <c r="R319" s="131"/>
      <c r="S319" s="131"/>
      <c r="T319" s="131"/>
      <c r="U319" s="131"/>
      <c r="V319" s="131"/>
      <c r="W319" s="131"/>
      <c r="X319" s="131"/>
      <c r="Y319" s="126"/>
      <c r="Z319" s="126"/>
      <c r="AA319" s="126"/>
      <c r="AB319" s="126"/>
      <c r="AC319" s="126"/>
      <c r="AD319" s="126"/>
      <c r="AE319" s="126"/>
      <c r="AF319" s="126"/>
      <c r="AG319" s="126" t="s">
        <v>340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>
      <c r="A320" s="129"/>
      <c r="B320" s="129"/>
      <c r="C320" s="257" t="s">
        <v>528</v>
      </c>
      <c r="D320" s="258"/>
      <c r="E320" s="258"/>
      <c r="F320" s="258"/>
      <c r="G320" s="258"/>
      <c r="H320" s="131"/>
      <c r="I320" s="131"/>
      <c r="J320" s="131"/>
      <c r="K320" s="131"/>
      <c r="L320" s="131"/>
      <c r="M320" s="131"/>
      <c r="N320" s="130"/>
      <c r="O320" s="130"/>
      <c r="P320" s="130"/>
      <c r="Q320" s="130"/>
      <c r="R320" s="131"/>
      <c r="S320" s="131"/>
      <c r="T320" s="131"/>
      <c r="U320" s="131"/>
      <c r="V320" s="131"/>
      <c r="W320" s="131"/>
      <c r="X320" s="131"/>
      <c r="Y320" s="126"/>
      <c r="Z320" s="126"/>
      <c r="AA320" s="126"/>
      <c r="AB320" s="126"/>
      <c r="AC320" s="126"/>
      <c r="AD320" s="126"/>
      <c r="AE320" s="126"/>
      <c r="AF320" s="126"/>
      <c r="AG320" s="126" t="s">
        <v>340</v>
      </c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>
      <c r="A321" s="129"/>
      <c r="B321" s="129"/>
      <c r="C321" s="257" t="s">
        <v>618</v>
      </c>
      <c r="D321" s="258"/>
      <c r="E321" s="258"/>
      <c r="F321" s="258"/>
      <c r="G321" s="258"/>
      <c r="H321" s="131"/>
      <c r="I321" s="131"/>
      <c r="J321" s="131"/>
      <c r="K321" s="131"/>
      <c r="L321" s="131"/>
      <c r="M321" s="131"/>
      <c r="N321" s="130"/>
      <c r="O321" s="130"/>
      <c r="P321" s="130"/>
      <c r="Q321" s="130"/>
      <c r="R321" s="131"/>
      <c r="S321" s="131"/>
      <c r="T321" s="131"/>
      <c r="U321" s="131"/>
      <c r="V321" s="131"/>
      <c r="W321" s="131"/>
      <c r="X321" s="131"/>
      <c r="Y321" s="126"/>
      <c r="Z321" s="126"/>
      <c r="AA321" s="126"/>
      <c r="AB321" s="126"/>
      <c r="AC321" s="126"/>
      <c r="AD321" s="126"/>
      <c r="AE321" s="126"/>
      <c r="AF321" s="126"/>
      <c r="AG321" s="126" t="s">
        <v>340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>
      <c r="A322" s="129"/>
      <c r="B322" s="129"/>
      <c r="C322" s="257" t="s">
        <v>346</v>
      </c>
      <c r="D322" s="258"/>
      <c r="E322" s="258"/>
      <c r="F322" s="258"/>
      <c r="G322" s="258"/>
      <c r="H322" s="131"/>
      <c r="I322" s="131"/>
      <c r="J322" s="131"/>
      <c r="K322" s="131"/>
      <c r="L322" s="131"/>
      <c r="M322" s="131"/>
      <c r="N322" s="130"/>
      <c r="O322" s="130"/>
      <c r="P322" s="130"/>
      <c r="Q322" s="130"/>
      <c r="R322" s="131"/>
      <c r="S322" s="131"/>
      <c r="T322" s="131"/>
      <c r="U322" s="131"/>
      <c r="V322" s="131"/>
      <c r="W322" s="131"/>
      <c r="X322" s="131"/>
      <c r="Y322" s="126"/>
      <c r="Z322" s="126"/>
      <c r="AA322" s="126"/>
      <c r="AB322" s="126"/>
      <c r="AC322" s="126"/>
      <c r="AD322" s="126"/>
      <c r="AE322" s="126"/>
      <c r="AF322" s="126"/>
      <c r="AG322" s="126" t="s">
        <v>340</v>
      </c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>
      <c r="A323" s="129"/>
      <c r="B323" s="129"/>
      <c r="C323" s="257" t="s">
        <v>344</v>
      </c>
      <c r="D323" s="258"/>
      <c r="E323" s="258"/>
      <c r="F323" s="258"/>
      <c r="G323" s="258"/>
      <c r="H323" s="131"/>
      <c r="I323" s="131"/>
      <c r="J323" s="131"/>
      <c r="K323" s="131"/>
      <c r="L323" s="131"/>
      <c r="M323" s="131"/>
      <c r="N323" s="130"/>
      <c r="O323" s="130"/>
      <c r="P323" s="130"/>
      <c r="Q323" s="130"/>
      <c r="R323" s="131"/>
      <c r="S323" s="131"/>
      <c r="T323" s="131"/>
      <c r="U323" s="131"/>
      <c r="V323" s="131"/>
      <c r="W323" s="131"/>
      <c r="X323" s="131"/>
      <c r="Y323" s="126"/>
      <c r="Z323" s="126"/>
      <c r="AA323" s="126"/>
      <c r="AB323" s="126"/>
      <c r="AC323" s="126"/>
      <c r="AD323" s="126"/>
      <c r="AE323" s="126"/>
      <c r="AF323" s="126"/>
      <c r="AG323" s="126" t="s">
        <v>340</v>
      </c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>
      <c r="A324" s="129"/>
      <c r="B324" s="129"/>
      <c r="C324" s="257" t="s">
        <v>619</v>
      </c>
      <c r="D324" s="258"/>
      <c r="E324" s="258"/>
      <c r="F324" s="258"/>
      <c r="G324" s="258"/>
      <c r="H324" s="131"/>
      <c r="I324" s="131"/>
      <c r="J324" s="131"/>
      <c r="K324" s="131"/>
      <c r="L324" s="131"/>
      <c r="M324" s="131"/>
      <c r="N324" s="130"/>
      <c r="O324" s="130"/>
      <c r="P324" s="130"/>
      <c r="Q324" s="130"/>
      <c r="R324" s="131"/>
      <c r="S324" s="131"/>
      <c r="T324" s="131"/>
      <c r="U324" s="131"/>
      <c r="V324" s="131"/>
      <c r="W324" s="131"/>
      <c r="X324" s="131"/>
      <c r="Y324" s="126"/>
      <c r="Z324" s="126"/>
      <c r="AA324" s="126"/>
      <c r="AB324" s="126"/>
      <c r="AC324" s="126"/>
      <c r="AD324" s="126"/>
      <c r="AE324" s="126"/>
      <c r="AF324" s="126"/>
      <c r="AG324" s="126" t="s">
        <v>340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>
      <c r="A325" s="129"/>
      <c r="B325" s="129"/>
      <c r="C325" s="257" t="s">
        <v>346</v>
      </c>
      <c r="D325" s="258"/>
      <c r="E325" s="258"/>
      <c r="F325" s="258"/>
      <c r="G325" s="258"/>
      <c r="H325" s="131"/>
      <c r="I325" s="131"/>
      <c r="J325" s="131"/>
      <c r="K325" s="131"/>
      <c r="L325" s="131"/>
      <c r="M325" s="131"/>
      <c r="N325" s="130"/>
      <c r="O325" s="130"/>
      <c r="P325" s="130"/>
      <c r="Q325" s="130"/>
      <c r="R325" s="131"/>
      <c r="S325" s="131"/>
      <c r="T325" s="131"/>
      <c r="U325" s="131"/>
      <c r="V325" s="131"/>
      <c r="W325" s="131"/>
      <c r="X325" s="131"/>
      <c r="Y325" s="126"/>
      <c r="Z325" s="126"/>
      <c r="AA325" s="126"/>
      <c r="AB325" s="126"/>
      <c r="AC325" s="126"/>
      <c r="AD325" s="126"/>
      <c r="AE325" s="126"/>
      <c r="AF325" s="126"/>
      <c r="AG325" s="126" t="s">
        <v>340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>
      <c r="A326" s="129"/>
      <c r="B326" s="129"/>
      <c r="C326" s="257" t="s">
        <v>349</v>
      </c>
      <c r="D326" s="258"/>
      <c r="E326" s="258"/>
      <c r="F326" s="258"/>
      <c r="G326" s="258"/>
      <c r="H326" s="131"/>
      <c r="I326" s="131"/>
      <c r="J326" s="131"/>
      <c r="K326" s="131"/>
      <c r="L326" s="131"/>
      <c r="M326" s="131"/>
      <c r="N326" s="130"/>
      <c r="O326" s="130"/>
      <c r="P326" s="130"/>
      <c r="Q326" s="130"/>
      <c r="R326" s="131"/>
      <c r="S326" s="131"/>
      <c r="T326" s="131"/>
      <c r="U326" s="131"/>
      <c r="V326" s="131"/>
      <c r="W326" s="131"/>
      <c r="X326" s="131"/>
      <c r="Y326" s="126"/>
      <c r="Z326" s="126"/>
      <c r="AA326" s="126"/>
      <c r="AB326" s="126"/>
      <c r="AC326" s="126"/>
      <c r="AD326" s="126"/>
      <c r="AE326" s="126"/>
      <c r="AF326" s="126"/>
      <c r="AG326" s="126" t="s">
        <v>340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>
      <c r="A327" s="129"/>
      <c r="B327" s="129"/>
      <c r="C327" s="257" t="s">
        <v>536</v>
      </c>
      <c r="D327" s="258"/>
      <c r="E327" s="258"/>
      <c r="F327" s="258"/>
      <c r="G327" s="258"/>
      <c r="H327" s="131"/>
      <c r="I327" s="131"/>
      <c r="J327" s="131"/>
      <c r="K327" s="131"/>
      <c r="L327" s="131"/>
      <c r="M327" s="131"/>
      <c r="N327" s="130"/>
      <c r="O327" s="130"/>
      <c r="P327" s="130"/>
      <c r="Q327" s="130"/>
      <c r="R327" s="131"/>
      <c r="S327" s="131"/>
      <c r="T327" s="131"/>
      <c r="U327" s="131"/>
      <c r="V327" s="131"/>
      <c r="W327" s="131"/>
      <c r="X327" s="131"/>
      <c r="Y327" s="126"/>
      <c r="Z327" s="126"/>
      <c r="AA327" s="126"/>
      <c r="AB327" s="126"/>
      <c r="AC327" s="126"/>
      <c r="AD327" s="126"/>
      <c r="AE327" s="126"/>
      <c r="AF327" s="126"/>
      <c r="AG327" s="126" t="s">
        <v>340</v>
      </c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>
      <c r="A328" s="129"/>
      <c r="B328" s="129"/>
      <c r="C328" s="257" t="s">
        <v>620</v>
      </c>
      <c r="D328" s="258"/>
      <c r="E328" s="258"/>
      <c r="F328" s="258"/>
      <c r="G328" s="258"/>
      <c r="H328" s="131"/>
      <c r="I328" s="131"/>
      <c r="J328" s="131"/>
      <c r="K328" s="131"/>
      <c r="L328" s="131"/>
      <c r="M328" s="131"/>
      <c r="N328" s="130"/>
      <c r="O328" s="130"/>
      <c r="P328" s="130"/>
      <c r="Q328" s="130"/>
      <c r="R328" s="131"/>
      <c r="S328" s="131"/>
      <c r="T328" s="131"/>
      <c r="U328" s="131"/>
      <c r="V328" s="131"/>
      <c r="W328" s="131"/>
      <c r="X328" s="131"/>
      <c r="Y328" s="126"/>
      <c r="Z328" s="126"/>
      <c r="AA328" s="126"/>
      <c r="AB328" s="126"/>
      <c r="AC328" s="126"/>
      <c r="AD328" s="126"/>
      <c r="AE328" s="126"/>
      <c r="AF328" s="126"/>
      <c r="AG328" s="126" t="s">
        <v>340</v>
      </c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>
      <c r="A329" s="129"/>
      <c r="B329" s="129"/>
      <c r="C329" s="257" t="s">
        <v>346</v>
      </c>
      <c r="D329" s="258"/>
      <c r="E329" s="258"/>
      <c r="F329" s="258"/>
      <c r="G329" s="258"/>
      <c r="H329" s="131"/>
      <c r="I329" s="131"/>
      <c r="J329" s="131"/>
      <c r="K329" s="131"/>
      <c r="L329" s="131"/>
      <c r="M329" s="131"/>
      <c r="N329" s="130"/>
      <c r="O329" s="130"/>
      <c r="P329" s="130"/>
      <c r="Q329" s="130"/>
      <c r="R329" s="131"/>
      <c r="S329" s="131"/>
      <c r="T329" s="131"/>
      <c r="U329" s="131"/>
      <c r="V329" s="131"/>
      <c r="W329" s="131"/>
      <c r="X329" s="131"/>
      <c r="Y329" s="126"/>
      <c r="Z329" s="126"/>
      <c r="AA329" s="126"/>
      <c r="AB329" s="126"/>
      <c r="AC329" s="126"/>
      <c r="AD329" s="126"/>
      <c r="AE329" s="126"/>
      <c r="AF329" s="126"/>
      <c r="AG329" s="126" t="s">
        <v>340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>
      <c r="A330" s="129"/>
      <c r="B330" s="129"/>
      <c r="C330" s="257" t="s">
        <v>621</v>
      </c>
      <c r="D330" s="258"/>
      <c r="E330" s="258"/>
      <c r="F330" s="258"/>
      <c r="G330" s="258"/>
      <c r="H330" s="131"/>
      <c r="I330" s="131"/>
      <c r="J330" s="131"/>
      <c r="K330" s="131"/>
      <c r="L330" s="131"/>
      <c r="M330" s="131"/>
      <c r="N330" s="130"/>
      <c r="O330" s="130"/>
      <c r="P330" s="130"/>
      <c r="Q330" s="130"/>
      <c r="R330" s="131"/>
      <c r="S330" s="131"/>
      <c r="T330" s="131"/>
      <c r="U330" s="131"/>
      <c r="V330" s="131"/>
      <c r="W330" s="131"/>
      <c r="X330" s="131"/>
      <c r="Y330" s="126"/>
      <c r="Z330" s="126"/>
      <c r="AA330" s="126"/>
      <c r="AB330" s="126"/>
      <c r="AC330" s="126"/>
      <c r="AD330" s="126"/>
      <c r="AE330" s="126"/>
      <c r="AF330" s="126"/>
      <c r="AG330" s="126" t="s">
        <v>340</v>
      </c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>
      <c r="A331" s="129"/>
      <c r="B331" s="129"/>
      <c r="C331" s="257" t="s">
        <v>352</v>
      </c>
      <c r="D331" s="258"/>
      <c r="E331" s="258"/>
      <c r="F331" s="258"/>
      <c r="G331" s="258"/>
      <c r="H331" s="131"/>
      <c r="I331" s="131"/>
      <c r="J331" s="131"/>
      <c r="K331" s="131"/>
      <c r="L331" s="131"/>
      <c r="M331" s="131"/>
      <c r="N331" s="130"/>
      <c r="O331" s="130"/>
      <c r="P331" s="130"/>
      <c r="Q331" s="130"/>
      <c r="R331" s="131"/>
      <c r="S331" s="131"/>
      <c r="T331" s="131"/>
      <c r="U331" s="131"/>
      <c r="V331" s="131"/>
      <c r="W331" s="131"/>
      <c r="X331" s="131"/>
      <c r="Y331" s="126"/>
      <c r="Z331" s="126"/>
      <c r="AA331" s="126"/>
      <c r="AB331" s="126"/>
      <c r="AC331" s="126"/>
      <c r="AD331" s="126"/>
      <c r="AE331" s="126"/>
      <c r="AF331" s="126"/>
      <c r="AG331" s="126" t="s">
        <v>340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>
      <c r="A332" s="129"/>
      <c r="B332" s="129"/>
      <c r="C332" s="257" t="s">
        <v>622</v>
      </c>
      <c r="D332" s="258"/>
      <c r="E332" s="258"/>
      <c r="F332" s="258"/>
      <c r="G332" s="258"/>
      <c r="H332" s="131"/>
      <c r="I332" s="131"/>
      <c r="J332" s="131"/>
      <c r="K332" s="131"/>
      <c r="L332" s="131"/>
      <c r="M332" s="131"/>
      <c r="N332" s="130"/>
      <c r="O332" s="130"/>
      <c r="P332" s="130"/>
      <c r="Q332" s="130"/>
      <c r="R332" s="131"/>
      <c r="S332" s="131"/>
      <c r="T332" s="131"/>
      <c r="U332" s="131"/>
      <c r="V332" s="131"/>
      <c r="W332" s="131"/>
      <c r="X332" s="131"/>
      <c r="Y332" s="126"/>
      <c r="Z332" s="126"/>
      <c r="AA332" s="126"/>
      <c r="AB332" s="126"/>
      <c r="AC332" s="126"/>
      <c r="AD332" s="126"/>
      <c r="AE332" s="126"/>
      <c r="AF332" s="126"/>
      <c r="AG332" s="126" t="s">
        <v>340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>
      <c r="A333" s="129"/>
      <c r="B333" s="129"/>
      <c r="C333" s="257" t="s">
        <v>623</v>
      </c>
      <c r="D333" s="258"/>
      <c r="E333" s="258"/>
      <c r="F333" s="258"/>
      <c r="G333" s="258"/>
      <c r="H333" s="131"/>
      <c r="I333" s="131"/>
      <c r="J333" s="131"/>
      <c r="K333" s="131"/>
      <c r="L333" s="131"/>
      <c r="M333" s="131"/>
      <c r="N333" s="130"/>
      <c r="O333" s="130"/>
      <c r="P333" s="130"/>
      <c r="Q333" s="130"/>
      <c r="R333" s="131"/>
      <c r="S333" s="131"/>
      <c r="T333" s="131"/>
      <c r="U333" s="131"/>
      <c r="V333" s="131"/>
      <c r="W333" s="131"/>
      <c r="X333" s="131"/>
      <c r="Y333" s="126"/>
      <c r="Z333" s="126"/>
      <c r="AA333" s="126"/>
      <c r="AB333" s="126"/>
      <c r="AC333" s="126"/>
      <c r="AD333" s="126"/>
      <c r="AE333" s="126"/>
      <c r="AF333" s="126"/>
      <c r="AG333" s="126" t="s">
        <v>340</v>
      </c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>
      <c r="A334" s="129"/>
      <c r="B334" s="129"/>
      <c r="C334" s="257" t="s">
        <v>624</v>
      </c>
      <c r="D334" s="258"/>
      <c r="E334" s="258"/>
      <c r="F334" s="258"/>
      <c r="G334" s="258"/>
      <c r="H334" s="131"/>
      <c r="I334" s="131"/>
      <c r="J334" s="131"/>
      <c r="K334" s="131"/>
      <c r="L334" s="131"/>
      <c r="M334" s="131"/>
      <c r="N334" s="130"/>
      <c r="O334" s="130"/>
      <c r="P334" s="130"/>
      <c r="Q334" s="130"/>
      <c r="R334" s="131"/>
      <c r="S334" s="131"/>
      <c r="T334" s="131"/>
      <c r="U334" s="131"/>
      <c r="V334" s="131"/>
      <c r="W334" s="131"/>
      <c r="X334" s="131"/>
      <c r="Y334" s="126"/>
      <c r="Z334" s="126"/>
      <c r="AA334" s="126"/>
      <c r="AB334" s="126"/>
      <c r="AC334" s="126"/>
      <c r="AD334" s="126"/>
      <c r="AE334" s="126"/>
      <c r="AF334" s="126"/>
      <c r="AG334" s="126" t="s">
        <v>340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>
      <c r="A335" s="129"/>
      <c r="B335" s="129"/>
      <c r="C335" s="257" t="s">
        <v>625</v>
      </c>
      <c r="D335" s="258"/>
      <c r="E335" s="258"/>
      <c r="F335" s="258"/>
      <c r="G335" s="258"/>
      <c r="H335" s="131"/>
      <c r="I335" s="131"/>
      <c r="J335" s="131"/>
      <c r="K335" s="131"/>
      <c r="L335" s="131"/>
      <c r="M335" s="131"/>
      <c r="N335" s="130"/>
      <c r="O335" s="130"/>
      <c r="P335" s="130"/>
      <c r="Q335" s="130"/>
      <c r="R335" s="131"/>
      <c r="S335" s="131"/>
      <c r="T335" s="131"/>
      <c r="U335" s="131"/>
      <c r="V335" s="131"/>
      <c r="W335" s="131"/>
      <c r="X335" s="131"/>
      <c r="Y335" s="126"/>
      <c r="Z335" s="126"/>
      <c r="AA335" s="126"/>
      <c r="AB335" s="126"/>
      <c r="AC335" s="126"/>
      <c r="AD335" s="126"/>
      <c r="AE335" s="126"/>
      <c r="AF335" s="126"/>
      <c r="AG335" s="126" t="s">
        <v>340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>
      <c r="A336" s="129"/>
      <c r="B336" s="129"/>
      <c r="C336" s="257" t="s">
        <v>626</v>
      </c>
      <c r="D336" s="258"/>
      <c r="E336" s="258"/>
      <c r="F336" s="258"/>
      <c r="G336" s="258"/>
      <c r="H336" s="131"/>
      <c r="I336" s="131"/>
      <c r="J336" s="131"/>
      <c r="K336" s="131"/>
      <c r="L336" s="131"/>
      <c r="M336" s="131"/>
      <c r="N336" s="130"/>
      <c r="O336" s="130"/>
      <c r="P336" s="130"/>
      <c r="Q336" s="130"/>
      <c r="R336" s="131"/>
      <c r="S336" s="131"/>
      <c r="T336" s="131"/>
      <c r="U336" s="131"/>
      <c r="V336" s="131"/>
      <c r="W336" s="131"/>
      <c r="X336" s="131"/>
      <c r="Y336" s="126"/>
      <c r="Z336" s="126"/>
      <c r="AA336" s="126"/>
      <c r="AB336" s="126"/>
      <c r="AC336" s="126"/>
      <c r="AD336" s="126"/>
      <c r="AE336" s="126"/>
      <c r="AF336" s="126"/>
      <c r="AG336" s="126" t="s">
        <v>340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>
      <c r="A337" s="129"/>
      <c r="B337" s="129"/>
      <c r="C337" s="257" t="s">
        <v>627</v>
      </c>
      <c r="D337" s="258"/>
      <c r="E337" s="258"/>
      <c r="F337" s="258"/>
      <c r="G337" s="258"/>
      <c r="H337" s="131"/>
      <c r="I337" s="131"/>
      <c r="J337" s="131"/>
      <c r="K337" s="131"/>
      <c r="L337" s="131"/>
      <c r="M337" s="131"/>
      <c r="N337" s="130"/>
      <c r="O337" s="130"/>
      <c r="P337" s="130"/>
      <c r="Q337" s="130"/>
      <c r="R337" s="131"/>
      <c r="S337" s="131"/>
      <c r="T337" s="131"/>
      <c r="U337" s="131"/>
      <c r="V337" s="131"/>
      <c r="W337" s="131"/>
      <c r="X337" s="131"/>
      <c r="Y337" s="126"/>
      <c r="Z337" s="126"/>
      <c r="AA337" s="126"/>
      <c r="AB337" s="126"/>
      <c r="AC337" s="126"/>
      <c r="AD337" s="126"/>
      <c r="AE337" s="126"/>
      <c r="AF337" s="126"/>
      <c r="AG337" s="126" t="s">
        <v>340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>
      <c r="A338" s="129"/>
      <c r="B338" s="129"/>
      <c r="C338" s="257" t="s">
        <v>628</v>
      </c>
      <c r="D338" s="258"/>
      <c r="E338" s="258"/>
      <c r="F338" s="258"/>
      <c r="G338" s="258"/>
      <c r="H338" s="131"/>
      <c r="I338" s="131"/>
      <c r="J338" s="131"/>
      <c r="K338" s="131"/>
      <c r="L338" s="131"/>
      <c r="M338" s="131"/>
      <c r="N338" s="130"/>
      <c r="O338" s="130"/>
      <c r="P338" s="130"/>
      <c r="Q338" s="130"/>
      <c r="R338" s="131"/>
      <c r="S338" s="131"/>
      <c r="T338" s="131"/>
      <c r="U338" s="131"/>
      <c r="V338" s="131"/>
      <c r="W338" s="131"/>
      <c r="X338" s="131"/>
      <c r="Y338" s="126"/>
      <c r="Z338" s="126"/>
      <c r="AA338" s="126"/>
      <c r="AB338" s="126"/>
      <c r="AC338" s="126"/>
      <c r="AD338" s="126"/>
      <c r="AE338" s="126"/>
      <c r="AF338" s="126"/>
      <c r="AG338" s="126" t="s">
        <v>340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>
      <c r="A339" s="129"/>
      <c r="B339" s="129"/>
      <c r="C339" s="257" t="s">
        <v>357</v>
      </c>
      <c r="D339" s="258"/>
      <c r="E339" s="258"/>
      <c r="F339" s="258"/>
      <c r="G339" s="258"/>
      <c r="H339" s="131"/>
      <c r="I339" s="131"/>
      <c r="J339" s="131"/>
      <c r="K339" s="131"/>
      <c r="L339" s="131"/>
      <c r="M339" s="131"/>
      <c r="N339" s="130"/>
      <c r="O339" s="130"/>
      <c r="P339" s="130"/>
      <c r="Q339" s="130"/>
      <c r="R339" s="131"/>
      <c r="S339" s="131"/>
      <c r="T339" s="131"/>
      <c r="U339" s="131"/>
      <c r="V339" s="131"/>
      <c r="W339" s="131"/>
      <c r="X339" s="131"/>
      <c r="Y339" s="126"/>
      <c r="Z339" s="126"/>
      <c r="AA339" s="126"/>
      <c r="AB339" s="126"/>
      <c r="AC339" s="126"/>
      <c r="AD339" s="126"/>
      <c r="AE339" s="126"/>
      <c r="AF339" s="126"/>
      <c r="AG339" s="126" t="s">
        <v>340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>
      <c r="A340" s="129"/>
      <c r="B340" s="129"/>
      <c r="C340" s="257" t="s">
        <v>624</v>
      </c>
      <c r="D340" s="258"/>
      <c r="E340" s="258"/>
      <c r="F340" s="258"/>
      <c r="G340" s="258"/>
      <c r="H340" s="131"/>
      <c r="I340" s="131"/>
      <c r="J340" s="131"/>
      <c r="K340" s="131"/>
      <c r="L340" s="131"/>
      <c r="M340" s="131"/>
      <c r="N340" s="130"/>
      <c r="O340" s="130"/>
      <c r="P340" s="130"/>
      <c r="Q340" s="130"/>
      <c r="R340" s="131"/>
      <c r="S340" s="131"/>
      <c r="T340" s="131"/>
      <c r="U340" s="131"/>
      <c r="V340" s="131"/>
      <c r="W340" s="131"/>
      <c r="X340" s="131"/>
      <c r="Y340" s="126"/>
      <c r="Z340" s="126"/>
      <c r="AA340" s="126"/>
      <c r="AB340" s="126"/>
      <c r="AC340" s="126"/>
      <c r="AD340" s="126"/>
      <c r="AE340" s="126"/>
      <c r="AF340" s="126"/>
      <c r="AG340" s="126" t="s">
        <v>340</v>
      </c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ht="22.5">
      <c r="A341" s="140" t="s">
        <v>636</v>
      </c>
      <c r="B341" s="141" t="s">
        <v>637</v>
      </c>
      <c r="C341" s="154" t="s">
        <v>638</v>
      </c>
      <c r="D341" s="142" t="s">
        <v>408</v>
      </c>
      <c r="E341" s="143">
        <v>101.61</v>
      </c>
      <c r="F341" s="144">
        <v>0</v>
      </c>
      <c r="G341" s="151">
        <f>F341*E341</f>
        <v>0</v>
      </c>
      <c r="H341" s="131">
        <v>0</v>
      </c>
      <c r="I341" s="131">
        <v>0</v>
      </c>
      <c r="J341" s="131">
        <v>55</v>
      </c>
      <c r="K341" s="131">
        <v>5588.55</v>
      </c>
      <c r="L341" s="131">
        <v>21</v>
      </c>
      <c r="M341" s="131">
        <v>6762.1455000000005</v>
      </c>
      <c r="N341" s="130">
        <v>0</v>
      </c>
      <c r="O341" s="130">
        <v>0</v>
      </c>
      <c r="P341" s="130">
        <v>0</v>
      </c>
      <c r="Q341" s="130">
        <v>0</v>
      </c>
      <c r="R341" s="131">
        <v>0</v>
      </c>
      <c r="S341" s="131" t="s">
        <v>326</v>
      </c>
      <c r="T341" s="131"/>
      <c r="U341" s="131">
        <v>0</v>
      </c>
      <c r="V341" s="131">
        <v>0</v>
      </c>
      <c r="W341" s="131">
        <v>0</v>
      </c>
      <c r="X341" s="131" t="s">
        <v>327</v>
      </c>
      <c r="Y341" s="126"/>
      <c r="Z341" s="126"/>
      <c r="AA341" s="126"/>
      <c r="AB341" s="126"/>
      <c r="AC341" s="126"/>
      <c r="AD341" s="126"/>
      <c r="AE341" s="126"/>
      <c r="AF341" s="126"/>
      <c r="AG341" s="126" t="s">
        <v>328</v>
      </c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>
      <c r="A342" s="129"/>
      <c r="B342" s="129"/>
      <c r="C342" s="255" t="s">
        <v>339</v>
      </c>
      <c r="D342" s="256"/>
      <c r="E342" s="256"/>
      <c r="F342" s="256"/>
      <c r="G342" s="256"/>
      <c r="H342" s="131"/>
      <c r="I342" s="131"/>
      <c r="J342" s="131"/>
      <c r="K342" s="131"/>
      <c r="L342" s="131"/>
      <c r="M342" s="131"/>
      <c r="N342" s="130"/>
      <c r="O342" s="130"/>
      <c r="P342" s="130"/>
      <c r="Q342" s="130"/>
      <c r="R342" s="131"/>
      <c r="S342" s="131"/>
      <c r="T342" s="131"/>
      <c r="U342" s="131"/>
      <c r="V342" s="131"/>
      <c r="W342" s="131"/>
      <c r="X342" s="131"/>
      <c r="Y342" s="126"/>
      <c r="Z342" s="126"/>
      <c r="AA342" s="126"/>
      <c r="AB342" s="126"/>
      <c r="AC342" s="126"/>
      <c r="AD342" s="126"/>
      <c r="AE342" s="126"/>
      <c r="AF342" s="126"/>
      <c r="AG342" s="126" t="s">
        <v>340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>
      <c r="A343" s="129"/>
      <c r="B343" s="129"/>
      <c r="C343" s="257" t="s">
        <v>616</v>
      </c>
      <c r="D343" s="258"/>
      <c r="E343" s="258"/>
      <c r="F343" s="258"/>
      <c r="G343" s="258"/>
      <c r="H343" s="131"/>
      <c r="I343" s="131"/>
      <c r="J343" s="131"/>
      <c r="K343" s="131"/>
      <c r="L343" s="131"/>
      <c r="M343" s="131"/>
      <c r="N343" s="130"/>
      <c r="O343" s="130"/>
      <c r="P343" s="130"/>
      <c r="Q343" s="130"/>
      <c r="R343" s="131"/>
      <c r="S343" s="131"/>
      <c r="T343" s="131"/>
      <c r="U343" s="131"/>
      <c r="V343" s="131"/>
      <c r="W343" s="131"/>
      <c r="X343" s="131"/>
      <c r="Y343" s="126"/>
      <c r="Z343" s="126"/>
      <c r="AA343" s="126"/>
      <c r="AB343" s="126"/>
      <c r="AC343" s="126"/>
      <c r="AD343" s="126"/>
      <c r="AE343" s="126"/>
      <c r="AF343" s="126"/>
      <c r="AG343" s="126" t="s">
        <v>340</v>
      </c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6"/>
      <c r="AX343" s="126"/>
      <c r="AY343" s="126"/>
      <c r="AZ343" s="126"/>
      <c r="BA343" s="126"/>
      <c r="BB343" s="126"/>
      <c r="BC343" s="126"/>
      <c r="BD343" s="126"/>
      <c r="BE343" s="126"/>
      <c r="BF343" s="126"/>
      <c r="BG343" s="126"/>
      <c r="BH343" s="126"/>
    </row>
    <row r="344" spans="1:60">
      <c r="A344" s="129"/>
      <c r="B344" s="129"/>
      <c r="C344" s="257" t="s">
        <v>639</v>
      </c>
      <c r="D344" s="258"/>
      <c r="E344" s="258"/>
      <c r="F344" s="258"/>
      <c r="G344" s="258"/>
      <c r="H344" s="131"/>
      <c r="I344" s="131"/>
      <c r="J344" s="131"/>
      <c r="K344" s="131"/>
      <c r="L344" s="131"/>
      <c r="M344" s="131"/>
      <c r="N344" s="130"/>
      <c r="O344" s="130"/>
      <c r="P344" s="130"/>
      <c r="Q344" s="130"/>
      <c r="R344" s="131"/>
      <c r="S344" s="131"/>
      <c r="T344" s="131"/>
      <c r="U344" s="131"/>
      <c r="V344" s="131"/>
      <c r="W344" s="131"/>
      <c r="X344" s="131"/>
      <c r="Y344" s="126"/>
      <c r="Z344" s="126"/>
      <c r="AA344" s="126"/>
      <c r="AB344" s="126"/>
      <c r="AC344" s="126"/>
      <c r="AD344" s="126"/>
      <c r="AE344" s="126"/>
      <c r="AF344" s="126"/>
      <c r="AG344" s="126" t="s">
        <v>340</v>
      </c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>
      <c r="A345" s="129"/>
      <c r="B345" s="129"/>
      <c r="C345" s="257" t="s">
        <v>640</v>
      </c>
      <c r="D345" s="258"/>
      <c r="E345" s="258"/>
      <c r="F345" s="258"/>
      <c r="G345" s="258"/>
      <c r="H345" s="131"/>
      <c r="I345" s="131"/>
      <c r="J345" s="131"/>
      <c r="K345" s="131"/>
      <c r="L345" s="131"/>
      <c r="M345" s="131"/>
      <c r="N345" s="130"/>
      <c r="O345" s="130"/>
      <c r="P345" s="130"/>
      <c r="Q345" s="130"/>
      <c r="R345" s="131"/>
      <c r="S345" s="131"/>
      <c r="T345" s="131"/>
      <c r="U345" s="131"/>
      <c r="V345" s="131"/>
      <c r="W345" s="131"/>
      <c r="X345" s="131"/>
      <c r="Y345" s="126"/>
      <c r="Z345" s="126"/>
      <c r="AA345" s="126"/>
      <c r="AB345" s="126"/>
      <c r="AC345" s="126"/>
      <c r="AD345" s="126"/>
      <c r="AE345" s="126"/>
      <c r="AF345" s="126"/>
      <c r="AG345" s="126" t="s">
        <v>340</v>
      </c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>
      <c r="A346" s="129"/>
      <c r="B346" s="129"/>
      <c r="C346" s="257" t="s">
        <v>528</v>
      </c>
      <c r="D346" s="258"/>
      <c r="E346" s="258"/>
      <c r="F346" s="258"/>
      <c r="G346" s="258"/>
      <c r="H346" s="131"/>
      <c r="I346" s="131"/>
      <c r="J346" s="131"/>
      <c r="K346" s="131"/>
      <c r="L346" s="131"/>
      <c r="M346" s="131"/>
      <c r="N346" s="130"/>
      <c r="O346" s="130"/>
      <c r="P346" s="130"/>
      <c r="Q346" s="130"/>
      <c r="R346" s="131"/>
      <c r="S346" s="131"/>
      <c r="T346" s="131"/>
      <c r="U346" s="131"/>
      <c r="V346" s="131"/>
      <c r="W346" s="131"/>
      <c r="X346" s="131"/>
      <c r="Y346" s="126"/>
      <c r="Z346" s="126"/>
      <c r="AA346" s="126"/>
      <c r="AB346" s="126"/>
      <c r="AC346" s="126"/>
      <c r="AD346" s="126"/>
      <c r="AE346" s="126"/>
      <c r="AF346" s="126"/>
      <c r="AG346" s="126" t="s">
        <v>340</v>
      </c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>
      <c r="A347" s="129"/>
      <c r="B347" s="129"/>
      <c r="C347" s="257" t="s">
        <v>641</v>
      </c>
      <c r="D347" s="258"/>
      <c r="E347" s="258"/>
      <c r="F347" s="258"/>
      <c r="G347" s="258"/>
      <c r="H347" s="131"/>
      <c r="I347" s="131"/>
      <c r="J347" s="131"/>
      <c r="K347" s="131"/>
      <c r="L347" s="131"/>
      <c r="M347" s="131"/>
      <c r="N347" s="130"/>
      <c r="O347" s="130"/>
      <c r="P347" s="130"/>
      <c r="Q347" s="130"/>
      <c r="R347" s="131"/>
      <c r="S347" s="131"/>
      <c r="T347" s="131"/>
      <c r="U347" s="131"/>
      <c r="V347" s="131"/>
      <c r="W347" s="131"/>
      <c r="X347" s="131"/>
      <c r="Y347" s="126"/>
      <c r="Z347" s="126"/>
      <c r="AA347" s="126"/>
      <c r="AB347" s="126"/>
      <c r="AC347" s="126"/>
      <c r="AD347" s="126"/>
      <c r="AE347" s="126"/>
      <c r="AF347" s="126"/>
      <c r="AG347" s="126" t="s">
        <v>340</v>
      </c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>
      <c r="A348" s="129"/>
      <c r="B348" s="129"/>
      <c r="C348" s="257" t="s">
        <v>344</v>
      </c>
      <c r="D348" s="258"/>
      <c r="E348" s="258"/>
      <c r="F348" s="258"/>
      <c r="G348" s="258"/>
      <c r="H348" s="131"/>
      <c r="I348" s="131"/>
      <c r="J348" s="131"/>
      <c r="K348" s="131"/>
      <c r="L348" s="131"/>
      <c r="M348" s="131"/>
      <c r="N348" s="130"/>
      <c r="O348" s="130"/>
      <c r="P348" s="130"/>
      <c r="Q348" s="130"/>
      <c r="R348" s="131"/>
      <c r="S348" s="131"/>
      <c r="T348" s="131"/>
      <c r="U348" s="131"/>
      <c r="V348" s="131"/>
      <c r="W348" s="131"/>
      <c r="X348" s="131"/>
      <c r="Y348" s="126"/>
      <c r="Z348" s="126"/>
      <c r="AA348" s="126"/>
      <c r="AB348" s="126"/>
      <c r="AC348" s="126"/>
      <c r="AD348" s="126"/>
      <c r="AE348" s="126"/>
      <c r="AF348" s="126"/>
      <c r="AG348" s="126" t="s">
        <v>340</v>
      </c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>
      <c r="A349" s="129"/>
      <c r="B349" s="129"/>
      <c r="C349" s="257" t="s">
        <v>642</v>
      </c>
      <c r="D349" s="258"/>
      <c r="E349" s="258"/>
      <c r="F349" s="258"/>
      <c r="G349" s="258"/>
      <c r="H349" s="131"/>
      <c r="I349" s="131"/>
      <c r="J349" s="131"/>
      <c r="K349" s="131"/>
      <c r="L349" s="131"/>
      <c r="M349" s="131"/>
      <c r="N349" s="130"/>
      <c r="O349" s="130"/>
      <c r="P349" s="130"/>
      <c r="Q349" s="130"/>
      <c r="R349" s="131"/>
      <c r="S349" s="131"/>
      <c r="T349" s="131"/>
      <c r="U349" s="131"/>
      <c r="V349" s="131"/>
      <c r="W349" s="131"/>
      <c r="X349" s="131"/>
      <c r="Y349" s="126"/>
      <c r="Z349" s="126"/>
      <c r="AA349" s="126"/>
      <c r="AB349" s="126"/>
      <c r="AC349" s="126"/>
      <c r="AD349" s="126"/>
      <c r="AE349" s="126"/>
      <c r="AF349" s="126"/>
      <c r="AG349" s="126" t="s">
        <v>340</v>
      </c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26"/>
      <c r="BB349" s="126"/>
      <c r="BC349" s="126"/>
      <c r="BD349" s="126"/>
      <c r="BE349" s="126"/>
      <c r="BF349" s="126"/>
      <c r="BG349" s="126"/>
      <c r="BH349" s="126"/>
    </row>
    <row r="350" spans="1:60">
      <c r="A350" s="129"/>
      <c r="B350" s="129"/>
      <c r="C350" s="257" t="s">
        <v>349</v>
      </c>
      <c r="D350" s="258"/>
      <c r="E350" s="258"/>
      <c r="F350" s="258"/>
      <c r="G350" s="258"/>
      <c r="H350" s="131"/>
      <c r="I350" s="131"/>
      <c r="J350" s="131"/>
      <c r="K350" s="131"/>
      <c r="L350" s="131"/>
      <c r="M350" s="131"/>
      <c r="N350" s="130"/>
      <c r="O350" s="130"/>
      <c r="P350" s="130"/>
      <c r="Q350" s="130"/>
      <c r="R350" s="131"/>
      <c r="S350" s="131"/>
      <c r="T350" s="131"/>
      <c r="U350" s="131"/>
      <c r="V350" s="131"/>
      <c r="W350" s="131"/>
      <c r="X350" s="131"/>
      <c r="Y350" s="126"/>
      <c r="Z350" s="126"/>
      <c r="AA350" s="126"/>
      <c r="AB350" s="126"/>
      <c r="AC350" s="126"/>
      <c r="AD350" s="126"/>
      <c r="AE350" s="126"/>
      <c r="AF350" s="126"/>
      <c r="AG350" s="126" t="s">
        <v>340</v>
      </c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>
      <c r="A351" s="129"/>
      <c r="B351" s="129"/>
      <c r="C351" s="257" t="s">
        <v>536</v>
      </c>
      <c r="D351" s="258"/>
      <c r="E351" s="258"/>
      <c r="F351" s="258"/>
      <c r="G351" s="258"/>
      <c r="H351" s="131"/>
      <c r="I351" s="131"/>
      <c r="J351" s="131"/>
      <c r="K351" s="131"/>
      <c r="L351" s="131"/>
      <c r="M351" s="131"/>
      <c r="N351" s="130"/>
      <c r="O351" s="130"/>
      <c r="P351" s="130"/>
      <c r="Q351" s="130"/>
      <c r="R351" s="131"/>
      <c r="S351" s="131"/>
      <c r="T351" s="131"/>
      <c r="U351" s="131"/>
      <c r="V351" s="131"/>
      <c r="W351" s="131"/>
      <c r="X351" s="131"/>
      <c r="Y351" s="126"/>
      <c r="Z351" s="126"/>
      <c r="AA351" s="126"/>
      <c r="AB351" s="126"/>
      <c r="AC351" s="126"/>
      <c r="AD351" s="126"/>
      <c r="AE351" s="126"/>
      <c r="AF351" s="126"/>
      <c r="AG351" s="126" t="s">
        <v>340</v>
      </c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  <c r="AX351" s="126"/>
      <c r="AY351" s="126"/>
      <c r="AZ351" s="126"/>
      <c r="BA351" s="126"/>
      <c r="BB351" s="126"/>
      <c r="BC351" s="126"/>
      <c r="BD351" s="126"/>
      <c r="BE351" s="126"/>
      <c r="BF351" s="126"/>
      <c r="BG351" s="126"/>
      <c r="BH351" s="126"/>
    </row>
    <row r="352" spans="1:60">
      <c r="A352" s="129"/>
      <c r="B352" s="129"/>
      <c r="C352" s="257" t="s">
        <v>643</v>
      </c>
      <c r="D352" s="258"/>
      <c r="E352" s="258"/>
      <c r="F352" s="258"/>
      <c r="G352" s="258"/>
      <c r="H352" s="131"/>
      <c r="I352" s="131"/>
      <c r="J352" s="131"/>
      <c r="K352" s="131"/>
      <c r="L352" s="131"/>
      <c r="M352" s="131"/>
      <c r="N352" s="130"/>
      <c r="O352" s="130"/>
      <c r="P352" s="130"/>
      <c r="Q352" s="130"/>
      <c r="R352" s="131"/>
      <c r="S352" s="131"/>
      <c r="T352" s="131"/>
      <c r="U352" s="131"/>
      <c r="V352" s="131"/>
      <c r="W352" s="131"/>
      <c r="X352" s="131"/>
      <c r="Y352" s="126"/>
      <c r="Z352" s="126"/>
      <c r="AA352" s="126"/>
      <c r="AB352" s="126"/>
      <c r="AC352" s="126"/>
      <c r="AD352" s="126"/>
      <c r="AE352" s="126"/>
      <c r="AF352" s="126"/>
      <c r="AG352" s="126" t="s">
        <v>340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>
      <c r="A353" s="129"/>
      <c r="B353" s="129"/>
      <c r="C353" s="257" t="s">
        <v>644</v>
      </c>
      <c r="D353" s="258"/>
      <c r="E353" s="258"/>
      <c r="F353" s="258"/>
      <c r="G353" s="258"/>
      <c r="H353" s="131"/>
      <c r="I353" s="131"/>
      <c r="J353" s="131"/>
      <c r="K353" s="131"/>
      <c r="L353" s="131"/>
      <c r="M353" s="131"/>
      <c r="N353" s="130"/>
      <c r="O353" s="130"/>
      <c r="P353" s="130"/>
      <c r="Q353" s="130"/>
      <c r="R353" s="131"/>
      <c r="S353" s="131"/>
      <c r="T353" s="131"/>
      <c r="U353" s="131"/>
      <c r="V353" s="131"/>
      <c r="W353" s="131"/>
      <c r="X353" s="131"/>
      <c r="Y353" s="126"/>
      <c r="Z353" s="126"/>
      <c r="AA353" s="126"/>
      <c r="AB353" s="126"/>
      <c r="AC353" s="126"/>
      <c r="AD353" s="126"/>
      <c r="AE353" s="126"/>
      <c r="AF353" s="126"/>
      <c r="AG353" s="126" t="s">
        <v>340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>
      <c r="A354" s="129"/>
      <c r="B354" s="129"/>
      <c r="C354" s="257" t="s">
        <v>622</v>
      </c>
      <c r="D354" s="258"/>
      <c r="E354" s="258"/>
      <c r="F354" s="258"/>
      <c r="G354" s="258"/>
      <c r="H354" s="131"/>
      <c r="I354" s="131"/>
      <c r="J354" s="131"/>
      <c r="K354" s="131"/>
      <c r="L354" s="131"/>
      <c r="M354" s="131"/>
      <c r="N354" s="130"/>
      <c r="O354" s="130"/>
      <c r="P354" s="130"/>
      <c r="Q354" s="130"/>
      <c r="R354" s="131"/>
      <c r="S354" s="131"/>
      <c r="T354" s="131"/>
      <c r="U354" s="131"/>
      <c r="V354" s="131"/>
      <c r="W354" s="131"/>
      <c r="X354" s="131"/>
      <c r="Y354" s="126"/>
      <c r="Z354" s="126"/>
      <c r="AA354" s="126"/>
      <c r="AB354" s="126"/>
      <c r="AC354" s="126"/>
      <c r="AD354" s="126"/>
      <c r="AE354" s="126"/>
      <c r="AF354" s="126"/>
      <c r="AG354" s="126" t="s">
        <v>340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>
      <c r="A355" s="129"/>
      <c r="B355" s="129"/>
      <c r="C355" s="257" t="s">
        <v>623</v>
      </c>
      <c r="D355" s="258"/>
      <c r="E355" s="258"/>
      <c r="F355" s="258"/>
      <c r="G355" s="258"/>
      <c r="H355" s="131"/>
      <c r="I355" s="131"/>
      <c r="J355" s="131"/>
      <c r="K355" s="131"/>
      <c r="L355" s="131"/>
      <c r="M355" s="131"/>
      <c r="N355" s="130"/>
      <c r="O355" s="130"/>
      <c r="P355" s="130"/>
      <c r="Q355" s="130"/>
      <c r="R355" s="131"/>
      <c r="S355" s="131"/>
      <c r="T355" s="131"/>
      <c r="U355" s="131"/>
      <c r="V355" s="131"/>
      <c r="W355" s="131"/>
      <c r="X355" s="131"/>
      <c r="Y355" s="126"/>
      <c r="Z355" s="126"/>
      <c r="AA355" s="126"/>
      <c r="AB355" s="126"/>
      <c r="AC355" s="126"/>
      <c r="AD355" s="126"/>
      <c r="AE355" s="126"/>
      <c r="AF355" s="126"/>
      <c r="AG355" s="126" t="s">
        <v>340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>
      <c r="A356" s="129"/>
      <c r="B356" s="129"/>
      <c r="C356" s="257" t="s">
        <v>645</v>
      </c>
      <c r="D356" s="258"/>
      <c r="E356" s="258"/>
      <c r="F356" s="258"/>
      <c r="G356" s="258"/>
      <c r="H356" s="131"/>
      <c r="I356" s="131"/>
      <c r="J356" s="131"/>
      <c r="K356" s="131"/>
      <c r="L356" s="131"/>
      <c r="M356" s="131"/>
      <c r="N356" s="130"/>
      <c r="O356" s="130"/>
      <c r="P356" s="130"/>
      <c r="Q356" s="130"/>
      <c r="R356" s="131"/>
      <c r="S356" s="131"/>
      <c r="T356" s="131"/>
      <c r="U356" s="131"/>
      <c r="V356" s="131"/>
      <c r="W356" s="131"/>
      <c r="X356" s="131"/>
      <c r="Y356" s="126"/>
      <c r="Z356" s="126"/>
      <c r="AA356" s="126"/>
      <c r="AB356" s="126"/>
      <c r="AC356" s="126"/>
      <c r="AD356" s="126"/>
      <c r="AE356" s="126"/>
      <c r="AF356" s="126"/>
      <c r="AG356" s="126" t="s">
        <v>340</v>
      </c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</row>
    <row r="357" spans="1:60">
      <c r="A357" s="129"/>
      <c r="B357" s="129"/>
      <c r="C357" s="257" t="s">
        <v>625</v>
      </c>
      <c r="D357" s="258"/>
      <c r="E357" s="258"/>
      <c r="F357" s="258"/>
      <c r="G357" s="258"/>
      <c r="H357" s="131"/>
      <c r="I357" s="131"/>
      <c r="J357" s="131"/>
      <c r="K357" s="131"/>
      <c r="L357" s="131"/>
      <c r="M357" s="131"/>
      <c r="N357" s="130"/>
      <c r="O357" s="130"/>
      <c r="P357" s="130"/>
      <c r="Q357" s="130"/>
      <c r="R357" s="131"/>
      <c r="S357" s="131"/>
      <c r="T357" s="131"/>
      <c r="U357" s="131"/>
      <c r="V357" s="131"/>
      <c r="W357" s="131"/>
      <c r="X357" s="131"/>
      <c r="Y357" s="126"/>
      <c r="Z357" s="126"/>
      <c r="AA357" s="126"/>
      <c r="AB357" s="126"/>
      <c r="AC357" s="126"/>
      <c r="AD357" s="126"/>
      <c r="AE357" s="126"/>
      <c r="AF357" s="126"/>
      <c r="AG357" s="126" t="s">
        <v>340</v>
      </c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>
      <c r="A358" s="129"/>
      <c r="B358" s="129"/>
      <c r="C358" s="257" t="s">
        <v>646</v>
      </c>
      <c r="D358" s="258"/>
      <c r="E358" s="258"/>
      <c r="F358" s="258"/>
      <c r="G358" s="258"/>
      <c r="H358" s="131"/>
      <c r="I358" s="131"/>
      <c r="J358" s="131"/>
      <c r="K358" s="131"/>
      <c r="L358" s="131"/>
      <c r="M358" s="131"/>
      <c r="N358" s="130"/>
      <c r="O358" s="130"/>
      <c r="P358" s="130"/>
      <c r="Q358" s="130"/>
      <c r="R358" s="131"/>
      <c r="S358" s="131"/>
      <c r="T358" s="131"/>
      <c r="U358" s="131"/>
      <c r="V358" s="131"/>
      <c r="W358" s="131"/>
      <c r="X358" s="131"/>
      <c r="Y358" s="126"/>
      <c r="Z358" s="126"/>
      <c r="AA358" s="126"/>
      <c r="AB358" s="126"/>
      <c r="AC358" s="126"/>
      <c r="AD358" s="126"/>
      <c r="AE358" s="126"/>
      <c r="AF358" s="126"/>
      <c r="AG358" s="126" t="s">
        <v>340</v>
      </c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>
      <c r="A359" s="129"/>
      <c r="B359" s="129"/>
      <c r="C359" s="257" t="s">
        <v>627</v>
      </c>
      <c r="D359" s="258"/>
      <c r="E359" s="258"/>
      <c r="F359" s="258"/>
      <c r="G359" s="258"/>
      <c r="H359" s="131"/>
      <c r="I359" s="131"/>
      <c r="J359" s="131"/>
      <c r="K359" s="131"/>
      <c r="L359" s="131"/>
      <c r="M359" s="131"/>
      <c r="N359" s="130"/>
      <c r="O359" s="130"/>
      <c r="P359" s="130"/>
      <c r="Q359" s="130"/>
      <c r="R359" s="131"/>
      <c r="S359" s="131"/>
      <c r="T359" s="131"/>
      <c r="U359" s="131"/>
      <c r="V359" s="131"/>
      <c r="W359" s="131"/>
      <c r="X359" s="131"/>
      <c r="Y359" s="126"/>
      <c r="Z359" s="126"/>
      <c r="AA359" s="126"/>
      <c r="AB359" s="126"/>
      <c r="AC359" s="126"/>
      <c r="AD359" s="126"/>
      <c r="AE359" s="126"/>
      <c r="AF359" s="126"/>
      <c r="AG359" s="126" t="s">
        <v>340</v>
      </c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>
      <c r="A360" s="129"/>
      <c r="B360" s="129"/>
      <c r="C360" s="257" t="s">
        <v>647</v>
      </c>
      <c r="D360" s="258"/>
      <c r="E360" s="258"/>
      <c r="F360" s="258"/>
      <c r="G360" s="258"/>
      <c r="H360" s="131"/>
      <c r="I360" s="131"/>
      <c r="J360" s="131"/>
      <c r="K360" s="131"/>
      <c r="L360" s="131"/>
      <c r="M360" s="131"/>
      <c r="N360" s="130"/>
      <c r="O360" s="130"/>
      <c r="P360" s="130"/>
      <c r="Q360" s="130"/>
      <c r="R360" s="131"/>
      <c r="S360" s="131"/>
      <c r="T360" s="131"/>
      <c r="U360" s="131"/>
      <c r="V360" s="131"/>
      <c r="W360" s="131"/>
      <c r="X360" s="131"/>
      <c r="Y360" s="126"/>
      <c r="Z360" s="126"/>
      <c r="AA360" s="126"/>
      <c r="AB360" s="126"/>
      <c r="AC360" s="126"/>
      <c r="AD360" s="126"/>
      <c r="AE360" s="126"/>
      <c r="AF360" s="126"/>
      <c r="AG360" s="126" t="s">
        <v>340</v>
      </c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>
      <c r="A361" s="129"/>
      <c r="B361" s="129"/>
      <c r="C361" s="257" t="s">
        <v>357</v>
      </c>
      <c r="D361" s="258"/>
      <c r="E361" s="258"/>
      <c r="F361" s="258"/>
      <c r="G361" s="258"/>
      <c r="H361" s="131"/>
      <c r="I361" s="131"/>
      <c r="J361" s="131"/>
      <c r="K361" s="131"/>
      <c r="L361" s="131"/>
      <c r="M361" s="131"/>
      <c r="N361" s="130"/>
      <c r="O361" s="130"/>
      <c r="P361" s="130"/>
      <c r="Q361" s="130"/>
      <c r="R361" s="131"/>
      <c r="S361" s="131"/>
      <c r="T361" s="131"/>
      <c r="U361" s="131"/>
      <c r="V361" s="131"/>
      <c r="W361" s="131"/>
      <c r="X361" s="131"/>
      <c r="Y361" s="126"/>
      <c r="Z361" s="126"/>
      <c r="AA361" s="126"/>
      <c r="AB361" s="126"/>
      <c r="AC361" s="126"/>
      <c r="AD361" s="126"/>
      <c r="AE361" s="126"/>
      <c r="AF361" s="126"/>
      <c r="AG361" s="126" t="s">
        <v>340</v>
      </c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>
      <c r="A362" s="129"/>
      <c r="B362" s="129"/>
      <c r="C362" s="257" t="s">
        <v>645</v>
      </c>
      <c r="D362" s="258"/>
      <c r="E362" s="258"/>
      <c r="F362" s="258"/>
      <c r="G362" s="258"/>
      <c r="H362" s="131"/>
      <c r="I362" s="131"/>
      <c r="J362" s="131"/>
      <c r="K362" s="131"/>
      <c r="L362" s="131"/>
      <c r="M362" s="131"/>
      <c r="N362" s="130"/>
      <c r="O362" s="130"/>
      <c r="P362" s="130"/>
      <c r="Q362" s="130"/>
      <c r="R362" s="131"/>
      <c r="S362" s="131"/>
      <c r="T362" s="131"/>
      <c r="U362" s="131"/>
      <c r="V362" s="131"/>
      <c r="W362" s="131"/>
      <c r="X362" s="131"/>
      <c r="Y362" s="126"/>
      <c r="Z362" s="126"/>
      <c r="AA362" s="126"/>
      <c r="AB362" s="126"/>
      <c r="AC362" s="126"/>
      <c r="AD362" s="126"/>
      <c r="AE362" s="126"/>
      <c r="AF362" s="126"/>
      <c r="AG362" s="126" t="s">
        <v>340</v>
      </c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>
      <c r="A363" s="146" t="s">
        <v>648</v>
      </c>
      <c r="B363" s="147" t="s">
        <v>649</v>
      </c>
      <c r="C363" s="153" t="s">
        <v>650</v>
      </c>
      <c r="D363" s="148" t="s">
        <v>0</v>
      </c>
      <c r="E363" s="149">
        <v>0</v>
      </c>
      <c r="F363" s="150">
        <v>4.6200030198935487</v>
      </c>
      <c r="G363" s="151">
        <f>F363*E363</f>
        <v>0</v>
      </c>
      <c r="H363" s="131">
        <v>0</v>
      </c>
      <c r="I363" s="131">
        <v>0</v>
      </c>
      <c r="J363" s="131">
        <v>4.62</v>
      </c>
      <c r="K363" s="131">
        <v>4895.5368000000008</v>
      </c>
      <c r="L363" s="131">
        <v>21</v>
      </c>
      <c r="M363" s="131">
        <v>5923.6034</v>
      </c>
      <c r="N363" s="130">
        <v>0</v>
      </c>
      <c r="O363" s="130">
        <v>0</v>
      </c>
      <c r="P363" s="130">
        <v>0</v>
      </c>
      <c r="Q363" s="130">
        <v>0</v>
      </c>
      <c r="R363" s="131">
        <v>0</v>
      </c>
      <c r="S363" s="131" t="s">
        <v>326</v>
      </c>
      <c r="T363" s="131"/>
      <c r="U363" s="131">
        <v>0</v>
      </c>
      <c r="V363" s="131">
        <v>0</v>
      </c>
      <c r="W363" s="131">
        <v>0</v>
      </c>
      <c r="X363" s="131" t="s">
        <v>327</v>
      </c>
      <c r="Y363" s="126"/>
      <c r="Z363" s="126"/>
      <c r="AA363" s="126"/>
      <c r="AB363" s="126"/>
      <c r="AC363" s="126"/>
      <c r="AD363" s="126"/>
      <c r="AE363" s="126"/>
      <c r="AF363" s="126"/>
      <c r="AG363" s="126" t="s">
        <v>328</v>
      </c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>
      <c r="A364" s="134" t="s">
        <v>320</v>
      </c>
      <c r="B364" s="135" t="s">
        <v>257</v>
      </c>
      <c r="C364" s="152" t="s">
        <v>259</v>
      </c>
      <c r="D364" s="136"/>
      <c r="E364" s="137"/>
      <c r="F364" s="138"/>
      <c r="G364" s="139">
        <f>G365</f>
        <v>0</v>
      </c>
      <c r="H364" s="133"/>
      <c r="I364" s="133">
        <v>0</v>
      </c>
      <c r="J364" s="133"/>
      <c r="K364" s="133">
        <v>0</v>
      </c>
      <c r="L364" s="133"/>
      <c r="M364" s="133"/>
      <c r="N364" s="132"/>
      <c r="O364" s="132"/>
      <c r="P364" s="132"/>
      <c r="Q364" s="132"/>
      <c r="R364" s="133"/>
      <c r="S364" s="133"/>
      <c r="T364" s="133"/>
      <c r="U364" s="133"/>
      <c r="V364" s="133"/>
      <c r="W364" s="133"/>
      <c r="X364" s="133"/>
      <c r="AG364" t="s">
        <v>321</v>
      </c>
    </row>
    <row r="365" spans="1:60" ht="22.5">
      <c r="A365" s="140" t="s">
        <v>130</v>
      </c>
      <c r="B365" s="141" t="s">
        <v>651</v>
      </c>
      <c r="C365" s="154" t="s">
        <v>652</v>
      </c>
      <c r="D365" s="142" t="s">
        <v>653</v>
      </c>
      <c r="E365" s="143">
        <v>15</v>
      </c>
      <c r="F365" s="144">
        <v>0</v>
      </c>
      <c r="G365" s="151">
        <f>F365*E365</f>
        <v>0</v>
      </c>
      <c r="H365" s="131">
        <v>0</v>
      </c>
      <c r="I365" s="131">
        <v>0</v>
      </c>
      <c r="J365" s="131">
        <v>3045</v>
      </c>
      <c r="K365" s="131">
        <v>45675</v>
      </c>
      <c r="L365" s="131">
        <v>21</v>
      </c>
      <c r="M365" s="131">
        <v>55266.75</v>
      </c>
      <c r="N365" s="130">
        <v>0</v>
      </c>
      <c r="O365" s="130">
        <v>0</v>
      </c>
      <c r="P365" s="130">
        <v>0</v>
      </c>
      <c r="Q365" s="130">
        <v>0</v>
      </c>
      <c r="R365" s="131">
        <v>0</v>
      </c>
      <c r="S365" s="131" t="s">
        <v>326</v>
      </c>
      <c r="T365" s="131"/>
      <c r="U365" s="131">
        <v>0</v>
      </c>
      <c r="V365" s="131">
        <v>0</v>
      </c>
      <c r="W365" s="131">
        <v>0</v>
      </c>
      <c r="X365" s="131" t="s">
        <v>327</v>
      </c>
      <c r="Y365" s="126"/>
      <c r="Z365" s="126"/>
      <c r="AA365" s="126"/>
      <c r="AB365" s="126"/>
      <c r="AC365" s="126"/>
      <c r="AD365" s="126"/>
      <c r="AE365" s="126"/>
      <c r="AF365" s="126"/>
      <c r="AG365" s="126" t="s">
        <v>328</v>
      </c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>
      <c r="A366" s="129"/>
      <c r="B366" s="129"/>
      <c r="C366" s="255" t="s">
        <v>654</v>
      </c>
      <c r="D366" s="256"/>
      <c r="E366" s="256"/>
      <c r="F366" s="256"/>
      <c r="G366" s="256"/>
      <c r="H366" s="131"/>
      <c r="I366" s="131"/>
      <c r="J366" s="131"/>
      <c r="K366" s="131"/>
      <c r="L366" s="131"/>
      <c r="M366" s="131"/>
      <c r="N366" s="130"/>
      <c r="O366" s="130"/>
      <c r="P366" s="130"/>
      <c r="Q366" s="130"/>
      <c r="R366" s="131"/>
      <c r="S366" s="131"/>
      <c r="T366" s="131"/>
      <c r="U366" s="131"/>
      <c r="V366" s="131"/>
      <c r="W366" s="131"/>
      <c r="X366" s="131"/>
      <c r="Y366" s="126"/>
      <c r="Z366" s="126"/>
      <c r="AA366" s="126"/>
      <c r="AB366" s="126"/>
      <c r="AC366" s="126"/>
      <c r="AD366" s="126"/>
      <c r="AE366" s="126"/>
      <c r="AF366" s="126"/>
      <c r="AG366" s="126" t="s">
        <v>340</v>
      </c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>
      <c r="A367" s="129"/>
      <c r="B367" s="129"/>
      <c r="C367" s="257" t="s">
        <v>655</v>
      </c>
      <c r="D367" s="258"/>
      <c r="E367" s="258"/>
      <c r="F367" s="258"/>
      <c r="G367" s="258"/>
      <c r="H367" s="131"/>
      <c r="I367" s="131"/>
      <c r="J367" s="131"/>
      <c r="K367" s="131"/>
      <c r="L367" s="131"/>
      <c r="M367" s="131"/>
      <c r="N367" s="130"/>
      <c r="O367" s="130"/>
      <c r="P367" s="130"/>
      <c r="Q367" s="130"/>
      <c r="R367" s="131"/>
      <c r="S367" s="131"/>
      <c r="T367" s="131"/>
      <c r="U367" s="131"/>
      <c r="V367" s="131"/>
      <c r="W367" s="131"/>
      <c r="X367" s="131"/>
      <c r="Y367" s="126"/>
      <c r="Z367" s="126"/>
      <c r="AA367" s="126"/>
      <c r="AB367" s="126"/>
      <c r="AC367" s="126"/>
      <c r="AD367" s="126"/>
      <c r="AE367" s="126"/>
      <c r="AF367" s="126"/>
      <c r="AG367" s="126" t="s">
        <v>340</v>
      </c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>
      <c r="A368" s="134" t="s">
        <v>320</v>
      </c>
      <c r="B368" s="135" t="s">
        <v>260</v>
      </c>
      <c r="C368" s="152" t="s">
        <v>261</v>
      </c>
      <c r="D368" s="136"/>
      <c r="E368" s="137"/>
      <c r="F368" s="138"/>
      <c r="G368" s="139">
        <f>G369+G392+G415+G473</f>
        <v>0</v>
      </c>
      <c r="H368" s="133"/>
      <c r="I368" s="133">
        <v>0</v>
      </c>
      <c r="J368" s="133"/>
      <c r="K368" s="133">
        <v>0</v>
      </c>
      <c r="L368" s="133"/>
      <c r="M368" s="133"/>
      <c r="N368" s="132"/>
      <c r="O368" s="132"/>
      <c r="P368" s="132"/>
      <c r="Q368" s="132"/>
      <c r="R368" s="133"/>
      <c r="S368" s="133"/>
      <c r="T368" s="133"/>
      <c r="U368" s="133"/>
      <c r="V368" s="133"/>
      <c r="W368" s="133"/>
      <c r="X368" s="133"/>
      <c r="AG368" t="s">
        <v>321</v>
      </c>
    </row>
    <row r="369" spans="1:60" ht="22.5">
      <c r="A369" s="140" t="s">
        <v>656</v>
      </c>
      <c r="B369" s="141" t="s">
        <v>657</v>
      </c>
      <c r="C369" s="154" t="s">
        <v>658</v>
      </c>
      <c r="D369" s="142" t="s">
        <v>338</v>
      </c>
      <c r="E369" s="143">
        <v>212.05</v>
      </c>
      <c r="F369" s="144">
        <v>0</v>
      </c>
      <c r="G369" s="151">
        <f>F369*E369</f>
        <v>0</v>
      </c>
      <c r="H369" s="131">
        <v>0</v>
      </c>
      <c r="I369" s="131">
        <v>0</v>
      </c>
      <c r="J369" s="131">
        <v>25.4</v>
      </c>
      <c r="K369" s="131">
        <v>5386.07</v>
      </c>
      <c r="L369" s="131">
        <v>21</v>
      </c>
      <c r="M369" s="131">
        <v>6517.1446999999998</v>
      </c>
      <c r="N369" s="130">
        <v>0</v>
      </c>
      <c r="O369" s="130">
        <v>0</v>
      </c>
      <c r="P369" s="130">
        <v>0</v>
      </c>
      <c r="Q369" s="130">
        <v>0</v>
      </c>
      <c r="R369" s="131">
        <v>0</v>
      </c>
      <c r="S369" s="131" t="s">
        <v>326</v>
      </c>
      <c r="T369" s="131"/>
      <c r="U369" s="131">
        <v>0</v>
      </c>
      <c r="V369" s="131">
        <v>0</v>
      </c>
      <c r="W369" s="131">
        <v>0</v>
      </c>
      <c r="X369" s="131" t="s">
        <v>327</v>
      </c>
      <c r="Y369" s="126"/>
      <c r="Z369" s="126"/>
      <c r="AA369" s="126"/>
      <c r="AB369" s="126"/>
      <c r="AC369" s="126"/>
      <c r="AD369" s="126"/>
      <c r="AE369" s="126"/>
      <c r="AF369" s="126"/>
      <c r="AG369" s="126" t="s">
        <v>328</v>
      </c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>
      <c r="A370" s="129"/>
      <c r="B370" s="129"/>
      <c r="C370" s="255" t="s">
        <v>356</v>
      </c>
      <c r="D370" s="256"/>
      <c r="E370" s="256"/>
      <c r="F370" s="256"/>
      <c r="G370" s="256"/>
      <c r="H370" s="131"/>
      <c r="I370" s="131"/>
      <c r="J370" s="131"/>
      <c r="K370" s="131"/>
      <c r="L370" s="131"/>
      <c r="M370" s="131"/>
      <c r="N370" s="130"/>
      <c r="O370" s="130"/>
      <c r="P370" s="130"/>
      <c r="Q370" s="130"/>
      <c r="R370" s="131"/>
      <c r="S370" s="131"/>
      <c r="T370" s="131"/>
      <c r="U370" s="131"/>
      <c r="V370" s="131"/>
      <c r="W370" s="131"/>
      <c r="X370" s="131"/>
      <c r="Y370" s="126"/>
      <c r="Z370" s="126"/>
      <c r="AA370" s="126"/>
      <c r="AB370" s="126"/>
      <c r="AC370" s="126"/>
      <c r="AD370" s="126"/>
      <c r="AE370" s="126"/>
      <c r="AF370" s="126"/>
      <c r="AG370" s="126" t="s">
        <v>340</v>
      </c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>
      <c r="A371" s="129"/>
      <c r="B371" s="129"/>
      <c r="C371" s="257" t="s">
        <v>357</v>
      </c>
      <c r="D371" s="258"/>
      <c r="E371" s="258"/>
      <c r="F371" s="258"/>
      <c r="G371" s="258"/>
      <c r="H371" s="131"/>
      <c r="I371" s="131"/>
      <c r="J371" s="131"/>
      <c r="K371" s="131"/>
      <c r="L371" s="131"/>
      <c r="M371" s="131"/>
      <c r="N371" s="130"/>
      <c r="O371" s="130"/>
      <c r="P371" s="130"/>
      <c r="Q371" s="130"/>
      <c r="R371" s="131"/>
      <c r="S371" s="131"/>
      <c r="T371" s="131"/>
      <c r="U371" s="131"/>
      <c r="V371" s="131"/>
      <c r="W371" s="131"/>
      <c r="X371" s="131"/>
      <c r="Y371" s="126"/>
      <c r="Z371" s="126"/>
      <c r="AA371" s="126"/>
      <c r="AB371" s="126"/>
      <c r="AC371" s="126"/>
      <c r="AD371" s="126"/>
      <c r="AE371" s="126"/>
      <c r="AF371" s="126"/>
      <c r="AG371" s="126" t="s">
        <v>340</v>
      </c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>
      <c r="A372" s="129"/>
      <c r="B372" s="129"/>
      <c r="C372" s="257" t="s">
        <v>358</v>
      </c>
      <c r="D372" s="258"/>
      <c r="E372" s="258"/>
      <c r="F372" s="258"/>
      <c r="G372" s="258"/>
      <c r="H372" s="131"/>
      <c r="I372" s="131"/>
      <c r="J372" s="131"/>
      <c r="K372" s="131"/>
      <c r="L372" s="131"/>
      <c r="M372" s="131"/>
      <c r="N372" s="130"/>
      <c r="O372" s="130"/>
      <c r="P372" s="130"/>
      <c r="Q372" s="130"/>
      <c r="R372" s="131"/>
      <c r="S372" s="131"/>
      <c r="T372" s="131"/>
      <c r="U372" s="131"/>
      <c r="V372" s="131"/>
      <c r="W372" s="131"/>
      <c r="X372" s="131"/>
      <c r="Y372" s="126"/>
      <c r="Z372" s="126"/>
      <c r="AA372" s="126"/>
      <c r="AB372" s="126"/>
      <c r="AC372" s="126"/>
      <c r="AD372" s="126"/>
      <c r="AE372" s="126"/>
      <c r="AF372" s="126"/>
      <c r="AG372" s="126" t="s">
        <v>340</v>
      </c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>
      <c r="A373" s="129"/>
      <c r="B373" s="129"/>
      <c r="C373" s="257" t="s">
        <v>362</v>
      </c>
      <c r="D373" s="258"/>
      <c r="E373" s="258"/>
      <c r="F373" s="258"/>
      <c r="G373" s="258"/>
      <c r="H373" s="131"/>
      <c r="I373" s="131"/>
      <c r="J373" s="131"/>
      <c r="K373" s="131"/>
      <c r="L373" s="131"/>
      <c r="M373" s="131"/>
      <c r="N373" s="130"/>
      <c r="O373" s="130"/>
      <c r="P373" s="130"/>
      <c r="Q373" s="130"/>
      <c r="R373" s="131"/>
      <c r="S373" s="131"/>
      <c r="T373" s="131"/>
      <c r="U373" s="131"/>
      <c r="V373" s="131"/>
      <c r="W373" s="131"/>
      <c r="X373" s="131"/>
      <c r="Y373" s="126"/>
      <c r="Z373" s="126"/>
      <c r="AA373" s="126"/>
      <c r="AB373" s="126"/>
      <c r="AC373" s="126"/>
      <c r="AD373" s="126"/>
      <c r="AE373" s="126"/>
      <c r="AF373" s="126"/>
      <c r="AG373" s="126" t="s">
        <v>340</v>
      </c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>
      <c r="A374" s="129"/>
      <c r="B374" s="129"/>
      <c r="C374" s="257" t="s">
        <v>363</v>
      </c>
      <c r="D374" s="258"/>
      <c r="E374" s="258"/>
      <c r="F374" s="258"/>
      <c r="G374" s="258"/>
      <c r="H374" s="131"/>
      <c r="I374" s="131"/>
      <c r="J374" s="131"/>
      <c r="K374" s="131"/>
      <c r="L374" s="131"/>
      <c r="M374" s="131"/>
      <c r="N374" s="130"/>
      <c r="O374" s="130"/>
      <c r="P374" s="130"/>
      <c r="Q374" s="130"/>
      <c r="R374" s="131"/>
      <c r="S374" s="131"/>
      <c r="T374" s="131"/>
      <c r="U374" s="131"/>
      <c r="V374" s="131"/>
      <c r="W374" s="131"/>
      <c r="X374" s="131"/>
      <c r="Y374" s="126"/>
      <c r="Z374" s="126"/>
      <c r="AA374" s="126"/>
      <c r="AB374" s="126"/>
      <c r="AC374" s="126"/>
      <c r="AD374" s="126"/>
      <c r="AE374" s="126"/>
      <c r="AF374" s="126"/>
      <c r="AG374" s="126" t="s">
        <v>340</v>
      </c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>
      <c r="A375" s="129"/>
      <c r="B375" s="129"/>
      <c r="C375" s="257" t="s">
        <v>364</v>
      </c>
      <c r="D375" s="258"/>
      <c r="E375" s="258"/>
      <c r="F375" s="258"/>
      <c r="G375" s="258"/>
      <c r="H375" s="131"/>
      <c r="I375" s="131"/>
      <c r="J375" s="131"/>
      <c r="K375" s="131"/>
      <c r="L375" s="131"/>
      <c r="M375" s="131"/>
      <c r="N375" s="130"/>
      <c r="O375" s="130"/>
      <c r="P375" s="130"/>
      <c r="Q375" s="130"/>
      <c r="R375" s="131"/>
      <c r="S375" s="131"/>
      <c r="T375" s="131"/>
      <c r="U375" s="131"/>
      <c r="V375" s="131"/>
      <c r="W375" s="131"/>
      <c r="X375" s="131"/>
      <c r="Y375" s="126"/>
      <c r="Z375" s="126"/>
      <c r="AA375" s="126"/>
      <c r="AB375" s="126"/>
      <c r="AC375" s="126"/>
      <c r="AD375" s="126"/>
      <c r="AE375" s="126"/>
      <c r="AF375" s="126"/>
      <c r="AG375" s="126" t="s">
        <v>340</v>
      </c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>
      <c r="A376" s="129"/>
      <c r="B376" s="129"/>
      <c r="C376" s="257" t="s">
        <v>365</v>
      </c>
      <c r="D376" s="258"/>
      <c r="E376" s="258"/>
      <c r="F376" s="258"/>
      <c r="G376" s="258"/>
      <c r="H376" s="131"/>
      <c r="I376" s="131"/>
      <c r="J376" s="131"/>
      <c r="K376" s="131"/>
      <c r="L376" s="131"/>
      <c r="M376" s="131"/>
      <c r="N376" s="130"/>
      <c r="O376" s="130"/>
      <c r="P376" s="130"/>
      <c r="Q376" s="130"/>
      <c r="R376" s="131"/>
      <c r="S376" s="131"/>
      <c r="T376" s="131"/>
      <c r="U376" s="131"/>
      <c r="V376" s="131"/>
      <c r="W376" s="131"/>
      <c r="X376" s="131"/>
      <c r="Y376" s="126"/>
      <c r="Z376" s="126"/>
      <c r="AA376" s="126"/>
      <c r="AB376" s="126"/>
      <c r="AC376" s="126"/>
      <c r="AD376" s="126"/>
      <c r="AE376" s="126"/>
      <c r="AF376" s="126"/>
      <c r="AG376" s="126" t="s">
        <v>340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>
      <c r="A377" s="129"/>
      <c r="B377" s="129"/>
      <c r="C377" s="257" t="s">
        <v>366</v>
      </c>
      <c r="D377" s="258"/>
      <c r="E377" s="258"/>
      <c r="F377" s="258"/>
      <c r="G377" s="258"/>
      <c r="H377" s="131"/>
      <c r="I377" s="131"/>
      <c r="J377" s="131"/>
      <c r="K377" s="131"/>
      <c r="L377" s="131"/>
      <c r="M377" s="131"/>
      <c r="N377" s="130"/>
      <c r="O377" s="130"/>
      <c r="P377" s="130"/>
      <c r="Q377" s="130"/>
      <c r="R377" s="131"/>
      <c r="S377" s="131"/>
      <c r="T377" s="131"/>
      <c r="U377" s="131"/>
      <c r="V377" s="131"/>
      <c r="W377" s="131"/>
      <c r="X377" s="131"/>
      <c r="Y377" s="126"/>
      <c r="Z377" s="126"/>
      <c r="AA377" s="126"/>
      <c r="AB377" s="126"/>
      <c r="AC377" s="126"/>
      <c r="AD377" s="126"/>
      <c r="AE377" s="126"/>
      <c r="AF377" s="126"/>
      <c r="AG377" s="126" t="s">
        <v>340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</row>
    <row r="378" spans="1:60">
      <c r="A378" s="129"/>
      <c r="B378" s="129"/>
      <c r="C378" s="257" t="s">
        <v>362</v>
      </c>
      <c r="D378" s="258"/>
      <c r="E378" s="258"/>
      <c r="F378" s="258"/>
      <c r="G378" s="258"/>
      <c r="H378" s="131"/>
      <c r="I378" s="131"/>
      <c r="J378" s="131"/>
      <c r="K378" s="131"/>
      <c r="L378" s="131"/>
      <c r="M378" s="131"/>
      <c r="N378" s="130"/>
      <c r="O378" s="130"/>
      <c r="P378" s="130"/>
      <c r="Q378" s="130"/>
      <c r="R378" s="131"/>
      <c r="S378" s="131"/>
      <c r="T378" s="131"/>
      <c r="U378" s="131"/>
      <c r="V378" s="131"/>
      <c r="W378" s="131"/>
      <c r="X378" s="131"/>
      <c r="Y378" s="126"/>
      <c r="Z378" s="126"/>
      <c r="AA378" s="126"/>
      <c r="AB378" s="126"/>
      <c r="AC378" s="126"/>
      <c r="AD378" s="126"/>
      <c r="AE378" s="126"/>
      <c r="AF378" s="126"/>
      <c r="AG378" s="126" t="s">
        <v>340</v>
      </c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>
      <c r="A379" s="129"/>
      <c r="B379" s="129"/>
      <c r="C379" s="257" t="s">
        <v>363</v>
      </c>
      <c r="D379" s="258"/>
      <c r="E379" s="258"/>
      <c r="F379" s="258"/>
      <c r="G379" s="258"/>
      <c r="H379" s="131"/>
      <c r="I379" s="131"/>
      <c r="J379" s="131"/>
      <c r="K379" s="131"/>
      <c r="L379" s="131"/>
      <c r="M379" s="131"/>
      <c r="N379" s="130"/>
      <c r="O379" s="130"/>
      <c r="P379" s="130"/>
      <c r="Q379" s="130"/>
      <c r="R379" s="131"/>
      <c r="S379" s="131"/>
      <c r="T379" s="131"/>
      <c r="U379" s="131"/>
      <c r="V379" s="131"/>
      <c r="W379" s="131"/>
      <c r="X379" s="131"/>
      <c r="Y379" s="126"/>
      <c r="Z379" s="126"/>
      <c r="AA379" s="126"/>
      <c r="AB379" s="126"/>
      <c r="AC379" s="126"/>
      <c r="AD379" s="126"/>
      <c r="AE379" s="126"/>
      <c r="AF379" s="126"/>
      <c r="AG379" s="126" t="s">
        <v>340</v>
      </c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>
      <c r="A380" s="129"/>
      <c r="B380" s="129"/>
      <c r="C380" s="257" t="s">
        <v>364</v>
      </c>
      <c r="D380" s="258"/>
      <c r="E380" s="258"/>
      <c r="F380" s="258"/>
      <c r="G380" s="258"/>
      <c r="H380" s="131"/>
      <c r="I380" s="131"/>
      <c r="J380" s="131"/>
      <c r="K380" s="131"/>
      <c r="L380" s="131"/>
      <c r="M380" s="131"/>
      <c r="N380" s="130"/>
      <c r="O380" s="130"/>
      <c r="P380" s="130"/>
      <c r="Q380" s="130"/>
      <c r="R380" s="131"/>
      <c r="S380" s="131"/>
      <c r="T380" s="131"/>
      <c r="U380" s="131"/>
      <c r="V380" s="131"/>
      <c r="W380" s="131"/>
      <c r="X380" s="131"/>
      <c r="Y380" s="126"/>
      <c r="Z380" s="126"/>
      <c r="AA380" s="126"/>
      <c r="AB380" s="126"/>
      <c r="AC380" s="126"/>
      <c r="AD380" s="126"/>
      <c r="AE380" s="126"/>
      <c r="AF380" s="126"/>
      <c r="AG380" s="126" t="s">
        <v>340</v>
      </c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>
      <c r="A381" s="129"/>
      <c r="B381" s="129"/>
      <c r="C381" s="257" t="s">
        <v>365</v>
      </c>
      <c r="D381" s="258"/>
      <c r="E381" s="258"/>
      <c r="F381" s="258"/>
      <c r="G381" s="258"/>
      <c r="H381" s="131"/>
      <c r="I381" s="131"/>
      <c r="J381" s="131"/>
      <c r="K381" s="131"/>
      <c r="L381" s="131"/>
      <c r="M381" s="131"/>
      <c r="N381" s="130"/>
      <c r="O381" s="130"/>
      <c r="P381" s="130"/>
      <c r="Q381" s="130"/>
      <c r="R381" s="131"/>
      <c r="S381" s="131"/>
      <c r="T381" s="131"/>
      <c r="U381" s="131"/>
      <c r="V381" s="131"/>
      <c r="W381" s="131"/>
      <c r="X381" s="131"/>
      <c r="Y381" s="126"/>
      <c r="Z381" s="126"/>
      <c r="AA381" s="126"/>
      <c r="AB381" s="126"/>
      <c r="AC381" s="126"/>
      <c r="AD381" s="126"/>
      <c r="AE381" s="126"/>
      <c r="AF381" s="126"/>
      <c r="AG381" s="126" t="s">
        <v>340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>
      <c r="A382" s="129"/>
      <c r="B382" s="129"/>
      <c r="C382" s="257" t="s">
        <v>366</v>
      </c>
      <c r="D382" s="258"/>
      <c r="E382" s="258"/>
      <c r="F382" s="258"/>
      <c r="G382" s="258"/>
      <c r="H382" s="131"/>
      <c r="I382" s="131"/>
      <c r="J382" s="131"/>
      <c r="K382" s="131"/>
      <c r="L382" s="131"/>
      <c r="M382" s="131"/>
      <c r="N382" s="130"/>
      <c r="O382" s="130"/>
      <c r="P382" s="130"/>
      <c r="Q382" s="130"/>
      <c r="R382" s="131"/>
      <c r="S382" s="131"/>
      <c r="T382" s="131"/>
      <c r="U382" s="131"/>
      <c r="V382" s="131"/>
      <c r="W382" s="131"/>
      <c r="X382" s="131"/>
      <c r="Y382" s="126"/>
      <c r="Z382" s="126"/>
      <c r="AA382" s="126"/>
      <c r="AB382" s="126"/>
      <c r="AC382" s="126"/>
      <c r="AD382" s="126"/>
      <c r="AE382" s="126"/>
      <c r="AF382" s="126"/>
      <c r="AG382" s="126" t="s">
        <v>340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</row>
    <row r="383" spans="1:60">
      <c r="A383" s="129"/>
      <c r="B383" s="129"/>
      <c r="C383" s="257" t="s">
        <v>370</v>
      </c>
      <c r="D383" s="258"/>
      <c r="E383" s="258"/>
      <c r="F383" s="258"/>
      <c r="G383" s="258"/>
      <c r="H383" s="131"/>
      <c r="I383" s="131"/>
      <c r="J383" s="131"/>
      <c r="K383" s="131"/>
      <c r="L383" s="131"/>
      <c r="M383" s="131"/>
      <c r="N383" s="130"/>
      <c r="O383" s="130"/>
      <c r="P383" s="130"/>
      <c r="Q383" s="130"/>
      <c r="R383" s="131"/>
      <c r="S383" s="131"/>
      <c r="T383" s="131"/>
      <c r="U383" s="131"/>
      <c r="V383" s="131"/>
      <c r="W383" s="131"/>
      <c r="X383" s="131"/>
      <c r="Y383" s="126"/>
      <c r="Z383" s="126"/>
      <c r="AA383" s="126"/>
      <c r="AB383" s="126"/>
      <c r="AC383" s="126"/>
      <c r="AD383" s="126"/>
      <c r="AE383" s="126"/>
      <c r="AF383" s="126"/>
      <c r="AG383" s="126" t="s">
        <v>340</v>
      </c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>
      <c r="A384" s="129"/>
      <c r="B384" s="129"/>
      <c r="C384" s="257" t="s">
        <v>371</v>
      </c>
      <c r="D384" s="258"/>
      <c r="E384" s="258"/>
      <c r="F384" s="258"/>
      <c r="G384" s="258"/>
      <c r="H384" s="131"/>
      <c r="I384" s="131"/>
      <c r="J384" s="131"/>
      <c r="K384" s="131"/>
      <c r="L384" s="131"/>
      <c r="M384" s="131"/>
      <c r="N384" s="130"/>
      <c r="O384" s="130"/>
      <c r="P384" s="130"/>
      <c r="Q384" s="130"/>
      <c r="R384" s="131"/>
      <c r="S384" s="131"/>
      <c r="T384" s="131"/>
      <c r="U384" s="131"/>
      <c r="V384" s="131"/>
      <c r="W384" s="131"/>
      <c r="X384" s="131"/>
      <c r="Y384" s="126"/>
      <c r="Z384" s="126"/>
      <c r="AA384" s="126"/>
      <c r="AB384" s="126"/>
      <c r="AC384" s="126"/>
      <c r="AD384" s="126"/>
      <c r="AE384" s="126"/>
      <c r="AF384" s="126"/>
      <c r="AG384" s="126" t="s">
        <v>340</v>
      </c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>
      <c r="A385" s="129"/>
      <c r="B385" s="129"/>
      <c r="C385" s="257" t="s">
        <v>372</v>
      </c>
      <c r="D385" s="258"/>
      <c r="E385" s="258"/>
      <c r="F385" s="258"/>
      <c r="G385" s="258"/>
      <c r="H385" s="131"/>
      <c r="I385" s="131"/>
      <c r="J385" s="131"/>
      <c r="K385" s="131"/>
      <c r="L385" s="131"/>
      <c r="M385" s="131"/>
      <c r="N385" s="130"/>
      <c r="O385" s="130"/>
      <c r="P385" s="130"/>
      <c r="Q385" s="130"/>
      <c r="R385" s="131"/>
      <c r="S385" s="131"/>
      <c r="T385" s="131"/>
      <c r="U385" s="131"/>
      <c r="V385" s="131"/>
      <c r="W385" s="131"/>
      <c r="X385" s="131"/>
      <c r="Y385" s="126"/>
      <c r="Z385" s="126"/>
      <c r="AA385" s="126"/>
      <c r="AB385" s="126"/>
      <c r="AC385" s="126"/>
      <c r="AD385" s="126"/>
      <c r="AE385" s="126"/>
      <c r="AF385" s="126"/>
      <c r="AG385" s="126" t="s">
        <v>340</v>
      </c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>
      <c r="A386" s="129"/>
      <c r="B386" s="129"/>
      <c r="C386" s="257" t="s">
        <v>373</v>
      </c>
      <c r="D386" s="258"/>
      <c r="E386" s="258"/>
      <c r="F386" s="258"/>
      <c r="G386" s="258"/>
      <c r="H386" s="131"/>
      <c r="I386" s="131"/>
      <c r="J386" s="131"/>
      <c r="K386" s="131"/>
      <c r="L386" s="131"/>
      <c r="M386" s="131"/>
      <c r="N386" s="130"/>
      <c r="O386" s="130"/>
      <c r="P386" s="130"/>
      <c r="Q386" s="130"/>
      <c r="R386" s="131"/>
      <c r="S386" s="131"/>
      <c r="T386" s="131"/>
      <c r="U386" s="131"/>
      <c r="V386" s="131"/>
      <c r="W386" s="131"/>
      <c r="X386" s="131"/>
      <c r="Y386" s="126"/>
      <c r="Z386" s="126"/>
      <c r="AA386" s="126"/>
      <c r="AB386" s="126"/>
      <c r="AC386" s="126"/>
      <c r="AD386" s="126"/>
      <c r="AE386" s="126"/>
      <c r="AF386" s="126"/>
      <c r="AG386" s="126" t="s">
        <v>340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>
      <c r="A387" s="129"/>
      <c r="B387" s="129"/>
      <c r="C387" s="257" t="s">
        <v>374</v>
      </c>
      <c r="D387" s="258"/>
      <c r="E387" s="258"/>
      <c r="F387" s="258"/>
      <c r="G387" s="258"/>
      <c r="H387" s="131"/>
      <c r="I387" s="131"/>
      <c r="J387" s="131"/>
      <c r="K387" s="131"/>
      <c r="L387" s="131"/>
      <c r="M387" s="131"/>
      <c r="N387" s="130"/>
      <c r="O387" s="130"/>
      <c r="P387" s="130"/>
      <c r="Q387" s="130"/>
      <c r="R387" s="131"/>
      <c r="S387" s="131"/>
      <c r="T387" s="131"/>
      <c r="U387" s="131"/>
      <c r="V387" s="131"/>
      <c r="W387" s="131"/>
      <c r="X387" s="131"/>
      <c r="Y387" s="126"/>
      <c r="Z387" s="126"/>
      <c r="AA387" s="126"/>
      <c r="AB387" s="126"/>
      <c r="AC387" s="126"/>
      <c r="AD387" s="126"/>
      <c r="AE387" s="126"/>
      <c r="AF387" s="126"/>
      <c r="AG387" s="126" t="s">
        <v>340</v>
      </c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  <c r="AX387" s="126"/>
      <c r="AY387" s="126"/>
      <c r="AZ387" s="126"/>
      <c r="BA387" s="126"/>
      <c r="BB387" s="126"/>
      <c r="BC387" s="126"/>
      <c r="BD387" s="126"/>
      <c r="BE387" s="126"/>
      <c r="BF387" s="126"/>
      <c r="BG387" s="126"/>
      <c r="BH387" s="126"/>
    </row>
    <row r="388" spans="1:60">
      <c r="A388" s="129"/>
      <c r="B388" s="129"/>
      <c r="C388" s="257" t="s">
        <v>375</v>
      </c>
      <c r="D388" s="258"/>
      <c r="E388" s="258"/>
      <c r="F388" s="258"/>
      <c r="G388" s="258"/>
      <c r="H388" s="131"/>
      <c r="I388" s="131"/>
      <c r="J388" s="131"/>
      <c r="K388" s="131"/>
      <c r="L388" s="131"/>
      <c r="M388" s="131"/>
      <c r="N388" s="130"/>
      <c r="O388" s="130"/>
      <c r="P388" s="130"/>
      <c r="Q388" s="130"/>
      <c r="R388" s="131"/>
      <c r="S388" s="131"/>
      <c r="T388" s="131"/>
      <c r="U388" s="131"/>
      <c r="V388" s="131"/>
      <c r="W388" s="131"/>
      <c r="X388" s="131"/>
      <c r="Y388" s="126"/>
      <c r="Z388" s="126"/>
      <c r="AA388" s="126"/>
      <c r="AB388" s="126"/>
      <c r="AC388" s="126"/>
      <c r="AD388" s="126"/>
      <c r="AE388" s="126"/>
      <c r="AF388" s="126"/>
      <c r="AG388" s="126" t="s">
        <v>340</v>
      </c>
      <c r="AH388" s="126"/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6"/>
      <c r="AX388" s="126"/>
      <c r="AY388" s="126"/>
      <c r="AZ388" s="126"/>
      <c r="BA388" s="126"/>
      <c r="BB388" s="126"/>
      <c r="BC388" s="126"/>
      <c r="BD388" s="126"/>
      <c r="BE388" s="126"/>
      <c r="BF388" s="126"/>
      <c r="BG388" s="126"/>
      <c r="BH388" s="126"/>
    </row>
    <row r="389" spans="1:60">
      <c r="A389" s="129"/>
      <c r="B389" s="129"/>
      <c r="C389" s="257" t="s">
        <v>376</v>
      </c>
      <c r="D389" s="258"/>
      <c r="E389" s="258"/>
      <c r="F389" s="258"/>
      <c r="G389" s="258"/>
      <c r="H389" s="131"/>
      <c r="I389" s="131"/>
      <c r="J389" s="131"/>
      <c r="K389" s="131"/>
      <c r="L389" s="131"/>
      <c r="M389" s="131"/>
      <c r="N389" s="130"/>
      <c r="O389" s="130"/>
      <c r="P389" s="130"/>
      <c r="Q389" s="130"/>
      <c r="R389" s="131"/>
      <c r="S389" s="131"/>
      <c r="T389" s="131"/>
      <c r="U389" s="131"/>
      <c r="V389" s="131"/>
      <c r="W389" s="131"/>
      <c r="X389" s="131"/>
      <c r="Y389" s="126"/>
      <c r="Z389" s="126"/>
      <c r="AA389" s="126"/>
      <c r="AB389" s="126"/>
      <c r="AC389" s="126"/>
      <c r="AD389" s="126"/>
      <c r="AE389" s="126"/>
      <c r="AF389" s="126"/>
      <c r="AG389" s="126" t="s">
        <v>340</v>
      </c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  <c r="AX389" s="126"/>
      <c r="AY389" s="126"/>
      <c r="AZ389" s="126"/>
      <c r="BA389" s="126"/>
      <c r="BB389" s="126"/>
      <c r="BC389" s="126"/>
      <c r="BD389" s="126"/>
      <c r="BE389" s="126"/>
      <c r="BF389" s="126"/>
      <c r="BG389" s="126"/>
      <c r="BH389" s="126"/>
    </row>
    <row r="390" spans="1:60">
      <c r="A390" s="129"/>
      <c r="B390" s="129"/>
      <c r="C390" s="257" t="s">
        <v>377</v>
      </c>
      <c r="D390" s="258"/>
      <c r="E390" s="258"/>
      <c r="F390" s="258"/>
      <c r="G390" s="258"/>
      <c r="H390" s="131"/>
      <c r="I390" s="131"/>
      <c r="J390" s="131"/>
      <c r="K390" s="131"/>
      <c r="L390" s="131"/>
      <c r="M390" s="131"/>
      <c r="N390" s="130"/>
      <c r="O390" s="130"/>
      <c r="P390" s="130"/>
      <c r="Q390" s="130"/>
      <c r="R390" s="131"/>
      <c r="S390" s="131"/>
      <c r="T390" s="131"/>
      <c r="U390" s="131"/>
      <c r="V390" s="131"/>
      <c r="W390" s="131"/>
      <c r="X390" s="131"/>
      <c r="Y390" s="126"/>
      <c r="Z390" s="126"/>
      <c r="AA390" s="126"/>
      <c r="AB390" s="126"/>
      <c r="AC390" s="126"/>
      <c r="AD390" s="126"/>
      <c r="AE390" s="126"/>
      <c r="AF390" s="126"/>
      <c r="AG390" s="126" t="s">
        <v>340</v>
      </c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  <c r="AX390" s="126"/>
      <c r="AY390" s="126"/>
      <c r="AZ390" s="126"/>
      <c r="BA390" s="126"/>
      <c r="BB390" s="126"/>
      <c r="BC390" s="126"/>
      <c r="BD390" s="126"/>
      <c r="BE390" s="126"/>
      <c r="BF390" s="126"/>
      <c r="BG390" s="126"/>
      <c r="BH390" s="126"/>
    </row>
    <row r="391" spans="1:60">
      <c r="A391" s="129"/>
      <c r="B391" s="129"/>
      <c r="C391" s="257" t="s">
        <v>378</v>
      </c>
      <c r="D391" s="258"/>
      <c r="E391" s="258"/>
      <c r="F391" s="258"/>
      <c r="G391" s="258"/>
      <c r="H391" s="131"/>
      <c r="I391" s="131"/>
      <c r="J391" s="131"/>
      <c r="K391" s="131"/>
      <c r="L391" s="131"/>
      <c r="M391" s="131"/>
      <c r="N391" s="130"/>
      <c r="O391" s="130"/>
      <c r="P391" s="130"/>
      <c r="Q391" s="130"/>
      <c r="R391" s="131"/>
      <c r="S391" s="131"/>
      <c r="T391" s="131"/>
      <c r="U391" s="131"/>
      <c r="V391" s="131"/>
      <c r="W391" s="131"/>
      <c r="X391" s="131"/>
      <c r="Y391" s="126"/>
      <c r="Z391" s="126"/>
      <c r="AA391" s="126"/>
      <c r="AB391" s="126"/>
      <c r="AC391" s="126"/>
      <c r="AD391" s="126"/>
      <c r="AE391" s="126"/>
      <c r="AF391" s="126"/>
      <c r="AG391" s="126" t="s">
        <v>340</v>
      </c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/>
      <c r="BD391" s="126"/>
      <c r="BE391" s="126"/>
      <c r="BF391" s="126"/>
      <c r="BG391" s="126"/>
      <c r="BH391" s="126"/>
    </row>
    <row r="392" spans="1:60" ht="22.5">
      <c r="A392" s="140" t="s">
        <v>659</v>
      </c>
      <c r="B392" s="141" t="s">
        <v>660</v>
      </c>
      <c r="C392" s="154" t="s">
        <v>661</v>
      </c>
      <c r="D392" s="142" t="s">
        <v>338</v>
      </c>
      <c r="E392" s="143">
        <v>212.05</v>
      </c>
      <c r="F392" s="144">
        <v>0</v>
      </c>
      <c r="G392" s="151">
        <f>F392*E392</f>
        <v>0</v>
      </c>
      <c r="H392" s="131">
        <v>0</v>
      </c>
      <c r="I392" s="131">
        <v>0</v>
      </c>
      <c r="J392" s="131">
        <v>88.1</v>
      </c>
      <c r="K392" s="131">
        <v>18681.605</v>
      </c>
      <c r="L392" s="131">
        <v>21</v>
      </c>
      <c r="M392" s="131">
        <v>22604.748100000001</v>
      </c>
      <c r="N392" s="130">
        <v>0</v>
      </c>
      <c r="O392" s="130">
        <v>0</v>
      </c>
      <c r="P392" s="130">
        <v>0</v>
      </c>
      <c r="Q392" s="130">
        <v>0</v>
      </c>
      <c r="R392" s="131">
        <v>0</v>
      </c>
      <c r="S392" s="131" t="s">
        <v>326</v>
      </c>
      <c r="T392" s="131"/>
      <c r="U392" s="131">
        <v>0</v>
      </c>
      <c r="V392" s="131">
        <v>0</v>
      </c>
      <c r="W392" s="131">
        <v>0</v>
      </c>
      <c r="X392" s="131" t="s">
        <v>327</v>
      </c>
      <c r="Y392" s="126"/>
      <c r="Z392" s="126"/>
      <c r="AA392" s="126"/>
      <c r="AB392" s="126"/>
      <c r="AC392" s="126"/>
      <c r="AD392" s="126"/>
      <c r="AE392" s="126"/>
      <c r="AF392" s="126"/>
      <c r="AG392" s="126" t="s">
        <v>328</v>
      </c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6"/>
      <c r="BD392" s="126"/>
      <c r="BE392" s="126"/>
      <c r="BF392" s="126"/>
      <c r="BG392" s="126"/>
      <c r="BH392" s="126"/>
    </row>
    <row r="393" spans="1:60">
      <c r="A393" s="129"/>
      <c r="B393" s="129"/>
      <c r="C393" s="255" t="s">
        <v>356</v>
      </c>
      <c r="D393" s="256"/>
      <c r="E393" s="256"/>
      <c r="F393" s="256"/>
      <c r="G393" s="256"/>
      <c r="H393" s="131"/>
      <c r="I393" s="131"/>
      <c r="J393" s="131"/>
      <c r="K393" s="131"/>
      <c r="L393" s="131"/>
      <c r="M393" s="131"/>
      <c r="N393" s="130"/>
      <c r="O393" s="130"/>
      <c r="P393" s="130"/>
      <c r="Q393" s="130"/>
      <c r="R393" s="131"/>
      <c r="S393" s="131"/>
      <c r="T393" s="131"/>
      <c r="U393" s="131"/>
      <c r="V393" s="131"/>
      <c r="W393" s="131"/>
      <c r="X393" s="131"/>
      <c r="Y393" s="126"/>
      <c r="Z393" s="126"/>
      <c r="AA393" s="126"/>
      <c r="AB393" s="126"/>
      <c r="AC393" s="126"/>
      <c r="AD393" s="126"/>
      <c r="AE393" s="126"/>
      <c r="AF393" s="126"/>
      <c r="AG393" s="126" t="s">
        <v>340</v>
      </c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  <c r="AX393" s="126"/>
      <c r="AY393" s="126"/>
      <c r="AZ393" s="126"/>
      <c r="BA393" s="126"/>
      <c r="BB393" s="126"/>
      <c r="BC393" s="126"/>
      <c r="BD393" s="126"/>
      <c r="BE393" s="126"/>
      <c r="BF393" s="126"/>
      <c r="BG393" s="126"/>
      <c r="BH393" s="126"/>
    </row>
    <row r="394" spans="1:60">
      <c r="A394" s="129"/>
      <c r="B394" s="129"/>
      <c r="C394" s="257" t="s">
        <v>357</v>
      </c>
      <c r="D394" s="258"/>
      <c r="E394" s="258"/>
      <c r="F394" s="258"/>
      <c r="G394" s="258"/>
      <c r="H394" s="131"/>
      <c r="I394" s="131"/>
      <c r="J394" s="131"/>
      <c r="K394" s="131"/>
      <c r="L394" s="131"/>
      <c r="M394" s="131"/>
      <c r="N394" s="130"/>
      <c r="O394" s="130"/>
      <c r="P394" s="130"/>
      <c r="Q394" s="130"/>
      <c r="R394" s="131"/>
      <c r="S394" s="131"/>
      <c r="T394" s="131"/>
      <c r="U394" s="131"/>
      <c r="V394" s="131"/>
      <c r="W394" s="131"/>
      <c r="X394" s="131"/>
      <c r="Y394" s="126"/>
      <c r="Z394" s="126"/>
      <c r="AA394" s="126"/>
      <c r="AB394" s="126"/>
      <c r="AC394" s="126"/>
      <c r="AD394" s="126"/>
      <c r="AE394" s="126"/>
      <c r="AF394" s="126"/>
      <c r="AG394" s="126" t="s">
        <v>340</v>
      </c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  <c r="AX394" s="126"/>
      <c r="AY394" s="126"/>
      <c r="AZ394" s="126"/>
      <c r="BA394" s="126"/>
      <c r="BB394" s="126"/>
      <c r="BC394" s="126"/>
      <c r="BD394" s="126"/>
      <c r="BE394" s="126"/>
      <c r="BF394" s="126"/>
      <c r="BG394" s="126"/>
      <c r="BH394" s="126"/>
    </row>
    <row r="395" spans="1:60">
      <c r="A395" s="129"/>
      <c r="B395" s="129"/>
      <c r="C395" s="257" t="s">
        <v>358</v>
      </c>
      <c r="D395" s="258"/>
      <c r="E395" s="258"/>
      <c r="F395" s="258"/>
      <c r="G395" s="258"/>
      <c r="H395" s="131"/>
      <c r="I395" s="131"/>
      <c r="J395" s="131"/>
      <c r="K395" s="131"/>
      <c r="L395" s="131"/>
      <c r="M395" s="131"/>
      <c r="N395" s="130"/>
      <c r="O395" s="130"/>
      <c r="P395" s="130"/>
      <c r="Q395" s="130"/>
      <c r="R395" s="131"/>
      <c r="S395" s="131"/>
      <c r="T395" s="131"/>
      <c r="U395" s="131"/>
      <c r="V395" s="131"/>
      <c r="W395" s="131"/>
      <c r="X395" s="131"/>
      <c r="Y395" s="126"/>
      <c r="Z395" s="126"/>
      <c r="AA395" s="126"/>
      <c r="AB395" s="126"/>
      <c r="AC395" s="126"/>
      <c r="AD395" s="126"/>
      <c r="AE395" s="126"/>
      <c r="AF395" s="126"/>
      <c r="AG395" s="126" t="s">
        <v>340</v>
      </c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  <c r="AX395" s="126"/>
      <c r="AY395" s="126"/>
      <c r="AZ395" s="126"/>
      <c r="BA395" s="126"/>
      <c r="BB395" s="126"/>
      <c r="BC395" s="126"/>
      <c r="BD395" s="126"/>
      <c r="BE395" s="126"/>
      <c r="BF395" s="126"/>
      <c r="BG395" s="126"/>
      <c r="BH395" s="126"/>
    </row>
    <row r="396" spans="1:60">
      <c r="A396" s="129"/>
      <c r="B396" s="129"/>
      <c r="C396" s="257" t="s">
        <v>362</v>
      </c>
      <c r="D396" s="258"/>
      <c r="E396" s="258"/>
      <c r="F396" s="258"/>
      <c r="G396" s="258"/>
      <c r="H396" s="131"/>
      <c r="I396" s="131"/>
      <c r="J396" s="131"/>
      <c r="K396" s="131"/>
      <c r="L396" s="131"/>
      <c r="M396" s="131"/>
      <c r="N396" s="130"/>
      <c r="O396" s="130"/>
      <c r="P396" s="130"/>
      <c r="Q396" s="130"/>
      <c r="R396" s="131"/>
      <c r="S396" s="131"/>
      <c r="T396" s="131"/>
      <c r="U396" s="131"/>
      <c r="V396" s="131"/>
      <c r="W396" s="131"/>
      <c r="X396" s="131"/>
      <c r="Y396" s="126"/>
      <c r="Z396" s="126"/>
      <c r="AA396" s="126"/>
      <c r="AB396" s="126"/>
      <c r="AC396" s="126"/>
      <c r="AD396" s="126"/>
      <c r="AE396" s="126"/>
      <c r="AF396" s="126"/>
      <c r="AG396" s="126" t="s">
        <v>340</v>
      </c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</row>
    <row r="397" spans="1:60">
      <c r="A397" s="129"/>
      <c r="B397" s="129"/>
      <c r="C397" s="257" t="s">
        <v>363</v>
      </c>
      <c r="D397" s="258"/>
      <c r="E397" s="258"/>
      <c r="F397" s="258"/>
      <c r="G397" s="258"/>
      <c r="H397" s="131"/>
      <c r="I397" s="131"/>
      <c r="J397" s="131"/>
      <c r="K397" s="131"/>
      <c r="L397" s="131"/>
      <c r="M397" s="131"/>
      <c r="N397" s="130"/>
      <c r="O397" s="130"/>
      <c r="P397" s="130"/>
      <c r="Q397" s="130"/>
      <c r="R397" s="131"/>
      <c r="S397" s="131"/>
      <c r="T397" s="131"/>
      <c r="U397" s="131"/>
      <c r="V397" s="131"/>
      <c r="W397" s="131"/>
      <c r="X397" s="131"/>
      <c r="Y397" s="126"/>
      <c r="Z397" s="126"/>
      <c r="AA397" s="126"/>
      <c r="AB397" s="126"/>
      <c r="AC397" s="126"/>
      <c r="AD397" s="126"/>
      <c r="AE397" s="126"/>
      <c r="AF397" s="126"/>
      <c r="AG397" s="126" t="s">
        <v>340</v>
      </c>
      <c r="AH397" s="126"/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6"/>
      <c r="AX397" s="126"/>
      <c r="AY397" s="126"/>
      <c r="AZ397" s="126"/>
      <c r="BA397" s="126"/>
      <c r="BB397" s="126"/>
      <c r="BC397" s="126"/>
      <c r="BD397" s="126"/>
      <c r="BE397" s="126"/>
      <c r="BF397" s="126"/>
      <c r="BG397" s="126"/>
      <c r="BH397" s="126"/>
    </row>
    <row r="398" spans="1:60">
      <c r="A398" s="129"/>
      <c r="B398" s="129"/>
      <c r="C398" s="257" t="s">
        <v>364</v>
      </c>
      <c r="D398" s="258"/>
      <c r="E398" s="258"/>
      <c r="F398" s="258"/>
      <c r="G398" s="258"/>
      <c r="H398" s="131"/>
      <c r="I398" s="131"/>
      <c r="J398" s="131"/>
      <c r="K398" s="131"/>
      <c r="L398" s="131"/>
      <c r="M398" s="131"/>
      <c r="N398" s="130"/>
      <c r="O398" s="130"/>
      <c r="P398" s="130"/>
      <c r="Q398" s="130"/>
      <c r="R398" s="131"/>
      <c r="S398" s="131"/>
      <c r="T398" s="131"/>
      <c r="U398" s="131"/>
      <c r="V398" s="131"/>
      <c r="W398" s="131"/>
      <c r="X398" s="131"/>
      <c r="Y398" s="126"/>
      <c r="Z398" s="126"/>
      <c r="AA398" s="126"/>
      <c r="AB398" s="126"/>
      <c r="AC398" s="126"/>
      <c r="AD398" s="126"/>
      <c r="AE398" s="126"/>
      <c r="AF398" s="126"/>
      <c r="AG398" s="126" t="s">
        <v>340</v>
      </c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  <c r="AX398" s="126"/>
      <c r="AY398" s="126"/>
      <c r="AZ398" s="126"/>
      <c r="BA398" s="126"/>
      <c r="BB398" s="126"/>
      <c r="BC398" s="126"/>
      <c r="BD398" s="126"/>
      <c r="BE398" s="126"/>
      <c r="BF398" s="126"/>
      <c r="BG398" s="126"/>
      <c r="BH398" s="126"/>
    </row>
    <row r="399" spans="1:60">
      <c r="A399" s="129"/>
      <c r="B399" s="129"/>
      <c r="C399" s="257" t="s">
        <v>365</v>
      </c>
      <c r="D399" s="258"/>
      <c r="E399" s="258"/>
      <c r="F399" s="258"/>
      <c r="G399" s="258"/>
      <c r="H399" s="131"/>
      <c r="I399" s="131"/>
      <c r="J399" s="131"/>
      <c r="K399" s="131"/>
      <c r="L399" s="131"/>
      <c r="M399" s="131"/>
      <c r="N399" s="130"/>
      <c r="O399" s="130"/>
      <c r="P399" s="130"/>
      <c r="Q399" s="130"/>
      <c r="R399" s="131"/>
      <c r="S399" s="131"/>
      <c r="T399" s="131"/>
      <c r="U399" s="131"/>
      <c r="V399" s="131"/>
      <c r="W399" s="131"/>
      <c r="X399" s="131"/>
      <c r="Y399" s="126"/>
      <c r="Z399" s="126"/>
      <c r="AA399" s="126"/>
      <c r="AB399" s="126"/>
      <c r="AC399" s="126"/>
      <c r="AD399" s="126"/>
      <c r="AE399" s="126"/>
      <c r="AF399" s="126"/>
      <c r="AG399" s="126" t="s">
        <v>340</v>
      </c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  <c r="AX399" s="126"/>
      <c r="AY399" s="126"/>
      <c r="AZ399" s="126"/>
      <c r="BA399" s="126"/>
      <c r="BB399" s="126"/>
      <c r="BC399" s="126"/>
      <c r="BD399" s="126"/>
      <c r="BE399" s="126"/>
      <c r="BF399" s="126"/>
      <c r="BG399" s="126"/>
      <c r="BH399" s="126"/>
    </row>
    <row r="400" spans="1:60">
      <c r="A400" s="129"/>
      <c r="B400" s="129"/>
      <c r="C400" s="257" t="s">
        <v>366</v>
      </c>
      <c r="D400" s="258"/>
      <c r="E400" s="258"/>
      <c r="F400" s="258"/>
      <c r="G400" s="258"/>
      <c r="H400" s="131"/>
      <c r="I400" s="131"/>
      <c r="J400" s="131"/>
      <c r="K400" s="131"/>
      <c r="L400" s="131"/>
      <c r="M400" s="131"/>
      <c r="N400" s="130"/>
      <c r="O400" s="130"/>
      <c r="P400" s="130"/>
      <c r="Q400" s="130"/>
      <c r="R400" s="131"/>
      <c r="S400" s="131"/>
      <c r="T400" s="131"/>
      <c r="U400" s="131"/>
      <c r="V400" s="131"/>
      <c r="W400" s="131"/>
      <c r="X400" s="131"/>
      <c r="Y400" s="126"/>
      <c r="Z400" s="126"/>
      <c r="AA400" s="126"/>
      <c r="AB400" s="126"/>
      <c r="AC400" s="126"/>
      <c r="AD400" s="126"/>
      <c r="AE400" s="126"/>
      <c r="AF400" s="126"/>
      <c r="AG400" s="126" t="s">
        <v>340</v>
      </c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  <c r="AX400" s="126"/>
      <c r="AY400" s="126"/>
      <c r="AZ400" s="126"/>
      <c r="BA400" s="126"/>
      <c r="BB400" s="126"/>
      <c r="BC400" s="126"/>
      <c r="BD400" s="126"/>
      <c r="BE400" s="126"/>
      <c r="BF400" s="126"/>
      <c r="BG400" s="126"/>
      <c r="BH400" s="126"/>
    </row>
    <row r="401" spans="1:60">
      <c r="A401" s="129"/>
      <c r="B401" s="129"/>
      <c r="C401" s="257" t="s">
        <v>362</v>
      </c>
      <c r="D401" s="258"/>
      <c r="E401" s="258"/>
      <c r="F401" s="258"/>
      <c r="G401" s="258"/>
      <c r="H401" s="131"/>
      <c r="I401" s="131"/>
      <c r="J401" s="131"/>
      <c r="K401" s="131"/>
      <c r="L401" s="131"/>
      <c r="M401" s="131"/>
      <c r="N401" s="130"/>
      <c r="O401" s="130"/>
      <c r="P401" s="130"/>
      <c r="Q401" s="130"/>
      <c r="R401" s="131"/>
      <c r="S401" s="131"/>
      <c r="T401" s="131"/>
      <c r="U401" s="131"/>
      <c r="V401" s="131"/>
      <c r="W401" s="131"/>
      <c r="X401" s="131"/>
      <c r="Y401" s="126"/>
      <c r="Z401" s="126"/>
      <c r="AA401" s="126"/>
      <c r="AB401" s="126"/>
      <c r="AC401" s="126"/>
      <c r="AD401" s="126"/>
      <c r="AE401" s="126"/>
      <c r="AF401" s="126"/>
      <c r="AG401" s="126" t="s">
        <v>340</v>
      </c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</row>
    <row r="402" spans="1:60">
      <c r="A402" s="129"/>
      <c r="B402" s="129"/>
      <c r="C402" s="257" t="s">
        <v>363</v>
      </c>
      <c r="D402" s="258"/>
      <c r="E402" s="258"/>
      <c r="F402" s="258"/>
      <c r="G402" s="258"/>
      <c r="H402" s="131"/>
      <c r="I402" s="131"/>
      <c r="J402" s="131"/>
      <c r="K402" s="131"/>
      <c r="L402" s="131"/>
      <c r="M402" s="131"/>
      <c r="N402" s="130"/>
      <c r="O402" s="130"/>
      <c r="P402" s="130"/>
      <c r="Q402" s="130"/>
      <c r="R402" s="131"/>
      <c r="S402" s="131"/>
      <c r="T402" s="131"/>
      <c r="U402" s="131"/>
      <c r="V402" s="131"/>
      <c r="W402" s="131"/>
      <c r="X402" s="131"/>
      <c r="Y402" s="126"/>
      <c r="Z402" s="126"/>
      <c r="AA402" s="126"/>
      <c r="AB402" s="126"/>
      <c r="AC402" s="126"/>
      <c r="AD402" s="126"/>
      <c r="AE402" s="126"/>
      <c r="AF402" s="126"/>
      <c r="AG402" s="126" t="s">
        <v>340</v>
      </c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6"/>
      <c r="AX402" s="126"/>
      <c r="AY402" s="126"/>
      <c r="AZ402" s="126"/>
      <c r="BA402" s="126"/>
      <c r="BB402" s="126"/>
      <c r="BC402" s="126"/>
      <c r="BD402" s="126"/>
      <c r="BE402" s="126"/>
      <c r="BF402" s="126"/>
      <c r="BG402" s="126"/>
      <c r="BH402" s="126"/>
    </row>
    <row r="403" spans="1:60">
      <c r="A403" s="129"/>
      <c r="B403" s="129"/>
      <c r="C403" s="257" t="s">
        <v>364</v>
      </c>
      <c r="D403" s="258"/>
      <c r="E403" s="258"/>
      <c r="F403" s="258"/>
      <c r="G403" s="258"/>
      <c r="H403" s="131"/>
      <c r="I403" s="131"/>
      <c r="J403" s="131"/>
      <c r="K403" s="131"/>
      <c r="L403" s="131"/>
      <c r="M403" s="131"/>
      <c r="N403" s="130"/>
      <c r="O403" s="130"/>
      <c r="P403" s="130"/>
      <c r="Q403" s="130"/>
      <c r="R403" s="131"/>
      <c r="S403" s="131"/>
      <c r="T403" s="131"/>
      <c r="U403" s="131"/>
      <c r="V403" s="131"/>
      <c r="W403" s="131"/>
      <c r="X403" s="131"/>
      <c r="Y403" s="126"/>
      <c r="Z403" s="126"/>
      <c r="AA403" s="126"/>
      <c r="AB403" s="126"/>
      <c r="AC403" s="126"/>
      <c r="AD403" s="126"/>
      <c r="AE403" s="126"/>
      <c r="AF403" s="126"/>
      <c r="AG403" s="126" t="s">
        <v>340</v>
      </c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6"/>
      <c r="AX403" s="126"/>
      <c r="AY403" s="126"/>
      <c r="AZ403" s="126"/>
      <c r="BA403" s="126"/>
      <c r="BB403" s="126"/>
      <c r="BC403" s="126"/>
      <c r="BD403" s="126"/>
      <c r="BE403" s="126"/>
      <c r="BF403" s="126"/>
      <c r="BG403" s="126"/>
      <c r="BH403" s="126"/>
    </row>
    <row r="404" spans="1:60">
      <c r="A404" s="129"/>
      <c r="B404" s="129"/>
      <c r="C404" s="257" t="s">
        <v>365</v>
      </c>
      <c r="D404" s="258"/>
      <c r="E404" s="258"/>
      <c r="F404" s="258"/>
      <c r="G404" s="258"/>
      <c r="H404" s="131"/>
      <c r="I404" s="131"/>
      <c r="J404" s="131"/>
      <c r="K404" s="131"/>
      <c r="L404" s="131"/>
      <c r="M404" s="131"/>
      <c r="N404" s="130"/>
      <c r="O404" s="130"/>
      <c r="P404" s="130"/>
      <c r="Q404" s="130"/>
      <c r="R404" s="131"/>
      <c r="S404" s="131"/>
      <c r="T404" s="131"/>
      <c r="U404" s="131"/>
      <c r="V404" s="131"/>
      <c r="W404" s="131"/>
      <c r="X404" s="131"/>
      <c r="Y404" s="126"/>
      <c r="Z404" s="126"/>
      <c r="AA404" s="126"/>
      <c r="AB404" s="126"/>
      <c r="AC404" s="126"/>
      <c r="AD404" s="126"/>
      <c r="AE404" s="126"/>
      <c r="AF404" s="126"/>
      <c r="AG404" s="126" t="s">
        <v>340</v>
      </c>
      <c r="AH404" s="126"/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6"/>
      <c r="AX404" s="126"/>
      <c r="AY404" s="126"/>
      <c r="AZ404" s="126"/>
      <c r="BA404" s="126"/>
      <c r="BB404" s="126"/>
      <c r="BC404" s="126"/>
      <c r="BD404" s="126"/>
      <c r="BE404" s="126"/>
      <c r="BF404" s="126"/>
      <c r="BG404" s="126"/>
      <c r="BH404" s="126"/>
    </row>
    <row r="405" spans="1:60">
      <c r="A405" s="129"/>
      <c r="B405" s="129"/>
      <c r="C405" s="257" t="s">
        <v>366</v>
      </c>
      <c r="D405" s="258"/>
      <c r="E405" s="258"/>
      <c r="F405" s="258"/>
      <c r="G405" s="258"/>
      <c r="H405" s="131"/>
      <c r="I405" s="131"/>
      <c r="J405" s="131"/>
      <c r="K405" s="131"/>
      <c r="L405" s="131"/>
      <c r="M405" s="131"/>
      <c r="N405" s="130"/>
      <c r="O405" s="130"/>
      <c r="P405" s="130"/>
      <c r="Q405" s="130"/>
      <c r="R405" s="131"/>
      <c r="S405" s="131"/>
      <c r="T405" s="131"/>
      <c r="U405" s="131"/>
      <c r="V405" s="131"/>
      <c r="W405" s="131"/>
      <c r="X405" s="131"/>
      <c r="Y405" s="126"/>
      <c r="Z405" s="126"/>
      <c r="AA405" s="126"/>
      <c r="AB405" s="126"/>
      <c r="AC405" s="126"/>
      <c r="AD405" s="126"/>
      <c r="AE405" s="126"/>
      <c r="AF405" s="126"/>
      <c r="AG405" s="126" t="s">
        <v>340</v>
      </c>
      <c r="AH405" s="126"/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6"/>
      <c r="AX405" s="126"/>
      <c r="AY405" s="126"/>
      <c r="AZ405" s="126"/>
      <c r="BA405" s="126"/>
      <c r="BB405" s="126"/>
      <c r="BC405" s="126"/>
      <c r="BD405" s="126"/>
      <c r="BE405" s="126"/>
      <c r="BF405" s="126"/>
      <c r="BG405" s="126"/>
      <c r="BH405" s="126"/>
    </row>
    <row r="406" spans="1:60">
      <c r="A406" s="129"/>
      <c r="B406" s="129"/>
      <c r="C406" s="257" t="s">
        <v>370</v>
      </c>
      <c r="D406" s="258"/>
      <c r="E406" s="258"/>
      <c r="F406" s="258"/>
      <c r="G406" s="258"/>
      <c r="H406" s="131"/>
      <c r="I406" s="131"/>
      <c r="J406" s="131"/>
      <c r="K406" s="131"/>
      <c r="L406" s="131"/>
      <c r="M406" s="131"/>
      <c r="N406" s="130"/>
      <c r="O406" s="130"/>
      <c r="P406" s="130"/>
      <c r="Q406" s="130"/>
      <c r="R406" s="131"/>
      <c r="S406" s="131"/>
      <c r="T406" s="131"/>
      <c r="U406" s="131"/>
      <c r="V406" s="131"/>
      <c r="W406" s="131"/>
      <c r="X406" s="131"/>
      <c r="Y406" s="126"/>
      <c r="Z406" s="126"/>
      <c r="AA406" s="126"/>
      <c r="AB406" s="126"/>
      <c r="AC406" s="126"/>
      <c r="AD406" s="126"/>
      <c r="AE406" s="126"/>
      <c r="AF406" s="126"/>
      <c r="AG406" s="126" t="s">
        <v>340</v>
      </c>
      <c r="AH406" s="126"/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6"/>
      <c r="AX406" s="126"/>
      <c r="AY406" s="126"/>
      <c r="AZ406" s="126"/>
      <c r="BA406" s="126"/>
      <c r="BB406" s="126"/>
      <c r="BC406" s="126"/>
      <c r="BD406" s="126"/>
      <c r="BE406" s="126"/>
      <c r="BF406" s="126"/>
      <c r="BG406" s="126"/>
      <c r="BH406" s="126"/>
    </row>
    <row r="407" spans="1:60">
      <c r="A407" s="129"/>
      <c r="B407" s="129"/>
      <c r="C407" s="257" t="s">
        <v>371</v>
      </c>
      <c r="D407" s="258"/>
      <c r="E407" s="258"/>
      <c r="F407" s="258"/>
      <c r="G407" s="258"/>
      <c r="H407" s="131"/>
      <c r="I407" s="131"/>
      <c r="J407" s="131"/>
      <c r="K407" s="131"/>
      <c r="L407" s="131"/>
      <c r="M407" s="131"/>
      <c r="N407" s="130"/>
      <c r="O407" s="130"/>
      <c r="P407" s="130"/>
      <c r="Q407" s="130"/>
      <c r="R407" s="131"/>
      <c r="S407" s="131"/>
      <c r="T407" s="131"/>
      <c r="U407" s="131"/>
      <c r="V407" s="131"/>
      <c r="W407" s="131"/>
      <c r="X407" s="131"/>
      <c r="Y407" s="126"/>
      <c r="Z407" s="126"/>
      <c r="AA407" s="126"/>
      <c r="AB407" s="126"/>
      <c r="AC407" s="126"/>
      <c r="AD407" s="126"/>
      <c r="AE407" s="126"/>
      <c r="AF407" s="126"/>
      <c r="AG407" s="126" t="s">
        <v>340</v>
      </c>
      <c r="AH407" s="126"/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6"/>
      <c r="AX407" s="126"/>
      <c r="AY407" s="126"/>
      <c r="AZ407" s="126"/>
      <c r="BA407" s="126"/>
      <c r="BB407" s="126"/>
      <c r="BC407" s="126"/>
      <c r="BD407" s="126"/>
      <c r="BE407" s="126"/>
      <c r="BF407" s="126"/>
      <c r="BG407" s="126"/>
      <c r="BH407" s="126"/>
    </row>
    <row r="408" spans="1:60">
      <c r="A408" s="129"/>
      <c r="B408" s="129"/>
      <c r="C408" s="257" t="s">
        <v>372</v>
      </c>
      <c r="D408" s="258"/>
      <c r="E408" s="258"/>
      <c r="F408" s="258"/>
      <c r="G408" s="258"/>
      <c r="H408" s="131"/>
      <c r="I408" s="131"/>
      <c r="J408" s="131"/>
      <c r="K408" s="131"/>
      <c r="L408" s="131"/>
      <c r="M408" s="131"/>
      <c r="N408" s="130"/>
      <c r="O408" s="130"/>
      <c r="P408" s="130"/>
      <c r="Q408" s="130"/>
      <c r="R408" s="131"/>
      <c r="S408" s="131"/>
      <c r="T408" s="131"/>
      <c r="U408" s="131"/>
      <c r="V408" s="131"/>
      <c r="W408" s="131"/>
      <c r="X408" s="131"/>
      <c r="Y408" s="126"/>
      <c r="Z408" s="126"/>
      <c r="AA408" s="126"/>
      <c r="AB408" s="126"/>
      <c r="AC408" s="126"/>
      <c r="AD408" s="126"/>
      <c r="AE408" s="126"/>
      <c r="AF408" s="126"/>
      <c r="AG408" s="126" t="s">
        <v>340</v>
      </c>
      <c r="AH408" s="126"/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6"/>
      <c r="AX408" s="126"/>
      <c r="AY408" s="126"/>
      <c r="AZ408" s="126"/>
      <c r="BA408" s="126"/>
      <c r="BB408" s="126"/>
      <c r="BC408" s="126"/>
      <c r="BD408" s="126"/>
      <c r="BE408" s="126"/>
      <c r="BF408" s="126"/>
      <c r="BG408" s="126"/>
      <c r="BH408" s="126"/>
    </row>
    <row r="409" spans="1:60">
      <c r="A409" s="129"/>
      <c r="B409" s="129"/>
      <c r="C409" s="257" t="s">
        <v>373</v>
      </c>
      <c r="D409" s="258"/>
      <c r="E409" s="258"/>
      <c r="F409" s="258"/>
      <c r="G409" s="258"/>
      <c r="H409" s="131"/>
      <c r="I409" s="131"/>
      <c r="J409" s="131"/>
      <c r="K409" s="131"/>
      <c r="L409" s="131"/>
      <c r="M409" s="131"/>
      <c r="N409" s="130"/>
      <c r="O409" s="130"/>
      <c r="P409" s="130"/>
      <c r="Q409" s="130"/>
      <c r="R409" s="131"/>
      <c r="S409" s="131"/>
      <c r="T409" s="131"/>
      <c r="U409" s="131"/>
      <c r="V409" s="131"/>
      <c r="W409" s="131"/>
      <c r="X409" s="131"/>
      <c r="Y409" s="126"/>
      <c r="Z409" s="126"/>
      <c r="AA409" s="126"/>
      <c r="AB409" s="126"/>
      <c r="AC409" s="126"/>
      <c r="AD409" s="126"/>
      <c r="AE409" s="126"/>
      <c r="AF409" s="126"/>
      <c r="AG409" s="126" t="s">
        <v>340</v>
      </c>
      <c r="AH409" s="126"/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6"/>
      <c r="AX409" s="126"/>
      <c r="AY409" s="126"/>
      <c r="AZ409" s="126"/>
      <c r="BA409" s="126"/>
      <c r="BB409" s="126"/>
      <c r="BC409" s="126"/>
      <c r="BD409" s="126"/>
      <c r="BE409" s="126"/>
      <c r="BF409" s="126"/>
      <c r="BG409" s="126"/>
      <c r="BH409" s="126"/>
    </row>
    <row r="410" spans="1:60">
      <c r="A410" s="129"/>
      <c r="B410" s="129"/>
      <c r="C410" s="257" t="s">
        <v>374</v>
      </c>
      <c r="D410" s="258"/>
      <c r="E410" s="258"/>
      <c r="F410" s="258"/>
      <c r="G410" s="258"/>
      <c r="H410" s="131"/>
      <c r="I410" s="131"/>
      <c r="J410" s="131"/>
      <c r="K410" s="131"/>
      <c r="L410" s="131"/>
      <c r="M410" s="131"/>
      <c r="N410" s="130"/>
      <c r="O410" s="130"/>
      <c r="P410" s="130"/>
      <c r="Q410" s="130"/>
      <c r="R410" s="131"/>
      <c r="S410" s="131"/>
      <c r="T410" s="131"/>
      <c r="U410" s="131"/>
      <c r="V410" s="131"/>
      <c r="W410" s="131"/>
      <c r="X410" s="131"/>
      <c r="Y410" s="126"/>
      <c r="Z410" s="126"/>
      <c r="AA410" s="126"/>
      <c r="AB410" s="126"/>
      <c r="AC410" s="126"/>
      <c r="AD410" s="126"/>
      <c r="AE410" s="126"/>
      <c r="AF410" s="126"/>
      <c r="AG410" s="126" t="s">
        <v>340</v>
      </c>
      <c r="AH410" s="126"/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6"/>
      <c r="AX410" s="126"/>
      <c r="AY410" s="126"/>
      <c r="AZ410" s="126"/>
      <c r="BA410" s="126"/>
      <c r="BB410" s="126"/>
      <c r="BC410" s="126"/>
      <c r="BD410" s="126"/>
      <c r="BE410" s="126"/>
      <c r="BF410" s="126"/>
      <c r="BG410" s="126"/>
      <c r="BH410" s="126"/>
    </row>
    <row r="411" spans="1:60">
      <c r="A411" s="129"/>
      <c r="B411" s="129"/>
      <c r="C411" s="257" t="s">
        <v>375</v>
      </c>
      <c r="D411" s="258"/>
      <c r="E411" s="258"/>
      <c r="F411" s="258"/>
      <c r="G411" s="258"/>
      <c r="H411" s="131"/>
      <c r="I411" s="131"/>
      <c r="J411" s="131"/>
      <c r="K411" s="131"/>
      <c r="L411" s="131"/>
      <c r="M411" s="131"/>
      <c r="N411" s="130"/>
      <c r="O411" s="130"/>
      <c r="P411" s="130"/>
      <c r="Q411" s="130"/>
      <c r="R411" s="131"/>
      <c r="S411" s="131"/>
      <c r="T411" s="131"/>
      <c r="U411" s="131"/>
      <c r="V411" s="131"/>
      <c r="W411" s="131"/>
      <c r="X411" s="131"/>
      <c r="Y411" s="126"/>
      <c r="Z411" s="126"/>
      <c r="AA411" s="126"/>
      <c r="AB411" s="126"/>
      <c r="AC411" s="126"/>
      <c r="AD411" s="126"/>
      <c r="AE411" s="126"/>
      <c r="AF411" s="126"/>
      <c r="AG411" s="126" t="s">
        <v>340</v>
      </c>
      <c r="AH411" s="126"/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6"/>
      <c r="AX411" s="126"/>
      <c r="AY411" s="126"/>
      <c r="AZ411" s="126"/>
      <c r="BA411" s="126"/>
      <c r="BB411" s="126"/>
      <c r="BC411" s="126"/>
      <c r="BD411" s="126"/>
      <c r="BE411" s="126"/>
      <c r="BF411" s="126"/>
      <c r="BG411" s="126"/>
      <c r="BH411" s="126"/>
    </row>
    <row r="412" spans="1:60">
      <c r="A412" s="129"/>
      <c r="B412" s="129"/>
      <c r="C412" s="257" t="s">
        <v>376</v>
      </c>
      <c r="D412" s="258"/>
      <c r="E412" s="258"/>
      <c r="F412" s="258"/>
      <c r="G412" s="258"/>
      <c r="H412" s="131"/>
      <c r="I412" s="131"/>
      <c r="J412" s="131"/>
      <c r="K412" s="131"/>
      <c r="L412" s="131"/>
      <c r="M412" s="131"/>
      <c r="N412" s="130"/>
      <c r="O412" s="130"/>
      <c r="P412" s="130"/>
      <c r="Q412" s="130"/>
      <c r="R412" s="131"/>
      <c r="S412" s="131"/>
      <c r="T412" s="131"/>
      <c r="U412" s="131"/>
      <c r="V412" s="131"/>
      <c r="W412" s="131"/>
      <c r="X412" s="131"/>
      <c r="Y412" s="126"/>
      <c r="Z412" s="126"/>
      <c r="AA412" s="126"/>
      <c r="AB412" s="126"/>
      <c r="AC412" s="126"/>
      <c r="AD412" s="126"/>
      <c r="AE412" s="126"/>
      <c r="AF412" s="126"/>
      <c r="AG412" s="126" t="s">
        <v>340</v>
      </c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6"/>
      <c r="AX412" s="126"/>
      <c r="AY412" s="126"/>
      <c r="AZ412" s="126"/>
      <c r="BA412" s="126"/>
      <c r="BB412" s="126"/>
      <c r="BC412" s="126"/>
      <c r="BD412" s="126"/>
      <c r="BE412" s="126"/>
      <c r="BF412" s="126"/>
      <c r="BG412" s="126"/>
      <c r="BH412" s="126"/>
    </row>
    <row r="413" spans="1:60">
      <c r="A413" s="129"/>
      <c r="B413" s="129"/>
      <c r="C413" s="257" t="s">
        <v>377</v>
      </c>
      <c r="D413" s="258"/>
      <c r="E413" s="258"/>
      <c r="F413" s="258"/>
      <c r="G413" s="258"/>
      <c r="H413" s="131"/>
      <c r="I413" s="131"/>
      <c r="J413" s="131"/>
      <c r="K413" s="131"/>
      <c r="L413" s="131"/>
      <c r="M413" s="131"/>
      <c r="N413" s="130"/>
      <c r="O413" s="130"/>
      <c r="P413" s="130"/>
      <c r="Q413" s="130"/>
      <c r="R413" s="131"/>
      <c r="S413" s="131"/>
      <c r="T413" s="131"/>
      <c r="U413" s="131"/>
      <c r="V413" s="131"/>
      <c r="W413" s="131"/>
      <c r="X413" s="131"/>
      <c r="Y413" s="126"/>
      <c r="Z413" s="126"/>
      <c r="AA413" s="126"/>
      <c r="AB413" s="126"/>
      <c r="AC413" s="126"/>
      <c r="AD413" s="126"/>
      <c r="AE413" s="126"/>
      <c r="AF413" s="126"/>
      <c r="AG413" s="126" t="s">
        <v>340</v>
      </c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6"/>
      <c r="AX413" s="126"/>
      <c r="AY413" s="126"/>
      <c r="AZ413" s="126"/>
      <c r="BA413" s="126"/>
      <c r="BB413" s="126"/>
      <c r="BC413" s="126"/>
      <c r="BD413" s="126"/>
      <c r="BE413" s="126"/>
      <c r="BF413" s="126"/>
      <c r="BG413" s="126"/>
      <c r="BH413" s="126"/>
    </row>
    <row r="414" spans="1:60">
      <c r="A414" s="129"/>
      <c r="B414" s="129"/>
      <c r="C414" s="257" t="s">
        <v>378</v>
      </c>
      <c r="D414" s="258"/>
      <c r="E414" s="258"/>
      <c r="F414" s="258"/>
      <c r="G414" s="258"/>
      <c r="H414" s="131"/>
      <c r="I414" s="131"/>
      <c r="J414" s="131"/>
      <c r="K414" s="131"/>
      <c r="L414" s="131"/>
      <c r="M414" s="131"/>
      <c r="N414" s="130"/>
      <c r="O414" s="130"/>
      <c r="P414" s="130"/>
      <c r="Q414" s="130"/>
      <c r="R414" s="131"/>
      <c r="S414" s="131"/>
      <c r="T414" s="131"/>
      <c r="U414" s="131"/>
      <c r="V414" s="131"/>
      <c r="W414" s="131"/>
      <c r="X414" s="131"/>
      <c r="Y414" s="126"/>
      <c r="Z414" s="126"/>
      <c r="AA414" s="126"/>
      <c r="AB414" s="126"/>
      <c r="AC414" s="126"/>
      <c r="AD414" s="126"/>
      <c r="AE414" s="126"/>
      <c r="AF414" s="126"/>
      <c r="AG414" s="126" t="s">
        <v>340</v>
      </c>
      <c r="AH414" s="126"/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6"/>
      <c r="AX414" s="126"/>
      <c r="AY414" s="126"/>
      <c r="AZ414" s="126"/>
      <c r="BA414" s="126"/>
      <c r="BB414" s="126"/>
      <c r="BC414" s="126"/>
      <c r="BD414" s="126"/>
      <c r="BE414" s="126"/>
      <c r="BF414" s="126"/>
      <c r="BG414" s="126"/>
      <c r="BH414" s="126"/>
    </row>
    <row r="415" spans="1:60" ht="22.5">
      <c r="A415" s="140" t="s">
        <v>662</v>
      </c>
      <c r="B415" s="141" t="s">
        <v>663</v>
      </c>
      <c r="C415" s="154" t="s">
        <v>664</v>
      </c>
      <c r="D415" s="142" t="s">
        <v>338</v>
      </c>
      <c r="E415" s="143">
        <v>1114.425</v>
      </c>
      <c r="F415" s="144">
        <v>0</v>
      </c>
      <c r="G415" s="151">
        <f>F415*E415</f>
        <v>0</v>
      </c>
      <c r="H415" s="131">
        <v>0</v>
      </c>
      <c r="I415" s="131">
        <v>0</v>
      </c>
      <c r="J415" s="131">
        <v>21.97</v>
      </c>
      <c r="K415" s="131">
        <v>24483.917249999999</v>
      </c>
      <c r="L415" s="131">
        <v>21</v>
      </c>
      <c r="M415" s="131">
        <v>29625.543199999996</v>
      </c>
      <c r="N415" s="130">
        <v>0</v>
      </c>
      <c r="O415" s="130">
        <v>0</v>
      </c>
      <c r="P415" s="130">
        <v>0</v>
      </c>
      <c r="Q415" s="130">
        <v>0</v>
      </c>
      <c r="R415" s="131">
        <v>0</v>
      </c>
      <c r="S415" s="131" t="s">
        <v>326</v>
      </c>
      <c r="T415" s="131"/>
      <c r="U415" s="131">
        <v>0</v>
      </c>
      <c r="V415" s="131">
        <v>0</v>
      </c>
      <c r="W415" s="131">
        <v>0</v>
      </c>
      <c r="X415" s="131" t="s">
        <v>327</v>
      </c>
      <c r="Y415" s="126"/>
      <c r="Z415" s="126"/>
      <c r="AA415" s="126"/>
      <c r="AB415" s="126"/>
      <c r="AC415" s="126"/>
      <c r="AD415" s="126"/>
      <c r="AE415" s="126"/>
      <c r="AF415" s="126"/>
      <c r="AG415" s="126" t="s">
        <v>328</v>
      </c>
      <c r="AH415" s="126"/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6"/>
      <c r="AX415" s="126"/>
      <c r="AY415" s="126"/>
      <c r="AZ415" s="126"/>
      <c r="BA415" s="126"/>
      <c r="BB415" s="126"/>
      <c r="BC415" s="126"/>
      <c r="BD415" s="126"/>
      <c r="BE415" s="126"/>
      <c r="BF415" s="126"/>
      <c r="BG415" s="126"/>
      <c r="BH415" s="126"/>
    </row>
    <row r="416" spans="1:60">
      <c r="A416" s="129"/>
      <c r="B416" s="129"/>
      <c r="C416" s="255" t="s">
        <v>665</v>
      </c>
      <c r="D416" s="256"/>
      <c r="E416" s="256"/>
      <c r="F416" s="256"/>
      <c r="G416" s="256"/>
      <c r="H416" s="131"/>
      <c r="I416" s="131"/>
      <c r="J416" s="131"/>
      <c r="K416" s="131"/>
      <c r="L416" s="131"/>
      <c r="M416" s="131"/>
      <c r="N416" s="130"/>
      <c r="O416" s="130"/>
      <c r="P416" s="130"/>
      <c r="Q416" s="130"/>
      <c r="R416" s="131"/>
      <c r="S416" s="131"/>
      <c r="T416" s="131"/>
      <c r="U416" s="131"/>
      <c r="V416" s="131"/>
      <c r="W416" s="131"/>
      <c r="X416" s="131"/>
      <c r="Y416" s="126"/>
      <c r="Z416" s="126"/>
      <c r="AA416" s="126"/>
      <c r="AB416" s="126"/>
      <c r="AC416" s="126"/>
      <c r="AD416" s="126"/>
      <c r="AE416" s="126"/>
      <c r="AF416" s="126"/>
      <c r="AG416" s="126" t="s">
        <v>340</v>
      </c>
      <c r="AH416" s="126"/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6"/>
      <c r="AX416" s="126"/>
      <c r="AY416" s="126"/>
      <c r="AZ416" s="126"/>
      <c r="BA416" s="126"/>
      <c r="BB416" s="126"/>
      <c r="BC416" s="126"/>
      <c r="BD416" s="126"/>
      <c r="BE416" s="126"/>
      <c r="BF416" s="126"/>
      <c r="BG416" s="126"/>
      <c r="BH416" s="126"/>
    </row>
    <row r="417" spans="1:60">
      <c r="A417" s="129"/>
      <c r="B417" s="129"/>
      <c r="C417" s="257" t="s">
        <v>349</v>
      </c>
      <c r="D417" s="258"/>
      <c r="E417" s="258"/>
      <c r="F417" s="258"/>
      <c r="G417" s="258"/>
      <c r="H417" s="131"/>
      <c r="I417" s="131"/>
      <c r="J417" s="131"/>
      <c r="K417" s="131"/>
      <c r="L417" s="131"/>
      <c r="M417" s="131"/>
      <c r="N417" s="130"/>
      <c r="O417" s="130"/>
      <c r="P417" s="130"/>
      <c r="Q417" s="130"/>
      <c r="R417" s="131"/>
      <c r="S417" s="131"/>
      <c r="T417" s="131"/>
      <c r="U417" s="131"/>
      <c r="V417" s="131"/>
      <c r="W417" s="131"/>
      <c r="X417" s="131"/>
      <c r="Y417" s="126"/>
      <c r="Z417" s="126"/>
      <c r="AA417" s="126"/>
      <c r="AB417" s="126"/>
      <c r="AC417" s="126"/>
      <c r="AD417" s="126"/>
      <c r="AE417" s="126"/>
      <c r="AF417" s="126"/>
      <c r="AG417" s="126" t="s">
        <v>340</v>
      </c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6"/>
      <c r="AX417" s="126"/>
      <c r="AY417" s="126"/>
      <c r="AZ417" s="126"/>
      <c r="BA417" s="126"/>
      <c r="BB417" s="126"/>
      <c r="BC417" s="126"/>
      <c r="BD417" s="126"/>
      <c r="BE417" s="126"/>
      <c r="BF417" s="126"/>
      <c r="BG417" s="126"/>
      <c r="BH417" s="126"/>
    </row>
    <row r="418" spans="1:60">
      <c r="A418" s="129"/>
      <c r="B418" s="129"/>
      <c r="C418" s="257" t="s">
        <v>377</v>
      </c>
      <c r="D418" s="258"/>
      <c r="E418" s="258"/>
      <c r="F418" s="258"/>
      <c r="G418" s="258"/>
      <c r="H418" s="131"/>
      <c r="I418" s="131"/>
      <c r="J418" s="131"/>
      <c r="K418" s="131"/>
      <c r="L418" s="131"/>
      <c r="M418" s="131"/>
      <c r="N418" s="130"/>
      <c r="O418" s="130"/>
      <c r="P418" s="130"/>
      <c r="Q418" s="130"/>
      <c r="R418" s="131"/>
      <c r="S418" s="131"/>
      <c r="T418" s="131"/>
      <c r="U418" s="131"/>
      <c r="V418" s="131"/>
      <c r="W418" s="131"/>
      <c r="X418" s="131"/>
      <c r="Y418" s="126"/>
      <c r="Z418" s="126"/>
      <c r="AA418" s="126"/>
      <c r="AB418" s="126"/>
      <c r="AC418" s="126"/>
      <c r="AD418" s="126"/>
      <c r="AE418" s="126"/>
      <c r="AF418" s="126"/>
      <c r="AG418" s="126" t="s">
        <v>340</v>
      </c>
      <c r="AH418" s="126"/>
      <c r="AI418" s="126"/>
      <c r="AJ418" s="126"/>
      <c r="AK418" s="126"/>
      <c r="AL418" s="126"/>
      <c r="AM418" s="126"/>
      <c r="AN418" s="126"/>
      <c r="AO418" s="126"/>
      <c r="AP418" s="126"/>
      <c r="AQ418" s="126"/>
      <c r="AR418" s="126"/>
      <c r="AS418" s="126"/>
      <c r="AT418" s="126"/>
      <c r="AU418" s="126"/>
      <c r="AV418" s="126"/>
      <c r="AW418" s="126"/>
      <c r="AX418" s="126"/>
      <c r="AY418" s="126"/>
      <c r="AZ418" s="126"/>
      <c r="BA418" s="126"/>
      <c r="BB418" s="126"/>
      <c r="BC418" s="126"/>
      <c r="BD418" s="126"/>
      <c r="BE418" s="126"/>
      <c r="BF418" s="126"/>
      <c r="BG418" s="126"/>
      <c r="BH418" s="126"/>
    </row>
    <row r="419" spans="1:60">
      <c r="A419" s="129"/>
      <c r="B419" s="129"/>
      <c r="C419" s="257" t="s">
        <v>666</v>
      </c>
      <c r="D419" s="258"/>
      <c r="E419" s="258"/>
      <c r="F419" s="258"/>
      <c r="G419" s="258"/>
      <c r="H419" s="131"/>
      <c r="I419" s="131"/>
      <c r="J419" s="131"/>
      <c r="K419" s="131"/>
      <c r="L419" s="131"/>
      <c r="M419" s="131"/>
      <c r="N419" s="130"/>
      <c r="O419" s="130"/>
      <c r="P419" s="130"/>
      <c r="Q419" s="130"/>
      <c r="R419" s="131"/>
      <c r="S419" s="131"/>
      <c r="T419" s="131"/>
      <c r="U419" s="131"/>
      <c r="V419" s="131"/>
      <c r="W419" s="131"/>
      <c r="X419" s="131"/>
      <c r="Y419" s="126"/>
      <c r="Z419" s="126"/>
      <c r="AA419" s="126"/>
      <c r="AB419" s="126"/>
      <c r="AC419" s="126"/>
      <c r="AD419" s="126"/>
      <c r="AE419" s="126"/>
      <c r="AF419" s="126"/>
      <c r="AG419" s="126" t="s">
        <v>340</v>
      </c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6"/>
      <c r="AX419" s="126"/>
      <c r="AY419" s="126"/>
      <c r="AZ419" s="126"/>
      <c r="BA419" s="126"/>
      <c r="BB419" s="126"/>
      <c r="BC419" s="126"/>
      <c r="BD419" s="126"/>
      <c r="BE419" s="126"/>
      <c r="BF419" s="126"/>
      <c r="BG419" s="126"/>
      <c r="BH419" s="126"/>
    </row>
    <row r="420" spans="1:60">
      <c r="A420" s="129"/>
      <c r="B420" s="129"/>
      <c r="C420" s="257" t="s">
        <v>667</v>
      </c>
      <c r="D420" s="258"/>
      <c r="E420" s="258"/>
      <c r="F420" s="258"/>
      <c r="G420" s="258"/>
      <c r="H420" s="131"/>
      <c r="I420" s="131"/>
      <c r="J420" s="131"/>
      <c r="K420" s="131"/>
      <c r="L420" s="131"/>
      <c r="M420" s="131"/>
      <c r="N420" s="130"/>
      <c r="O420" s="130"/>
      <c r="P420" s="130"/>
      <c r="Q420" s="130"/>
      <c r="R420" s="131"/>
      <c r="S420" s="131"/>
      <c r="T420" s="131"/>
      <c r="U420" s="131"/>
      <c r="V420" s="131"/>
      <c r="W420" s="131"/>
      <c r="X420" s="131"/>
      <c r="Y420" s="126"/>
      <c r="Z420" s="126"/>
      <c r="AA420" s="126"/>
      <c r="AB420" s="126"/>
      <c r="AC420" s="126"/>
      <c r="AD420" s="126"/>
      <c r="AE420" s="126"/>
      <c r="AF420" s="126"/>
      <c r="AG420" s="126" t="s">
        <v>340</v>
      </c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6"/>
      <c r="AX420" s="126"/>
      <c r="AY420" s="126"/>
      <c r="AZ420" s="126"/>
      <c r="BA420" s="126"/>
      <c r="BB420" s="126"/>
      <c r="BC420" s="126"/>
      <c r="BD420" s="126"/>
      <c r="BE420" s="126"/>
      <c r="BF420" s="126"/>
      <c r="BG420" s="126"/>
      <c r="BH420" s="126"/>
    </row>
    <row r="421" spans="1:60">
      <c r="A421" s="129"/>
      <c r="B421" s="129"/>
      <c r="C421" s="257" t="s">
        <v>668</v>
      </c>
      <c r="D421" s="258"/>
      <c r="E421" s="258"/>
      <c r="F421" s="258"/>
      <c r="G421" s="258"/>
      <c r="H421" s="131"/>
      <c r="I421" s="131"/>
      <c r="J421" s="131"/>
      <c r="K421" s="131"/>
      <c r="L421" s="131"/>
      <c r="M421" s="131"/>
      <c r="N421" s="130"/>
      <c r="O421" s="130"/>
      <c r="P421" s="130"/>
      <c r="Q421" s="130"/>
      <c r="R421" s="131"/>
      <c r="S421" s="131"/>
      <c r="T421" s="131"/>
      <c r="U421" s="131"/>
      <c r="V421" s="131"/>
      <c r="W421" s="131"/>
      <c r="X421" s="131"/>
      <c r="Y421" s="126"/>
      <c r="Z421" s="126"/>
      <c r="AA421" s="126"/>
      <c r="AB421" s="126"/>
      <c r="AC421" s="126"/>
      <c r="AD421" s="126"/>
      <c r="AE421" s="126"/>
      <c r="AF421" s="126"/>
      <c r="AG421" s="126" t="s">
        <v>340</v>
      </c>
      <c r="AH421" s="126"/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6"/>
      <c r="AX421" s="126"/>
      <c r="AY421" s="126"/>
      <c r="AZ421" s="126"/>
      <c r="BA421" s="126"/>
      <c r="BB421" s="126"/>
      <c r="BC421" s="126"/>
      <c r="BD421" s="126"/>
      <c r="BE421" s="126"/>
      <c r="BF421" s="126"/>
      <c r="BG421" s="126"/>
      <c r="BH421" s="126"/>
    </row>
    <row r="422" spans="1:60">
      <c r="A422" s="129"/>
      <c r="B422" s="129"/>
      <c r="C422" s="257" t="s">
        <v>669</v>
      </c>
      <c r="D422" s="258"/>
      <c r="E422" s="258"/>
      <c r="F422" s="258"/>
      <c r="G422" s="258"/>
      <c r="H422" s="131"/>
      <c r="I422" s="131"/>
      <c r="J422" s="131"/>
      <c r="K422" s="131"/>
      <c r="L422" s="131"/>
      <c r="M422" s="131"/>
      <c r="N422" s="130"/>
      <c r="O422" s="130"/>
      <c r="P422" s="130"/>
      <c r="Q422" s="130"/>
      <c r="R422" s="131"/>
      <c r="S422" s="131"/>
      <c r="T422" s="131"/>
      <c r="U422" s="131"/>
      <c r="V422" s="131"/>
      <c r="W422" s="131"/>
      <c r="X422" s="131"/>
      <c r="Y422" s="126"/>
      <c r="Z422" s="126"/>
      <c r="AA422" s="126"/>
      <c r="AB422" s="126"/>
      <c r="AC422" s="126"/>
      <c r="AD422" s="126"/>
      <c r="AE422" s="126"/>
      <c r="AF422" s="126"/>
      <c r="AG422" s="126" t="s">
        <v>340</v>
      </c>
      <c r="AH422" s="126"/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6"/>
      <c r="AX422" s="126"/>
      <c r="AY422" s="126"/>
      <c r="AZ422" s="126"/>
      <c r="BA422" s="126"/>
      <c r="BB422" s="126"/>
      <c r="BC422" s="126"/>
      <c r="BD422" s="126"/>
      <c r="BE422" s="126"/>
      <c r="BF422" s="126"/>
      <c r="BG422" s="126"/>
      <c r="BH422" s="126"/>
    </row>
    <row r="423" spans="1:60">
      <c r="A423" s="129"/>
      <c r="B423" s="129"/>
      <c r="C423" s="257" t="s">
        <v>339</v>
      </c>
      <c r="D423" s="258"/>
      <c r="E423" s="258"/>
      <c r="F423" s="258"/>
      <c r="G423" s="258"/>
      <c r="H423" s="131"/>
      <c r="I423" s="131"/>
      <c r="J423" s="131"/>
      <c r="K423" s="131"/>
      <c r="L423" s="131"/>
      <c r="M423" s="131"/>
      <c r="N423" s="130"/>
      <c r="O423" s="130"/>
      <c r="P423" s="130"/>
      <c r="Q423" s="130"/>
      <c r="R423" s="131"/>
      <c r="S423" s="131"/>
      <c r="T423" s="131"/>
      <c r="U423" s="131"/>
      <c r="V423" s="131"/>
      <c r="W423" s="131"/>
      <c r="X423" s="131"/>
      <c r="Y423" s="126"/>
      <c r="Z423" s="126"/>
      <c r="AA423" s="126"/>
      <c r="AB423" s="126"/>
      <c r="AC423" s="126"/>
      <c r="AD423" s="126"/>
      <c r="AE423" s="126"/>
      <c r="AF423" s="126"/>
      <c r="AG423" s="126" t="s">
        <v>340</v>
      </c>
      <c r="AH423" s="126"/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6"/>
      <c r="AX423" s="126"/>
      <c r="AY423" s="126"/>
      <c r="AZ423" s="126"/>
      <c r="BA423" s="126"/>
      <c r="BB423" s="126"/>
      <c r="BC423" s="126"/>
      <c r="BD423" s="126"/>
      <c r="BE423" s="126"/>
      <c r="BF423" s="126"/>
      <c r="BG423" s="126"/>
      <c r="BH423" s="126"/>
    </row>
    <row r="424" spans="1:60">
      <c r="A424" s="129"/>
      <c r="B424" s="129"/>
      <c r="C424" s="257" t="s">
        <v>670</v>
      </c>
      <c r="D424" s="258"/>
      <c r="E424" s="258"/>
      <c r="F424" s="258"/>
      <c r="G424" s="258"/>
      <c r="H424" s="131"/>
      <c r="I424" s="131"/>
      <c r="J424" s="131"/>
      <c r="K424" s="131"/>
      <c r="L424" s="131"/>
      <c r="M424" s="131"/>
      <c r="N424" s="130"/>
      <c r="O424" s="130"/>
      <c r="P424" s="130"/>
      <c r="Q424" s="130"/>
      <c r="R424" s="131"/>
      <c r="S424" s="131"/>
      <c r="T424" s="131"/>
      <c r="U424" s="131"/>
      <c r="V424" s="131"/>
      <c r="W424" s="131"/>
      <c r="X424" s="131"/>
      <c r="Y424" s="126"/>
      <c r="Z424" s="126"/>
      <c r="AA424" s="126"/>
      <c r="AB424" s="126"/>
      <c r="AC424" s="126"/>
      <c r="AD424" s="126"/>
      <c r="AE424" s="126"/>
      <c r="AF424" s="126"/>
      <c r="AG424" s="126" t="s">
        <v>340</v>
      </c>
      <c r="AH424" s="126"/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6"/>
      <c r="AX424" s="126"/>
      <c r="AY424" s="126"/>
      <c r="AZ424" s="126"/>
      <c r="BA424" s="126"/>
      <c r="BB424" s="126"/>
      <c r="BC424" s="126"/>
      <c r="BD424" s="126"/>
      <c r="BE424" s="126"/>
      <c r="BF424" s="126"/>
      <c r="BG424" s="126"/>
      <c r="BH424" s="126"/>
    </row>
    <row r="425" spans="1:60">
      <c r="A425" s="129"/>
      <c r="B425" s="129"/>
      <c r="C425" s="257" t="s">
        <v>671</v>
      </c>
      <c r="D425" s="258"/>
      <c r="E425" s="258"/>
      <c r="F425" s="258"/>
      <c r="G425" s="258"/>
      <c r="H425" s="131"/>
      <c r="I425" s="131"/>
      <c r="J425" s="131"/>
      <c r="K425" s="131"/>
      <c r="L425" s="131"/>
      <c r="M425" s="131"/>
      <c r="N425" s="130"/>
      <c r="O425" s="130"/>
      <c r="P425" s="130"/>
      <c r="Q425" s="130"/>
      <c r="R425" s="131"/>
      <c r="S425" s="131"/>
      <c r="T425" s="131"/>
      <c r="U425" s="131"/>
      <c r="V425" s="131"/>
      <c r="W425" s="131"/>
      <c r="X425" s="131"/>
      <c r="Y425" s="126"/>
      <c r="Z425" s="126"/>
      <c r="AA425" s="126"/>
      <c r="AB425" s="126"/>
      <c r="AC425" s="126"/>
      <c r="AD425" s="126"/>
      <c r="AE425" s="126"/>
      <c r="AF425" s="126"/>
      <c r="AG425" s="126" t="s">
        <v>340</v>
      </c>
      <c r="AH425" s="126"/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6"/>
      <c r="AX425" s="126"/>
      <c r="AY425" s="126"/>
      <c r="AZ425" s="126"/>
      <c r="BA425" s="126"/>
      <c r="BB425" s="126"/>
      <c r="BC425" s="126"/>
      <c r="BD425" s="126"/>
      <c r="BE425" s="126"/>
      <c r="BF425" s="126"/>
      <c r="BG425" s="126"/>
      <c r="BH425" s="126"/>
    </row>
    <row r="426" spans="1:60">
      <c r="A426" s="129"/>
      <c r="B426" s="129"/>
      <c r="C426" s="257" t="s">
        <v>672</v>
      </c>
      <c r="D426" s="258"/>
      <c r="E426" s="258"/>
      <c r="F426" s="258"/>
      <c r="G426" s="258"/>
      <c r="H426" s="131"/>
      <c r="I426" s="131"/>
      <c r="J426" s="131"/>
      <c r="K426" s="131"/>
      <c r="L426" s="131"/>
      <c r="M426" s="131"/>
      <c r="N426" s="130"/>
      <c r="O426" s="130"/>
      <c r="P426" s="130"/>
      <c r="Q426" s="130"/>
      <c r="R426" s="131"/>
      <c r="S426" s="131"/>
      <c r="T426" s="131"/>
      <c r="U426" s="131"/>
      <c r="V426" s="131"/>
      <c r="W426" s="131"/>
      <c r="X426" s="131"/>
      <c r="Y426" s="126"/>
      <c r="Z426" s="126"/>
      <c r="AA426" s="126"/>
      <c r="AB426" s="126"/>
      <c r="AC426" s="126"/>
      <c r="AD426" s="126"/>
      <c r="AE426" s="126"/>
      <c r="AF426" s="126"/>
      <c r="AG426" s="126" t="s">
        <v>340</v>
      </c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6"/>
      <c r="AX426" s="126"/>
      <c r="AY426" s="126"/>
      <c r="AZ426" s="126"/>
      <c r="BA426" s="126"/>
      <c r="BB426" s="126"/>
      <c r="BC426" s="126"/>
      <c r="BD426" s="126"/>
      <c r="BE426" s="126"/>
      <c r="BF426" s="126"/>
      <c r="BG426" s="126"/>
      <c r="BH426" s="126"/>
    </row>
    <row r="427" spans="1:60">
      <c r="A427" s="129"/>
      <c r="B427" s="129"/>
      <c r="C427" s="257" t="s">
        <v>673</v>
      </c>
      <c r="D427" s="258"/>
      <c r="E427" s="258"/>
      <c r="F427" s="258"/>
      <c r="G427" s="258"/>
      <c r="H427" s="131"/>
      <c r="I427" s="131"/>
      <c r="J427" s="131"/>
      <c r="K427" s="131"/>
      <c r="L427" s="131"/>
      <c r="M427" s="131"/>
      <c r="N427" s="130"/>
      <c r="O427" s="130"/>
      <c r="P427" s="130"/>
      <c r="Q427" s="130"/>
      <c r="R427" s="131"/>
      <c r="S427" s="131"/>
      <c r="T427" s="131"/>
      <c r="U427" s="131"/>
      <c r="V427" s="131"/>
      <c r="W427" s="131"/>
      <c r="X427" s="131"/>
      <c r="Y427" s="126"/>
      <c r="Z427" s="126"/>
      <c r="AA427" s="126"/>
      <c r="AB427" s="126"/>
      <c r="AC427" s="126"/>
      <c r="AD427" s="126"/>
      <c r="AE427" s="126"/>
      <c r="AF427" s="126"/>
      <c r="AG427" s="126" t="s">
        <v>340</v>
      </c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6"/>
      <c r="AX427" s="126"/>
      <c r="AY427" s="126"/>
      <c r="AZ427" s="126"/>
      <c r="BA427" s="126"/>
      <c r="BB427" s="126"/>
      <c r="BC427" s="126"/>
      <c r="BD427" s="126"/>
      <c r="BE427" s="126"/>
      <c r="BF427" s="126"/>
      <c r="BG427" s="126"/>
      <c r="BH427" s="126"/>
    </row>
    <row r="428" spans="1:60">
      <c r="A428" s="129"/>
      <c r="B428" s="129"/>
      <c r="C428" s="257" t="s">
        <v>674</v>
      </c>
      <c r="D428" s="258"/>
      <c r="E428" s="258"/>
      <c r="F428" s="258"/>
      <c r="G428" s="258"/>
      <c r="H428" s="131"/>
      <c r="I428" s="131"/>
      <c r="J428" s="131"/>
      <c r="K428" s="131"/>
      <c r="L428" s="131"/>
      <c r="M428" s="131"/>
      <c r="N428" s="130"/>
      <c r="O428" s="130"/>
      <c r="P428" s="130"/>
      <c r="Q428" s="130"/>
      <c r="R428" s="131"/>
      <c r="S428" s="131"/>
      <c r="T428" s="131"/>
      <c r="U428" s="131"/>
      <c r="V428" s="131"/>
      <c r="W428" s="131"/>
      <c r="X428" s="131"/>
      <c r="Y428" s="126"/>
      <c r="Z428" s="126"/>
      <c r="AA428" s="126"/>
      <c r="AB428" s="126"/>
      <c r="AC428" s="126"/>
      <c r="AD428" s="126"/>
      <c r="AE428" s="126"/>
      <c r="AF428" s="126"/>
      <c r="AG428" s="126" t="s">
        <v>340</v>
      </c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6"/>
      <c r="AX428" s="126"/>
      <c r="AY428" s="126"/>
      <c r="AZ428" s="126"/>
      <c r="BA428" s="126"/>
      <c r="BB428" s="126"/>
      <c r="BC428" s="126"/>
      <c r="BD428" s="126"/>
      <c r="BE428" s="126"/>
      <c r="BF428" s="126"/>
      <c r="BG428" s="126"/>
      <c r="BH428" s="126"/>
    </row>
    <row r="429" spans="1:60">
      <c r="A429" s="129"/>
      <c r="B429" s="129"/>
      <c r="C429" s="257" t="s">
        <v>675</v>
      </c>
      <c r="D429" s="258"/>
      <c r="E429" s="258"/>
      <c r="F429" s="258"/>
      <c r="G429" s="258"/>
      <c r="H429" s="131"/>
      <c r="I429" s="131"/>
      <c r="J429" s="131"/>
      <c r="K429" s="131"/>
      <c r="L429" s="131"/>
      <c r="M429" s="131"/>
      <c r="N429" s="130"/>
      <c r="O429" s="130"/>
      <c r="P429" s="130"/>
      <c r="Q429" s="130"/>
      <c r="R429" s="131"/>
      <c r="S429" s="131"/>
      <c r="T429" s="131"/>
      <c r="U429" s="131"/>
      <c r="V429" s="131"/>
      <c r="W429" s="131"/>
      <c r="X429" s="131"/>
      <c r="Y429" s="126"/>
      <c r="Z429" s="126"/>
      <c r="AA429" s="126"/>
      <c r="AB429" s="126"/>
      <c r="AC429" s="126"/>
      <c r="AD429" s="126"/>
      <c r="AE429" s="126"/>
      <c r="AF429" s="126"/>
      <c r="AG429" s="126" t="s">
        <v>340</v>
      </c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6"/>
      <c r="AX429" s="126"/>
      <c r="AY429" s="126"/>
      <c r="AZ429" s="126"/>
      <c r="BA429" s="126"/>
      <c r="BB429" s="126"/>
      <c r="BC429" s="126"/>
      <c r="BD429" s="126"/>
      <c r="BE429" s="126"/>
      <c r="BF429" s="126"/>
      <c r="BG429" s="126"/>
      <c r="BH429" s="126"/>
    </row>
    <row r="430" spans="1:60">
      <c r="A430" s="129"/>
      <c r="B430" s="129"/>
      <c r="C430" s="257" t="s">
        <v>676</v>
      </c>
      <c r="D430" s="258"/>
      <c r="E430" s="258"/>
      <c r="F430" s="258"/>
      <c r="G430" s="258"/>
      <c r="H430" s="131"/>
      <c r="I430" s="131"/>
      <c r="J430" s="131"/>
      <c r="K430" s="131"/>
      <c r="L430" s="131"/>
      <c r="M430" s="131"/>
      <c r="N430" s="130"/>
      <c r="O430" s="130"/>
      <c r="P430" s="130"/>
      <c r="Q430" s="130"/>
      <c r="R430" s="131"/>
      <c r="S430" s="131"/>
      <c r="T430" s="131"/>
      <c r="U430" s="131"/>
      <c r="V430" s="131"/>
      <c r="W430" s="131"/>
      <c r="X430" s="131"/>
      <c r="Y430" s="126"/>
      <c r="Z430" s="126"/>
      <c r="AA430" s="126"/>
      <c r="AB430" s="126"/>
      <c r="AC430" s="126"/>
      <c r="AD430" s="126"/>
      <c r="AE430" s="126"/>
      <c r="AF430" s="126"/>
      <c r="AG430" s="126" t="s">
        <v>340</v>
      </c>
      <c r="AH430" s="126"/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6"/>
      <c r="AX430" s="126"/>
      <c r="AY430" s="126"/>
      <c r="AZ430" s="126"/>
      <c r="BA430" s="126"/>
      <c r="BB430" s="126"/>
      <c r="BC430" s="126"/>
      <c r="BD430" s="126"/>
      <c r="BE430" s="126"/>
      <c r="BF430" s="126"/>
      <c r="BG430" s="126"/>
      <c r="BH430" s="126"/>
    </row>
    <row r="431" spans="1:60">
      <c r="A431" s="129"/>
      <c r="B431" s="129"/>
      <c r="C431" s="257" t="s">
        <v>677</v>
      </c>
      <c r="D431" s="258"/>
      <c r="E431" s="258"/>
      <c r="F431" s="258"/>
      <c r="G431" s="258"/>
      <c r="H431" s="131"/>
      <c r="I431" s="131"/>
      <c r="J431" s="131"/>
      <c r="K431" s="131"/>
      <c r="L431" s="131"/>
      <c r="M431" s="131"/>
      <c r="N431" s="130"/>
      <c r="O431" s="130"/>
      <c r="P431" s="130"/>
      <c r="Q431" s="130"/>
      <c r="R431" s="131"/>
      <c r="S431" s="131"/>
      <c r="T431" s="131"/>
      <c r="U431" s="131"/>
      <c r="V431" s="131"/>
      <c r="W431" s="131"/>
      <c r="X431" s="131"/>
      <c r="Y431" s="126"/>
      <c r="Z431" s="126"/>
      <c r="AA431" s="126"/>
      <c r="AB431" s="126"/>
      <c r="AC431" s="126"/>
      <c r="AD431" s="126"/>
      <c r="AE431" s="126"/>
      <c r="AF431" s="126"/>
      <c r="AG431" s="126" t="s">
        <v>340</v>
      </c>
      <c r="AH431" s="126"/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6"/>
      <c r="AX431" s="126"/>
      <c r="AY431" s="126"/>
      <c r="AZ431" s="126"/>
      <c r="BA431" s="126"/>
      <c r="BB431" s="126"/>
      <c r="BC431" s="126"/>
      <c r="BD431" s="126"/>
      <c r="BE431" s="126"/>
      <c r="BF431" s="126"/>
      <c r="BG431" s="126"/>
      <c r="BH431" s="126"/>
    </row>
    <row r="432" spans="1:60">
      <c r="A432" s="129"/>
      <c r="B432" s="129"/>
      <c r="C432" s="257" t="s">
        <v>678</v>
      </c>
      <c r="D432" s="258"/>
      <c r="E432" s="258"/>
      <c r="F432" s="258"/>
      <c r="G432" s="258"/>
      <c r="H432" s="131"/>
      <c r="I432" s="131"/>
      <c r="J432" s="131"/>
      <c r="K432" s="131"/>
      <c r="L432" s="131"/>
      <c r="M432" s="131"/>
      <c r="N432" s="130"/>
      <c r="O432" s="130"/>
      <c r="P432" s="130"/>
      <c r="Q432" s="130"/>
      <c r="R432" s="131"/>
      <c r="S432" s="131"/>
      <c r="T432" s="131"/>
      <c r="U432" s="131"/>
      <c r="V432" s="131"/>
      <c r="W432" s="131"/>
      <c r="X432" s="131"/>
      <c r="Y432" s="126"/>
      <c r="Z432" s="126"/>
      <c r="AA432" s="126"/>
      <c r="AB432" s="126"/>
      <c r="AC432" s="126"/>
      <c r="AD432" s="126"/>
      <c r="AE432" s="126"/>
      <c r="AF432" s="126"/>
      <c r="AG432" s="126" t="s">
        <v>340</v>
      </c>
      <c r="AH432" s="126"/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6"/>
      <c r="AX432" s="126"/>
      <c r="AY432" s="126"/>
      <c r="AZ432" s="126"/>
      <c r="BA432" s="126"/>
      <c r="BB432" s="126"/>
      <c r="BC432" s="126"/>
      <c r="BD432" s="126"/>
      <c r="BE432" s="126"/>
      <c r="BF432" s="126"/>
      <c r="BG432" s="126"/>
      <c r="BH432" s="126"/>
    </row>
    <row r="433" spans="1:60">
      <c r="A433" s="129"/>
      <c r="B433" s="129"/>
      <c r="C433" s="257" t="s">
        <v>679</v>
      </c>
      <c r="D433" s="258"/>
      <c r="E433" s="258"/>
      <c r="F433" s="258"/>
      <c r="G433" s="258"/>
      <c r="H433" s="131"/>
      <c r="I433" s="131"/>
      <c r="J433" s="131"/>
      <c r="K433" s="131"/>
      <c r="L433" s="131"/>
      <c r="M433" s="131"/>
      <c r="N433" s="130"/>
      <c r="O433" s="130"/>
      <c r="P433" s="130"/>
      <c r="Q433" s="130"/>
      <c r="R433" s="131"/>
      <c r="S433" s="131"/>
      <c r="T433" s="131"/>
      <c r="U433" s="131"/>
      <c r="V433" s="131"/>
      <c r="W433" s="131"/>
      <c r="X433" s="131"/>
      <c r="Y433" s="126"/>
      <c r="Z433" s="126"/>
      <c r="AA433" s="126"/>
      <c r="AB433" s="126"/>
      <c r="AC433" s="126"/>
      <c r="AD433" s="126"/>
      <c r="AE433" s="126"/>
      <c r="AF433" s="126"/>
      <c r="AG433" s="126" t="s">
        <v>340</v>
      </c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6"/>
      <c r="AX433" s="126"/>
      <c r="AY433" s="126"/>
      <c r="AZ433" s="126"/>
      <c r="BA433" s="126"/>
      <c r="BB433" s="126"/>
      <c r="BC433" s="126"/>
      <c r="BD433" s="126"/>
      <c r="BE433" s="126"/>
      <c r="BF433" s="126"/>
      <c r="BG433" s="126"/>
      <c r="BH433" s="126"/>
    </row>
    <row r="434" spans="1:60">
      <c r="A434" s="129"/>
      <c r="B434" s="129"/>
      <c r="C434" s="257" t="s">
        <v>680</v>
      </c>
      <c r="D434" s="258"/>
      <c r="E434" s="258"/>
      <c r="F434" s="258"/>
      <c r="G434" s="258"/>
      <c r="H434" s="131"/>
      <c r="I434" s="131"/>
      <c r="J434" s="131"/>
      <c r="K434" s="131"/>
      <c r="L434" s="131"/>
      <c r="M434" s="131"/>
      <c r="N434" s="130"/>
      <c r="O434" s="130"/>
      <c r="P434" s="130"/>
      <c r="Q434" s="130"/>
      <c r="R434" s="131"/>
      <c r="S434" s="131"/>
      <c r="T434" s="131"/>
      <c r="U434" s="131"/>
      <c r="V434" s="131"/>
      <c r="W434" s="131"/>
      <c r="X434" s="131"/>
      <c r="Y434" s="126"/>
      <c r="Z434" s="126"/>
      <c r="AA434" s="126"/>
      <c r="AB434" s="126"/>
      <c r="AC434" s="126"/>
      <c r="AD434" s="126"/>
      <c r="AE434" s="126"/>
      <c r="AF434" s="126"/>
      <c r="AG434" s="126" t="s">
        <v>340</v>
      </c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6"/>
      <c r="AX434" s="126"/>
      <c r="AY434" s="126"/>
      <c r="AZ434" s="126"/>
      <c r="BA434" s="126"/>
      <c r="BB434" s="126"/>
      <c r="BC434" s="126"/>
      <c r="BD434" s="126"/>
      <c r="BE434" s="126"/>
      <c r="BF434" s="126"/>
      <c r="BG434" s="126"/>
      <c r="BH434" s="126"/>
    </row>
    <row r="435" spans="1:60">
      <c r="A435" s="129"/>
      <c r="B435" s="129"/>
      <c r="C435" s="257" t="s">
        <v>681</v>
      </c>
      <c r="D435" s="258"/>
      <c r="E435" s="258"/>
      <c r="F435" s="258"/>
      <c r="G435" s="258"/>
      <c r="H435" s="131"/>
      <c r="I435" s="131"/>
      <c r="J435" s="131"/>
      <c r="K435" s="131"/>
      <c r="L435" s="131"/>
      <c r="M435" s="131"/>
      <c r="N435" s="130"/>
      <c r="O435" s="130"/>
      <c r="P435" s="130"/>
      <c r="Q435" s="130"/>
      <c r="R435" s="131"/>
      <c r="S435" s="131"/>
      <c r="T435" s="131"/>
      <c r="U435" s="131"/>
      <c r="V435" s="131"/>
      <c r="W435" s="131"/>
      <c r="X435" s="131"/>
      <c r="Y435" s="126"/>
      <c r="Z435" s="126"/>
      <c r="AA435" s="126"/>
      <c r="AB435" s="126"/>
      <c r="AC435" s="126"/>
      <c r="AD435" s="126"/>
      <c r="AE435" s="126"/>
      <c r="AF435" s="126"/>
      <c r="AG435" s="126" t="s">
        <v>340</v>
      </c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6"/>
      <c r="AX435" s="126"/>
      <c r="AY435" s="126"/>
      <c r="AZ435" s="126"/>
      <c r="BA435" s="126"/>
      <c r="BB435" s="126"/>
      <c r="BC435" s="126"/>
      <c r="BD435" s="126"/>
      <c r="BE435" s="126"/>
      <c r="BF435" s="126"/>
      <c r="BG435" s="126"/>
      <c r="BH435" s="126"/>
    </row>
    <row r="436" spans="1:60">
      <c r="A436" s="129"/>
      <c r="B436" s="129"/>
      <c r="C436" s="257" t="s">
        <v>682</v>
      </c>
      <c r="D436" s="258"/>
      <c r="E436" s="258"/>
      <c r="F436" s="258"/>
      <c r="G436" s="258"/>
      <c r="H436" s="131"/>
      <c r="I436" s="131"/>
      <c r="J436" s="131"/>
      <c r="K436" s="131"/>
      <c r="L436" s="131"/>
      <c r="M436" s="131"/>
      <c r="N436" s="130"/>
      <c r="O436" s="130"/>
      <c r="P436" s="130"/>
      <c r="Q436" s="130"/>
      <c r="R436" s="131"/>
      <c r="S436" s="131"/>
      <c r="T436" s="131"/>
      <c r="U436" s="131"/>
      <c r="V436" s="131"/>
      <c r="W436" s="131"/>
      <c r="X436" s="131"/>
      <c r="Y436" s="126"/>
      <c r="Z436" s="126"/>
      <c r="AA436" s="126"/>
      <c r="AB436" s="126"/>
      <c r="AC436" s="126"/>
      <c r="AD436" s="126"/>
      <c r="AE436" s="126"/>
      <c r="AF436" s="126"/>
      <c r="AG436" s="126" t="s">
        <v>340</v>
      </c>
      <c r="AH436" s="126"/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6"/>
      <c r="AX436" s="126"/>
      <c r="AY436" s="126"/>
      <c r="AZ436" s="126"/>
      <c r="BA436" s="126"/>
      <c r="BB436" s="126"/>
      <c r="BC436" s="126"/>
      <c r="BD436" s="126"/>
      <c r="BE436" s="126"/>
      <c r="BF436" s="126"/>
      <c r="BG436" s="126"/>
      <c r="BH436" s="126"/>
    </row>
    <row r="437" spans="1:60">
      <c r="A437" s="129"/>
      <c r="B437" s="129"/>
      <c r="C437" s="257" t="s">
        <v>683</v>
      </c>
      <c r="D437" s="258"/>
      <c r="E437" s="258"/>
      <c r="F437" s="258"/>
      <c r="G437" s="258"/>
      <c r="H437" s="131"/>
      <c r="I437" s="131"/>
      <c r="J437" s="131"/>
      <c r="K437" s="131"/>
      <c r="L437" s="131"/>
      <c r="M437" s="131"/>
      <c r="N437" s="130"/>
      <c r="O437" s="130"/>
      <c r="P437" s="130"/>
      <c r="Q437" s="130"/>
      <c r="R437" s="131"/>
      <c r="S437" s="131"/>
      <c r="T437" s="131"/>
      <c r="U437" s="131"/>
      <c r="V437" s="131"/>
      <c r="W437" s="131"/>
      <c r="X437" s="131"/>
      <c r="Y437" s="126"/>
      <c r="Z437" s="126"/>
      <c r="AA437" s="126"/>
      <c r="AB437" s="126"/>
      <c r="AC437" s="126"/>
      <c r="AD437" s="126"/>
      <c r="AE437" s="126"/>
      <c r="AF437" s="126"/>
      <c r="AG437" s="126" t="s">
        <v>340</v>
      </c>
      <c r="AH437" s="126"/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6"/>
      <c r="AX437" s="126"/>
      <c r="AY437" s="126"/>
      <c r="AZ437" s="126"/>
      <c r="BA437" s="126"/>
      <c r="BB437" s="126"/>
      <c r="BC437" s="126"/>
      <c r="BD437" s="126"/>
      <c r="BE437" s="126"/>
      <c r="BF437" s="126"/>
      <c r="BG437" s="126"/>
      <c r="BH437" s="126"/>
    </row>
    <row r="438" spans="1:60">
      <c r="A438" s="129"/>
      <c r="B438" s="129"/>
      <c r="C438" s="257" t="s">
        <v>349</v>
      </c>
      <c r="D438" s="258"/>
      <c r="E438" s="258"/>
      <c r="F438" s="258"/>
      <c r="G438" s="258"/>
      <c r="H438" s="131"/>
      <c r="I438" s="131"/>
      <c r="J438" s="131"/>
      <c r="K438" s="131"/>
      <c r="L438" s="131"/>
      <c r="M438" s="131"/>
      <c r="N438" s="130"/>
      <c r="O438" s="130"/>
      <c r="P438" s="130"/>
      <c r="Q438" s="130"/>
      <c r="R438" s="131"/>
      <c r="S438" s="131"/>
      <c r="T438" s="131"/>
      <c r="U438" s="131"/>
      <c r="V438" s="131"/>
      <c r="W438" s="131"/>
      <c r="X438" s="131"/>
      <c r="Y438" s="126"/>
      <c r="Z438" s="126"/>
      <c r="AA438" s="126"/>
      <c r="AB438" s="126"/>
      <c r="AC438" s="126"/>
      <c r="AD438" s="126"/>
      <c r="AE438" s="126"/>
      <c r="AF438" s="126"/>
      <c r="AG438" s="126" t="s">
        <v>340</v>
      </c>
      <c r="AH438" s="126"/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6"/>
      <c r="AX438" s="126"/>
      <c r="AY438" s="126"/>
      <c r="AZ438" s="126"/>
      <c r="BA438" s="126"/>
      <c r="BB438" s="126"/>
      <c r="BC438" s="126"/>
      <c r="BD438" s="126"/>
      <c r="BE438" s="126"/>
      <c r="BF438" s="126"/>
      <c r="BG438" s="126"/>
      <c r="BH438" s="126"/>
    </row>
    <row r="439" spans="1:60">
      <c r="A439" s="129"/>
      <c r="B439" s="129"/>
      <c r="C439" s="257" t="s">
        <v>684</v>
      </c>
      <c r="D439" s="258"/>
      <c r="E439" s="258"/>
      <c r="F439" s="258"/>
      <c r="G439" s="258"/>
      <c r="H439" s="131"/>
      <c r="I439" s="131"/>
      <c r="J439" s="131"/>
      <c r="K439" s="131"/>
      <c r="L439" s="131"/>
      <c r="M439" s="131"/>
      <c r="N439" s="130"/>
      <c r="O439" s="130"/>
      <c r="P439" s="130"/>
      <c r="Q439" s="130"/>
      <c r="R439" s="131"/>
      <c r="S439" s="131"/>
      <c r="T439" s="131"/>
      <c r="U439" s="131"/>
      <c r="V439" s="131"/>
      <c r="W439" s="131"/>
      <c r="X439" s="131"/>
      <c r="Y439" s="126"/>
      <c r="Z439" s="126"/>
      <c r="AA439" s="126"/>
      <c r="AB439" s="126"/>
      <c r="AC439" s="126"/>
      <c r="AD439" s="126"/>
      <c r="AE439" s="126"/>
      <c r="AF439" s="126"/>
      <c r="AG439" s="126" t="s">
        <v>340</v>
      </c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6"/>
      <c r="AX439" s="126"/>
      <c r="AY439" s="126"/>
      <c r="AZ439" s="126"/>
      <c r="BA439" s="126"/>
      <c r="BB439" s="126"/>
      <c r="BC439" s="126"/>
      <c r="BD439" s="126"/>
      <c r="BE439" s="126"/>
      <c r="BF439" s="126"/>
      <c r="BG439" s="126"/>
      <c r="BH439" s="126"/>
    </row>
    <row r="440" spans="1:60">
      <c r="A440" s="129"/>
      <c r="B440" s="129"/>
      <c r="C440" s="257" t="s">
        <v>685</v>
      </c>
      <c r="D440" s="258"/>
      <c r="E440" s="258"/>
      <c r="F440" s="258"/>
      <c r="G440" s="258"/>
      <c r="H440" s="131"/>
      <c r="I440" s="131"/>
      <c r="J440" s="131"/>
      <c r="K440" s="131"/>
      <c r="L440" s="131"/>
      <c r="M440" s="131"/>
      <c r="N440" s="130"/>
      <c r="O440" s="130"/>
      <c r="P440" s="130"/>
      <c r="Q440" s="130"/>
      <c r="R440" s="131"/>
      <c r="S440" s="131"/>
      <c r="T440" s="131"/>
      <c r="U440" s="131"/>
      <c r="V440" s="131"/>
      <c r="W440" s="131"/>
      <c r="X440" s="131"/>
      <c r="Y440" s="126"/>
      <c r="Z440" s="126"/>
      <c r="AA440" s="126"/>
      <c r="AB440" s="126"/>
      <c r="AC440" s="126"/>
      <c r="AD440" s="126"/>
      <c r="AE440" s="126"/>
      <c r="AF440" s="126"/>
      <c r="AG440" s="126" t="s">
        <v>340</v>
      </c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6"/>
      <c r="AX440" s="126"/>
      <c r="AY440" s="126"/>
      <c r="AZ440" s="126"/>
      <c r="BA440" s="126"/>
      <c r="BB440" s="126"/>
      <c r="BC440" s="126"/>
      <c r="BD440" s="126"/>
      <c r="BE440" s="126"/>
      <c r="BF440" s="126"/>
      <c r="BG440" s="126"/>
      <c r="BH440" s="126"/>
    </row>
    <row r="441" spans="1:60">
      <c r="A441" s="129"/>
      <c r="B441" s="129"/>
      <c r="C441" s="257" t="s">
        <v>686</v>
      </c>
      <c r="D441" s="258"/>
      <c r="E441" s="258"/>
      <c r="F441" s="258"/>
      <c r="G441" s="258"/>
      <c r="H441" s="131"/>
      <c r="I441" s="131"/>
      <c r="J441" s="131"/>
      <c r="K441" s="131"/>
      <c r="L441" s="131"/>
      <c r="M441" s="131"/>
      <c r="N441" s="130"/>
      <c r="O441" s="130"/>
      <c r="P441" s="130"/>
      <c r="Q441" s="130"/>
      <c r="R441" s="131"/>
      <c r="S441" s="131"/>
      <c r="T441" s="131"/>
      <c r="U441" s="131"/>
      <c r="V441" s="131"/>
      <c r="W441" s="131"/>
      <c r="X441" s="131"/>
      <c r="Y441" s="126"/>
      <c r="Z441" s="126"/>
      <c r="AA441" s="126"/>
      <c r="AB441" s="126"/>
      <c r="AC441" s="126"/>
      <c r="AD441" s="126"/>
      <c r="AE441" s="126"/>
      <c r="AF441" s="126"/>
      <c r="AG441" s="126" t="s">
        <v>340</v>
      </c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6"/>
      <c r="AX441" s="126"/>
      <c r="AY441" s="126"/>
      <c r="AZ441" s="126"/>
      <c r="BA441" s="126"/>
      <c r="BB441" s="126"/>
      <c r="BC441" s="126"/>
      <c r="BD441" s="126"/>
      <c r="BE441" s="126"/>
      <c r="BF441" s="126"/>
      <c r="BG441" s="126"/>
      <c r="BH441" s="126"/>
    </row>
    <row r="442" spans="1:60">
      <c r="A442" s="129"/>
      <c r="B442" s="129"/>
      <c r="C442" s="257" t="s">
        <v>687</v>
      </c>
      <c r="D442" s="258"/>
      <c r="E442" s="258"/>
      <c r="F442" s="258"/>
      <c r="G442" s="258"/>
      <c r="H442" s="131"/>
      <c r="I442" s="131"/>
      <c r="J442" s="131"/>
      <c r="K442" s="131"/>
      <c r="L442" s="131"/>
      <c r="M442" s="131"/>
      <c r="N442" s="130"/>
      <c r="O442" s="130"/>
      <c r="P442" s="130"/>
      <c r="Q442" s="130"/>
      <c r="R442" s="131"/>
      <c r="S442" s="131"/>
      <c r="T442" s="131"/>
      <c r="U442" s="131"/>
      <c r="V442" s="131"/>
      <c r="W442" s="131"/>
      <c r="X442" s="131"/>
      <c r="Y442" s="126"/>
      <c r="Z442" s="126"/>
      <c r="AA442" s="126"/>
      <c r="AB442" s="126"/>
      <c r="AC442" s="126"/>
      <c r="AD442" s="126"/>
      <c r="AE442" s="126"/>
      <c r="AF442" s="126"/>
      <c r="AG442" s="126" t="s">
        <v>340</v>
      </c>
      <c r="AH442" s="126"/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6"/>
      <c r="AX442" s="126"/>
      <c r="AY442" s="126"/>
      <c r="AZ442" s="126"/>
      <c r="BA442" s="126"/>
      <c r="BB442" s="126"/>
      <c r="BC442" s="126"/>
      <c r="BD442" s="126"/>
      <c r="BE442" s="126"/>
      <c r="BF442" s="126"/>
      <c r="BG442" s="126"/>
      <c r="BH442" s="126"/>
    </row>
    <row r="443" spans="1:60">
      <c r="A443" s="129"/>
      <c r="B443" s="129"/>
      <c r="C443" s="257" t="s">
        <v>686</v>
      </c>
      <c r="D443" s="258"/>
      <c r="E443" s="258"/>
      <c r="F443" s="258"/>
      <c r="G443" s="258"/>
      <c r="H443" s="131"/>
      <c r="I443" s="131"/>
      <c r="J443" s="131"/>
      <c r="K443" s="131"/>
      <c r="L443" s="131"/>
      <c r="M443" s="131"/>
      <c r="N443" s="130"/>
      <c r="O443" s="130"/>
      <c r="P443" s="130"/>
      <c r="Q443" s="130"/>
      <c r="R443" s="131"/>
      <c r="S443" s="131"/>
      <c r="T443" s="131"/>
      <c r="U443" s="131"/>
      <c r="V443" s="131"/>
      <c r="W443" s="131"/>
      <c r="X443" s="131"/>
      <c r="Y443" s="126"/>
      <c r="Z443" s="126"/>
      <c r="AA443" s="126"/>
      <c r="AB443" s="126"/>
      <c r="AC443" s="126"/>
      <c r="AD443" s="126"/>
      <c r="AE443" s="126"/>
      <c r="AF443" s="126"/>
      <c r="AG443" s="126" t="s">
        <v>340</v>
      </c>
      <c r="AH443" s="126"/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6"/>
      <c r="AX443" s="126"/>
      <c r="AY443" s="126"/>
      <c r="AZ443" s="126"/>
      <c r="BA443" s="126"/>
      <c r="BB443" s="126"/>
      <c r="BC443" s="126"/>
      <c r="BD443" s="126"/>
      <c r="BE443" s="126"/>
      <c r="BF443" s="126"/>
      <c r="BG443" s="126"/>
      <c r="BH443" s="126"/>
    </row>
    <row r="444" spans="1:60">
      <c r="A444" s="129"/>
      <c r="B444" s="129"/>
      <c r="C444" s="257" t="s">
        <v>688</v>
      </c>
      <c r="D444" s="258"/>
      <c r="E444" s="258"/>
      <c r="F444" s="258"/>
      <c r="G444" s="258"/>
      <c r="H444" s="131"/>
      <c r="I444" s="131"/>
      <c r="J444" s="131"/>
      <c r="K444" s="131"/>
      <c r="L444" s="131"/>
      <c r="M444" s="131"/>
      <c r="N444" s="130"/>
      <c r="O444" s="130"/>
      <c r="P444" s="130"/>
      <c r="Q444" s="130"/>
      <c r="R444" s="131"/>
      <c r="S444" s="131"/>
      <c r="T444" s="131"/>
      <c r="U444" s="131"/>
      <c r="V444" s="131"/>
      <c r="W444" s="131"/>
      <c r="X444" s="131"/>
      <c r="Y444" s="126"/>
      <c r="Z444" s="126"/>
      <c r="AA444" s="126"/>
      <c r="AB444" s="126"/>
      <c r="AC444" s="126"/>
      <c r="AD444" s="126"/>
      <c r="AE444" s="126"/>
      <c r="AF444" s="126"/>
      <c r="AG444" s="126" t="s">
        <v>340</v>
      </c>
      <c r="AH444" s="126"/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6"/>
      <c r="AX444" s="126"/>
      <c r="AY444" s="126"/>
      <c r="AZ444" s="126"/>
      <c r="BA444" s="126"/>
      <c r="BB444" s="126"/>
      <c r="BC444" s="126"/>
      <c r="BD444" s="126"/>
      <c r="BE444" s="126"/>
      <c r="BF444" s="126"/>
      <c r="BG444" s="126"/>
      <c r="BH444" s="126"/>
    </row>
    <row r="445" spans="1:60">
      <c r="A445" s="129"/>
      <c r="B445" s="129"/>
      <c r="C445" s="257" t="s">
        <v>689</v>
      </c>
      <c r="D445" s="258"/>
      <c r="E445" s="258"/>
      <c r="F445" s="258"/>
      <c r="G445" s="258"/>
      <c r="H445" s="131"/>
      <c r="I445" s="131"/>
      <c r="J445" s="131"/>
      <c r="K445" s="131"/>
      <c r="L445" s="131"/>
      <c r="M445" s="131"/>
      <c r="N445" s="130"/>
      <c r="O445" s="130"/>
      <c r="P445" s="130"/>
      <c r="Q445" s="130"/>
      <c r="R445" s="131"/>
      <c r="S445" s="131"/>
      <c r="T445" s="131"/>
      <c r="U445" s="131"/>
      <c r="V445" s="131"/>
      <c r="W445" s="131"/>
      <c r="X445" s="131"/>
      <c r="Y445" s="126"/>
      <c r="Z445" s="126"/>
      <c r="AA445" s="126"/>
      <c r="AB445" s="126"/>
      <c r="AC445" s="126"/>
      <c r="AD445" s="126"/>
      <c r="AE445" s="126"/>
      <c r="AF445" s="126"/>
      <c r="AG445" s="126" t="s">
        <v>340</v>
      </c>
      <c r="AH445" s="126"/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6"/>
      <c r="AX445" s="126"/>
      <c r="AY445" s="126"/>
      <c r="AZ445" s="126"/>
      <c r="BA445" s="126"/>
      <c r="BB445" s="126"/>
      <c r="BC445" s="126"/>
      <c r="BD445" s="126"/>
      <c r="BE445" s="126"/>
      <c r="BF445" s="126"/>
      <c r="BG445" s="126"/>
      <c r="BH445" s="126"/>
    </row>
    <row r="446" spans="1:60">
      <c r="A446" s="129"/>
      <c r="B446" s="129"/>
      <c r="C446" s="257" t="s">
        <v>690</v>
      </c>
      <c r="D446" s="258"/>
      <c r="E446" s="258"/>
      <c r="F446" s="258"/>
      <c r="G446" s="258"/>
      <c r="H446" s="131"/>
      <c r="I446" s="131"/>
      <c r="J446" s="131"/>
      <c r="K446" s="131"/>
      <c r="L446" s="131"/>
      <c r="M446" s="131"/>
      <c r="N446" s="130"/>
      <c r="O446" s="130"/>
      <c r="P446" s="130"/>
      <c r="Q446" s="130"/>
      <c r="R446" s="131"/>
      <c r="S446" s="131"/>
      <c r="T446" s="131"/>
      <c r="U446" s="131"/>
      <c r="V446" s="131"/>
      <c r="W446" s="131"/>
      <c r="X446" s="131"/>
      <c r="Y446" s="126"/>
      <c r="Z446" s="126"/>
      <c r="AA446" s="126"/>
      <c r="AB446" s="126"/>
      <c r="AC446" s="126"/>
      <c r="AD446" s="126"/>
      <c r="AE446" s="126"/>
      <c r="AF446" s="126"/>
      <c r="AG446" s="126" t="s">
        <v>340</v>
      </c>
      <c r="AH446" s="126"/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6"/>
      <c r="AX446" s="126"/>
      <c r="AY446" s="126"/>
      <c r="AZ446" s="126"/>
      <c r="BA446" s="126"/>
      <c r="BB446" s="126"/>
      <c r="BC446" s="126"/>
      <c r="BD446" s="126"/>
      <c r="BE446" s="126"/>
      <c r="BF446" s="126"/>
      <c r="BG446" s="126"/>
      <c r="BH446" s="126"/>
    </row>
    <row r="447" spans="1:60">
      <c r="A447" s="129"/>
      <c r="B447" s="129"/>
      <c r="C447" s="257" t="s">
        <v>691</v>
      </c>
      <c r="D447" s="258"/>
      <c r="E447" s="258"/>
      <c r="F447" s="258"/>
      <c r="G447" s="258"/>
      <c r="H447" s="131"/>
      <c r="I447" s="131"/>
      <c r="J447" s="131"/>
      <c r="K447" s="131"/>
      <c r="L447" s="131"/>
      <c r="M447" s="131"/>
      <c r="N447" s="130"/>
      <c r="O447" s="130"/>
      <c r="P447" s="130"/>
      <c r="Q447" s="130"/>
      <c r="R447" s="131"/>
      <c r="S447" s="131"/>
      <c r="T447" s="131"/>
      <c r="U447" s="131"/>
      <c r="V447" s="131"/>
      <c r="W447" s="131"/>
      <c r="X447" s="131"/>
      <c r="Y447" s="126"/>
      <c r="Z447" s="126"/>
      <c r="AA447" s="126"/>
      <c r="AB447" s="126"/>
      <c r="AC447" s="126"/>
      <c r="AD447" s="126"/>
      <c r="AE447" s="126"/>
      <c r="AF447" s="126"/>
      <c r="AG447" s="126" t="s">
        <v>340</v>
      </c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6"/>
      <c r="AX447" s="126"/>
      <c r="AY447" s="126"/>
      <c r="AZ447" s="126"/>
      <c r="BA447" s="126"/>
      <c r="BB447" s="126"/>
      <c r="BC447" s="126"/>
      <c r="BD447" s="126"/>
      <c r="BE447" s="126"/>
      <c r="BF447" s="126"/>
      <c r="BG447" s="126"/>
      <c r="BH447" s="126"/>
    </row>
    <row r="448" spans="1:60">
      <c r="A448" s="129"/>
      <c r="B448" s="129"/>
      <c r="C448" s="257" t="s">
        <v>692</v>
      </c>
      <c r="D448" s="258"/>
      <c r="E448" s="258"/>
      <c r="F448" s="258"/>
      <c r="G448" s="258"/>
      <c r="H448" s="131"/>
      <c r="I448" s="131"/>
      <c r="J448" s="131"/>
      <c r="K448" s="131"/>
      <c r="L448" s="131"/>
      <c r="M448" s="131"/>
      <c r="N448" s="130"/>
      <c r="O448" s="130"/>
      <c r="P448" s="130"/>
      <c r="Q448" s="130"/>
      <c r="R448" s="131"/>
      <c r="S448" s="131"/>
      <c r="T448" s="131"/>
      <c r="U448" s="131"/>
      <c r="V448" s="131"/>
      <c r="W448" s="131"/>
      <c r="X448" s="131"/>
      <c r="Y448" s="126"/>
      <c r="Z448" s="126"/>
      <c r="AA448" s="126"/>
      <c r="AB448" s="126"/>
      <c r="AC448" s="126"/>
      <c r="AD448" s="126"/>
      <c r="AE448" s="126"/>
      <c r="AF448" s="126"/>
      <c r="AG448" s="126" t="s">
        <v>340</v>
      </c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6"/>
      <c r="AX448" s="126"/>
      <c r="AY448" s="126"/>
      <c r="AZ448" s="126"/>
      <c r="BA448" s="126"/>
      <c r="BB448" s="126"/>
      <c r="BC448" s="126"/>
      <c r="BD448" s="126"/>
      <c r="BE448" s="126"/>
      <c r="BF448" s="126"/>
      <c r="BG448" s="126"/>
      <c r="BH448" s="126"/>
    </row>
    <row r="449" spans="1:60">
      <c r="A449" s="129"/>
      <c r="B449" s="129"/>
      <c r="C449" s="257" t="s">
        <v>339</v>
      </c>
      <c r="D449" s="258"/>
      <c r="E449" s="258"/>
      <c r="F449" s="258"/>
      <c r="G449" s="258"/>
      <c r="H449" s="131"/>
      <c r="I449" s="131"/>
      <c r="J449" s="131"/>
      <c r="K449" s="131"/>
      <c r="L449" s="131"/>
      <c r="M449" s="131"/>
      <c r="N449" s="130"/>
      <c r="O449" s="130"/>
      <c r="P449" s="130"/>
      <c r="Q449" s="130"/>
      <c r="R449" s="131"/>
      <c r="S449" s="131"/>
      <c r="T449" s="131"/>
      <c r="U449" s="131"/>
      <c r="V449" s="131"/>
      <c r="W449" s="131"/>
      <c r="X449" s="131"/>
      <c r="Y449" s="126"/>
      <c r="Z449" s="126"/>
      <c r="AA449" s="126"/>
      <c r="AB449" s="126"/>
      <c r="AC449" s="126"/>
      <c r="AD449" s="126"/>
      <c r="AE449" s="126"/>
      <c r="AF449" s="126"/>
      <c r="AG449" s="126" t="s">
        <v>340</v>
      </c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6"/>
      <c r="AX449" s="126"/>
      <c r="AY449" s="126"/>
      <c r="AZ449" s="126"/>
      <c r="BA449" s="126"/>
      <c r="BB449" s="126"/>
      <c r="BC449" s="126"/>
      <c r="BD449" s="126"/>
      <c r="BE449" s="126"/>
      <c r="BF449" s="126"/>
      <c r="BG449" s="126"/>
      <c r="BH449" s="126"/>
    </row>
    <row r="450" spans="1:60">
      <c r="A450" s="129"/>
      <c r="B450" s="129"/>
      <c r="C450" s="257" t="s">
        <v>693</v>
      </c>
      <c r="D450" s="258"/>
      <c r="E450" s="258"/>
      <c r="F450" s="258"/>
      <c r="G450" s="258"/>
      <c r="H450" s="131"/>
      <c r="I450" s="131"/>
      <c r="J450" s="131"/>
      <c r="K450" s="131"/>
      <c r="L450" s="131"/>
      <c r="M450" s="131"/>
      <c r="N450" s="130"/>
      <c r="O450" s="130"/>
      <c r="P450" s="130"/>
      <c r="Q450" s="130"/>
      <c r="R450" s="131"/>
      <c r="S450" s="131"/>
      <c r="T450" s="131"/>
      <c r="U450" s="131"/>
      <c r="V450" s="131"/>
      <c r="W450" s="131"/>
      <c r="X450" s="131"/>
      <c r="Y450" s="126"/>
      <c r="Z450" s="126"/>
      <c r="AA450" s="126"/>
      <c r="AB450" s="126"/>
      <c r="AC450" s="126"/>
      <c r="AD450" s="126"/>
      <c r="AE450" s="126"/>
      <c r="AF450" s="126"/>
      <c r="AG450" s="126" t="s">
        <v>340</v>
      </c>
      <c r="AH450" s="126"/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6"/>
      <c r="AX450" s="126"/>
      <c r="AY450" s="126"/>
      <c r="AZ450" s="126"/>
      <c r="BA450" s="126"/>
      <c r="BB450" s="126"/>
      <c r="BC450" s="126"/>
      <c r="BD450" s="126"/>
      <c r="BE450" s="126"/>
      <c r="BF450" s="126"/>
      <c r="BG450" s="126"/>
      <c r="BH450" s="126"/>
    </row>
    <row r="451" spans="1:60">
      <c r="A451" s="129"/>
      <c r="B451" s="129"/>
      <c r="C451" s="257" t="s">
        <v>694</v>
      </c>
      <c r="D451" s="258"/>
      <c r="E451" s="258"/>
      <c r="F451" s="258"/>
      <c r="G451" s="258"/>
      <c r="H451" s="131"/>
      <c r="I451" s="131"/>
      <c r="J451" s="131"/>
      <c r="K451" s="131"/>
      <c r="L451" s="131"/>
      <c r="M451" s="131"/>
      <c r="N451" s="130"/>
      <c r="O451" s="130"/>
      <c r="P451" s="130"/>
      <c r="Q451" s="130"/>
      <c r="R451" s="131"/>
      <c r="S451" s="131"/>
      <c r="T451" s="131"/>
      <c r="U451" s="131"/>
      <c r="V451" s="131"/>
      <c r="W451" s="131"/>
      <c r="X451" s="131"/>
      <c r="Y451" s="126"/>
      <c r="Z451" s="126"/>
      <c r="AA451" s="126"/>
      <c r="AB451" s="126"/>
      <c r="AC451" s="126"/>
      <c r="AD451" s="126"/>
      <c r="AE451" s="126"/>
      <c r="AF451" s="126"/>
      <c r="AG451" s="126" t="s">
        <v>340</v>
      </c>
      <c r="AH451" s="126"/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6"/>
      <c r="AX451" s="126"/>
      <c r="AY451" s="126"/>
      <c r="AZ451" s="126"/>
      <c r="BA451" s="126"/>
      <c r="BB451" s="126"/>
      <c r="BC451" s="126"/>
      <c r="BD451" s="126"/>
      <c r="BE451" s="126"/>
      <c r="BF451" s="126"/>
      <c r="BG451" s="126"/>
      <c r="BH451" s="126"/>
    </row>
    <row r="452" spans="1:60">
      <c r="A452" s="129"/>
      <c r="B452" s="129"/>
      <c r="C452" s="257" t="s">
        <v>695</v>
      </c>
      <c r="D452" s="258"/>
      <c r="E452" s="258"/>
      <c r="F452" s="258"/>
      <c r="G452" s="258"/>
      <c r="H452" s="131"/>
      <c r="I452" s="131"/>
      <c r="J452" s="131"/>
      <c r="K452" s="131"/>
      <c r="L452" s="131"/>
      <c r="M452" s="131"/>
      <c r="N452" s="130"/>
      <c r="O452" s="130"/>
      <c r="P452" s="130"/>
      <c r="Q452" s="130"/>
      <c r="R452" s="131"/>
      <c r="S452" s="131"/>
      <c r="T452" s="131"/>
      <c r="U452" s="131"/>
      <c r="V452" s="131"/>
      <c r="W452" s="131"/>
      <c r="X452" s="131"/>
      <c r="Y452" s="126"/>
      <c r="Z452" s="126"/>
      <c r="AA452" s="126"/>
      <c r="AB452" s="126"/>
      <c r="AC452" s="126"/>
      <c r="AD452" s="126"/>
      <c r="AE452" s="126"/>
      <c r="AF452" s="126"/>
      <c r="AG452" s="126" t="s">
        <v>340</v>
      </c>
      <c r="AH452" s="126"/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6"/>
      <c r="AX452" s="126"/>
      <c r="AY452" s="126"/>
      <c r="AZ452" s="126"/>
      <c r="BA452" s="126"/>
      <c r="BB452" s="126"/>
      <c r="BC452" s="126"/>
      <c r="BD452" s="126"/>
      <c r="BE452" s="126"/>
      <c r="BF452" s="126"/>
      <c r="BG452" s="126"/>
      <c r="BH452" s="126"/>
    </row>
    <row r="453" spans="1:60">
      <c r="A453" s="129"/>
      <c r="B453" s="129"/>
      <c r="C453" s="257" t="s">
        <v>696</v>
      </c>
      <c r="D453" s="258"/>
      <c r="E453" s="258"/>
      <c r="F453" s="258"/>
      <c r="G453" s="258"/>
      <c r="H453" s="131"/>
      <c r="I453" s="131"/>
      <c r="J453" s="131"/>
      <c r="K453" s="131"/>
      <c r="L453" s="131"/>
      <c r="M453" s="131"/>
      <c r="N453" s="130"/>
      <c r="O453" s="130"/>
      <c r="P453" s="130"/>
      <c r="Q453" s="130"/>
      <c r="R453" s="131"/>
      <c r="S453" s="131"/>
      <c r="T453" s="131"/>
      <c r="U453" s="131"/>
      <c r="V453" s="131"/>
      <c r="W453" s="131"/>
      <c r="X453" s="131"/>
      <c r="Y453" s="126"/>
      <c r="Z453" s="126"/>
      <c r="AA453" s="126"/>
      <c r="AB453" s="126"/>
      <c r="AC453" s="126"/>
      <c r="AD453" s="126"/>
      <c r="AE453" s="126"/>
      <c r="AF453" s="126"/>
      <c r="AG453" s="126" t="s">
        <v>340</v>
      </c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6"/>
      <c r="AX453" s="126"/>
      <c r="AY453" s="126"/>
      <c r="AZ453" s="126"/>
      <c r="BA453" s="126"/>
      <c r="BB453" s="126"/>
      <c r="BC453" s="126"/>
      <c r="BD453" s="126"/>
      <c r="BE453" s="126"/>
      <c r="BF453" s="126"/>
      <c r="BG453" s="126"/>
      <c r="BH453" s="126"/>
    </row>
    <row r="454" spans="1:60">
      <c r="A454" s="129"/>
      <c r="B454" s="129"/>
      <c r="C454" s="257" t="s">
        <v>697</v>
      </c>
      <c r="D454" s="258"/>
      <c r="E454" s="258"/>
      <c r="F454" s="258"/>
      <c r="G454" s="258"/>
      <c r="H454" s="131"/>
      <c r="I454" s="131"/>
      <c r="J454" s="131"/>
      <c r="K454" s="131"/>
      <c r="L454" s="131"/>
      <c r="M454" s="131"/>
      <c r="N454" s="130"/>
      <c r="O454" s="130"/>
      <c r="P454" s="130"/>
      <c r="Q454" s="130"/>
      <c r="R454" s="131"/>
      <c r="S454" s="131"/>
      <c r="T454" s="131"/>
      <c r="U454" s="131"/>
      <c r="V454" s="131"/>
      <c r="W454" s="131"/>
      <c r="X454" s="131"/>
      <c r="Y454" s="126"/>
      <c r="Z454" s="126"/>
      <c r="AA454" s="126"/>
      <c r="AB454" s="126"/>
      <c r="AC454" s="126"/>
      <c r="AD454" s="126"/>
      <c r="AE454" s="126"/>
      <c r="AF454" s="126"/>
      <c r="AG454" s="126" t="s">
        <v>340</v>
      </c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6"/>
      <c r="AX454" s="126"/>
      <c r="AY454" s="126"/>
      <c r="AZ454" s="126"/>
      <c r="BA454" s="126"/>
      <c r="BB454" s="126"/>
      <c r="BC454" s="126"/>
      <c r="BD454" s="126"/>
      <c r="BE454" s="126"/>
      <c r="BF454" s="126"/>
      <c r="BG454" s="126"/>
      <c r="BH454" s="126"/>
    </row>
    <row r="455" spans="1:60">
      <c r="A455" s="129"/>
      <c r="B455" s="129"/>
      <c r="C455" s="257" t="s">
        <v>698</v>
      </c>
      <c r="D455" s="258"/>
      <c r="E455" s="258"/>
      <c r="F455" s="258"/>
      <c r="G455" s="258"/>
      <c r="H455" s="131"/>
      <c r="I455" s="131"/>
      <c r="J455" s="131"/>
      <c r="K455" s="131"/>
      <c r="L455" s="131"/>
      <c r="M455" s="131"/>
      <c r="N455" s="130"/>
      <c r="O455" s="130"/>
      <c r="P455" s="130"/>
      <c r="Q455" s="130"/>
      <c r="R455" s="131"/>
      <c r="S455" s="131"/>
      <c r="T455" s="131"/>
      <c r="U455" s="131"/>
      <c r="V455" s="131"/>
      <c r="W455" s="131"/>
      <c r="X455" s="131"/>
      <c r="Y455" s="126"/>
      <c r="Z455" s="126"/>
      <c r="AA455" s="126"/>
      <c r="AB455" s="126"/>
      <c r="AC455" s="126"/>
      <c r="AD455" s="126"/>
      <c r="AE455" s="126"/>
      <c r="AF455" s="126"/>
      <c r="AG455" s="126" t="s">
        <v>340</v>
      </c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6"/>
      <c r="AX455" s="126"/>
      <c r="AY455" s="126"/>
      <c r="AZ455" s="126"/>
      <c r="BA455" s="126"/>
      <c r="BB455" s="126"/>
      <c r="BC455" s="126"/>
      <c r="BD455" s="126"/>
      <c r="BE455" s="126"/>
      <c r="BF455" s="126"/>
      <c r="BG455" s="126"/>
      <c r="BH455" s="126"/>
    </row>
    <row r="456" spans="1:60">
      <c r="A456" s="129"/>
      <c r="B456" s="129"/>
      <c r="C456" s="257" t="s">
        <v>699</v>
      </c>
      <c r="D456" s="258"/>
      <c r="E456" s="258"/>
      <c r="F456" s="258"/>
      <c r="G456" s="258"/>
      <c r="H456" s="131"/>
      <c r="I456" s="131"/>
      <c r="J456" s="131"/>
      <c r="K456" s="131"/>
      <c r="L456" s="131"/>
      <c r="M456" s="131"/>
      <c r="N456" s="130"/>
      <c r="O456" s="130"/>
      <c r="P456" s="130"/>
      <c r="Q456" s="130"/>
      <c r="R456" s="131"/>
      <c r="S456" s="131"/>
      <c r="T456" s="131"/>
      <c r="U456" s="131"/>
      <c r="V456" s="131"/>
      <c r="W456" s="131"/>
      <c r="X456" s="131"/>
      <c r="Y456" s="126"/>
      <c r="Z456" s="126"/>
      <c r="AA456" s="126"/>
      <c r="AB456" s="126"/>
      <c r="AC456" s="126"/>
      <c r="AD456" s="126"/>
      <c r="AE456" s="126"/>
      <c r="AF456" s="126"/>
      <c r="AG456" s="126" t="s">
        <v>340</v>
      </c>
      <c r="AH456" s="126"/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6"/>
      <c r="AX456" s="126"/>
      <c r="AY456" s="126"/>
      <c r="AZ456" s="126"/>
      <c r="BA456" s="126"/>
      <c r="BB456" s="126"/>
      <c r="BC456" s="126"/>
      <c r="BD456" s="126"/>
      <c r="BE456" s="126"/>
      <c r="BF456" s="126"/>
      <c r="BG456" s="126"/>
      <c r="BH456" s="126"/>
    </row>
    <row r="457" spans="1:60">
      <c r="A457" s="129"/>
      <c r="B457" s="129"/>
      <c r="C457" s="257" t="s">
        <v>700</v>
      </c>
      <c r="D457" s="258"/>
      <c r="E457" s="258"/>
      <c r="F457" s="258"/>
      <c r="G457" s="258"/>
      <c r="H457" s="131"/>
      <c r="I457" s="131"/>
      <c r="J457" s="131"/>
      <c r="K457" s="131"/>
      <c r="L457" s="131"/>
      <c r="M457" s="131"/>
      <c r="N457" s="130"/>
      <c r="O457" s="130"/>
      <c r="P457" s="130"/>
      <c r="Q457" s="130"/>
      <c r="R457" s="131"/>
      <c r="S457" s="131"/>
      <c r="T457" s="131"/>
      <c r="U457" s="131"/>
      <c r="V457" s="131"/>
      <c r="W457" s="131"/>
      <c r="X457" s="131"/>
      <c r="Y457" s="126"/>
      <c r="Z457" s="126"/>
      <c r="AA457" s="126"/>
      <c r="AB457" s="126"/>
      <c r="AC457" s="126"/>
      <c r="AD457" s="126"/>
      <c r="AE457" s="126"/>
      <c r="AF457" s="126"/>
      <c r="AG457" s="126" t="s">
        <v>340</v>
      </c>
      <c r="AH457" s="126"/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6"/>
      <c r="AX457" s="126"/>
      <c r="AY457" s="126"/>
      <c r="AZ457" s="126"/>
      <c r="BA457" s="126"/>
      <c r="BB457" s="126"/>
      <c r="BC457" s="126"/>
      <c r="BD457" s="126"/>
      <c r="BE457" s="126"/>
      <c r="BF457" s="126"/>
      <c r="BG457" s="126"/>
      <c r="BH457" s="126"/>
    </row>
    <row r="458" spans="1:60">
      <c r="A458" s="129"/>
      <c r="B458" s="129"/>
      <c r="C458" s="257" t="s">
        <v>701</v>
      </c>
      <c r="D458" s="258"/>
      <c r="E458" s="258"/>
      <c r="F458" s="258"/>
      <c r="G458" s="258"/>
      <c r="H458" s="131"/>
      <c r="I458" s="131"/>
      <c r="J458" s="131"/>
      <c r="K458" s="131"/>
      <c r="L458" s="131"/>
      <c r="M458" s="131"/>
      <c r="N458" s="130"/>
      <c r="O458" s="130"/>
      <c r="P458" s="130"/>
      <c r="Q458" s="130"/>
      <c r="R458" s="131"/>
      <c r="S458" s="131"/>
      <c r="T458" s="131"/>
      <c r="U458" s="131"/>
      <c r="V458" s="131"/>
      <c r="W458" s="131"/>
      <c r="X458" s="131"/>
      <c r="Y458" s="126"/>
      <c r="Z458" s="126"/>
      <c r="AA458" s="126"/>
      <c r="AB458" s="126"/>
      <c r="AC458" s="126"/>
      <c r="AD458" s="126"/>
      <c r="AE458" s="126"/>
      <c r="AF458" s="126"/>
      <c r="AG458" s="126" t="s">
        <v>340</v>
      </c>
      <c r="AH458" s="126"/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6"/>
      <c r="AX458" s="126"/>
      <c r="AY458" s="126"/>
      <c r="AZ458" s="126"/>
      <c r="BA458" s="126"/>
      <c r="BB458" s="126"/>
      <c r="BC458" s="126"/>
      <c r="BD458" s="126"/>
      <c r="BE458" s="126"/>
      <c r="BF458" s="126"/>
      <c r="BG458" s="126"/>
      <c r="BH458" s="126"/>
    </row>
    <row r="459" spans="1:60">
      <c r="A459" s="129"/>
      <c r="B459" s="129"/>
      <c r="C459" s="257" t="s">
        <v>702</v>
      </c>
      <c r="D459" s="258"/>
      <c r="E459" s="258"/>
      <c r="F459" s="258"/>
      <c r="G459" s="258"/>
      <c r="H459" s="131"/>
      <c r="I459" s="131"/>
      <c r="J459" s="131"/>
      <c r="K459" s="131"/>
      <c r="L459" s="131"/>
      <c r="M459" s="131"/>
      <c r="N459" s="130"/>
      <c r="O459" s="130"/>
      <c r="P459" s="130"/>
      <c r="Q459" s="130"/>
      <c r="R459" s="131"/>
      <c r="S459" s="131"/>
      <c r="T459" s="131"/>
      <c r="U459" s="131"/>
      <c r="V459" s="131"/>
      <c r="W459" s="131"/>
      <c r="X459" s="131"/>
      <c r="Y459" s="126"/>
      <c r="Z459" s="126"/>
      <c r="AA459" s="126"/>
      <c r="AB459" s="126"/>
      <c r="AC459" s="126"/>
      <c r="AD459" s="126"/>
      <c r="AE459" s="126"/>
      <c r="AF459" s="126"/>
      <c r="AG459" s="126" t="s">
        <v>340</v>
      </c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6"/>
      <c r="AX459" s="126"/>
      <c r="AY459" s="126"/>
      <c r="AZ459" s="126"/>
      <c r="BA459" s="126"/>
      <c r="BB459" s="126"/>
      <c r="BC459" s="126"/>
      <c r="BD459" s="126"/>
      <c r="BE459" s="126"/>
      <c r="BF459" s="126"/>
      <c r="BG459" s="126"/>
      <c r="BH459" s="126"/>
    </row>
    <row r="460" spans="1:60">
      <c r="A460" s="129"/>
      <c r="B460" s="129"/>
      <c r="C460" s="257" t="s">
        <v>703</v>
      </c>
      <c r="D460" s="258"/>
      <c r="E460" s="258"/>
      <c r="F460" s="258"/>
      <c r="G460" s="258"/>
      <c r="H460" s="131"/>
      <c r="I460" s="131"/>
      <c r="J460" s="131"/>
      <c r="K460" s="131"/>
      <c r="L460" s="131"/>
      <c r="M460" s="131"/>
      <c r="N460" s="130"/>
      <c r="O460" s="130"/>
      <c r="P460" s="130"/>
      <c r="Q460" s="130"/>
      <c r="R460" s="131"/>
      <c r="S460" s="131"/>
      <c r="T460" s="131"/>
      <c r="U460" s="131"/>
      <c r="V460" s="131"/>
      <c r="W460" s="131"/>
      <c r="X460" s="131"/>
      <c r="Y460" s="126"/>
      <c r="Z460" s="126"/>
      <c r="AA460" s="126"/>
      <c r="AB460" s="126"/>
      <c r="AC460" s="126"/>
      <c r="AD460" s="126"/>
      <c r="AE460" s="126"/>
      <c r="AF460" s="126"/>
      <c r="AG460" s="126" t="s">
        <v>340</v>
      </c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6"/>
      <c r="AX460" s="126"/>
      <c r="AY460" s="126"/>
      <c r="AZ460" s="126"/>
      <c r="BA460" s="126"/>
      <c r="BB460" s="126"/>
      <c r="BC460" s="126"/>
      <c r="BD460" s="126"/>
      <c r="BE460" s="126"/>
      <c r="BF460" s="126"/>
      <c r="BG460" s="126"/>
      <c r="BH460" s="126"/>
    </row>
    <row r="461" spans="1:60">
      <c r="A461" s="129"/>
      <c r="B461" s="129"/>
      <c r="C461" s="257" t="s">
        <v>349</v>
      </c>
      <c r="D461" s="258"/>
      <c r="E461" s="258"/>
      <c r="F461" s="258"/>
      <c r="G461" s="258"/>
      <c r="H461" s="131"/>
      <c r="I461" s="131"/>
      <c r="J461" s="131"/>
      <c r="K461" s="131"/>
      <c r="L461" s="131"/>
      <c r="M461" s="131"/>
      <c r="N461" s="130"/>
      <c r="O461" s="130"/>
      <c r="P461" s="130"/>
      <c r="Q461" s="130"/>
      <c r="R461" s="131"/>
      <c r="S461" s="131"/>
      <c r="T461" s="131"/>
      <c r="U461" s="131"/>
      <c r="V461" s="131"/>
      <c r="W461" s="131"/>
      <c r="X461" s="131"/>
      <c r="Y461" s="126"/>
      <c r="Z461" s="126"/>
      <c r="AA461" s="126"/>
      <c r="AB461" s="126"/>
      <c r="AC461" s="126"/>
      <c r="AD461" s="126"/>
      <c r="AE461" s="126"/>
      <c r="AF461" s="126"/>
      <c r="AG461" s="126" t="s">
        <v>340</v>
      </c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6"/>
      <c r="AX461" s="126"/>
      <c r="AY461" s="126"/>
      <c r="AZ461" s="126"/>
      <c r="BA461" s="126"/>
      <c r="BB461" s="126"/>
      <c r="BC461" s="126"/>
      <c r="BD461" s="126"/>
      <c r="BE461" s="126"/>
      <c r="BF461" s="126"/>
      <c r="BG461" s="126"/>
      <c r="BH461" s="126"/>
    </row>
    <row r="462" spans="1:60">
      <c r="A462" s="129"/>
      <c r="B462" s="129"/>
      <c r="C462" s="257" t="s">
        <v>704</v>
      </c>
      <c r="D462" s="258"/>
      <c r="E462" s="258"/>
      <c r="F462" s="258"/>
      <c r="G462" s="258"/>
      <c r="H462" s="131"/>
      <c r="I462" s="131"/>
      <c r="J462" s="131"/>
      <c r="K462" s="131"/>
      <c r="L462" s="131"/>
      <c r="M462" s="131"/>
      <c r="N462" s="130"/>
      <c r="O462" s="130"/>
      <c r="P462" s="130"/>
      <c r="Q462" s="130"/>
      <c r="R462" s="131"/>
      <c r="S462" s="131"/>
      <c r="T462" s="131"/>
      <c r="U462" s="131"/>
      <c r="V462" s="131"/>
      <c r="W462" s="131"/>
      <c r="X462" s="131"/>
      <c r="Y462" s="126"/>
      <c r="Z462" s="126"/>
      <c r="AA462" s="126"/>
      <c r="AB462" s="126"/>
      <c r="AC462" s="126"/>
      <c r="AD462" s="126"/>
      <c r="AE462" s="126"/>
      <c r="AF462" s="126"/>
      <c r="AG462" s="126" t="s">
        <v>340</v>
      </c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6"/>
      <c r="AX462" s="126"/>
      <c r="AY462" s="126"/>
      <c r="AZ462" s="126"/>
      <c r="BA462" s="126"/>
      <c r="BB462" s="126"/>
      <c r="BC462" s="126"/>
      <c r="BD462" s="126"/>
      <c r="BE462" s="126"/>
      <c r="BF462" s="126"/>
      <c r="BG462" s="126"/>
      <c r="BH462" s="126"/>
    </row>
    <row r="463" spans="1:60">
      <c r="A463" s="129"/>
      <c r="B463" s="129"/>
      <c r="C463" s="257" t="s">
        <v>705</v>
      </c>
      <c r="D463" s="258"/>
      <c r="E463" s="258"/>
      <c r="F463" s="258"/>
      <c r="G463" s="258"/>
      <c r="H463" s="131"/>
      <c r="I463" s="131"/>
      <c r="J463" s="131"/>
      <c r="K463" s="131"/>
      <c r="L463" s="131"/>
      <c r="M463" s="131"/>
      <c r="N463" s="130"/>
      <c r="O463" s="130"/>
      <c r="P463" s="130"/>
      <c r="Q463" s="130"/>
      <c r="R463" s="131"/>
      <c r="S463" s="131"/>
      <c r="T463" s="131"/>
      <c r="U463" s="131"/>
      <c r="V463" s="131"/>
      <c r="W463" s="131"/>
      <c r="X463" s="131"/>
      <c r="Y463" s="126"/>
      <c r="Z463" s="126"/>
      <c r="AA463" s="126"/>
      <c r="AB463" s="126"/>
      <c r="AC463" s="126"/>
      <c r="AD463" s="126"/>
      <c r="AE463" s="126"/>
      <c r="AF463" s="126"/>
      <c r="AG463" s="126" t="s">
        <v>340</v>
      </c>
      <c r="AH463" s="126"/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6"/>
      <c r="AX463" s="126"/>
      <c r="AY463" s="126"/>
      <c r="AZ463" s="126"/>
      <c r="BA463" s="126"/>
      <c r="BB463" s="126"/>
      <c r="BC463" s="126"/>
      <c r="BD463" s="126"/>
      <c r="BE463" s="126"/>
      <c r="BF463" s="126"/>
      <c r="BG463" s="126"/>
      <c r="BH463" s="126"/>
    </row>
    <row r="464" spans="1:60">
      <c r="A464" s="129"/>
      <c r="B464" s="129"/>
      <c r="C464" s="257" t="s">
        <v>706</v>
      </c>
      <c r="D464" s="258"/>
      <c r="E464" s="258"/>
      <c r="F464" s="258"/>
      <c r="G464" s="258"/>
      <c r="H464" s="131"/>
      <c r="I464" s="131"/>
      <c r="J464" s="131"/>
      <c r="K464" s="131"/>
      <c r="L464" s="131"/>
      <c r="M464" s="131"/>
      <c r="N464" s="130"/>
      <c r="O464" s="130"/>
      <c r="P464" s="130"/>
      <c r="Q464" s="130"/>
      <c r="R464" s="131"/>
      <c r="S464" s="131"/>
      <c r="T464" s="131"/>
      <c r="U464" s="131"/>
      <c r="V464" s="131"/>
      <c r="W464" s="131"/>
      <c r="X464" s="131"/>
      <c r="Y464" s="126"/>
      <c r="Z464" s="126"/>
      <c r="AA464" s="126"/>
      <c r="AB464" s="126"/>
      <c r="AC464" s="126"/>
      <c r="AD464" s="126"/>
      <c r="AE464" s="126"/>
      <c r="AF464" s="126"/>
      <c r="AG464" s="126" t="s">
        <v>340</v>
      </c>
      <c r="AH464" s="126"/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6"/>
      <c r="AX464" s="126"/>
      <c r="AY464" s="126"/>
      <c r="AZ464" s="126"/>
      <c r="BA464" s="126"/>
      <c r="BB464" s="126"/>
      <c r="BC464" s="126"/>
      <c r="BD464" s="126"/>
      <c r="BE464" s="126"/>
      <c r="BF464" s="126"/>
      <c r="BG464" s="126"/>
      <c r="BH464" s="126"/>
    </row>
    <row r="465" spans="1:60">
      <c r="A465" s="129"/>
      <c r="B465" s="129"/>
      <c r="C465" s="257" t="s">
        <v>707</v>
      </c>
      <c r="D465" s="258"/>
      <c r="E465" s="258"/>
      <c r="F465" s="258"/>
      <c r="G465" s="258"/>
      <c r="H465" s="131"/>
      <c r="I465" s="131"/>
      <c r="J465" s="131"/>
      <c r="K465" s="131"/>
      <c r="L465" s="131"/>
      <c r="M465" s="131"/>
      <c r="N465" s="130"/>
      <c r="O465" s="130"/>
      <c r="P465" s="130"/>
      <c r="Q465" s="130"/>
      <c r="R465" s="131"/>
      <c r="S465" s="131"/>
      <c r="T465" s="131"/>
      <c r="U465" s="131"/>
      <c r="V465" s="131"/>
      <c r="W465" s="131"/>
      <c r="X465" s="131"/>
      <c r="Y465" s="126"/>
      <c r="Z465" s="126"/>
      <c r="AA465" s="126"/>
      <c r="AB465" s="126"/>
      <c r="AC465" s="126"/>
      <c r="AD465" s="126"/>
      <c r="AE465" s="126"/>
      <c r="AF465" s="126"/>
      <c r="AG465" s="126" t="s">
        <v>340</v>
      </c>
      <c r="AH465" s="126"/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6"/>
      <c r="AX465" s="126"/>
      <c r="AY465" s="126"/>
      <c r="AZ465" s="126"/>
      <c r="BA465" s="126"/>
      <c r="BB465" s="126"/>
      <c r="BC465" s="126"/>
      <c r="BD465" s="126"/>
      <c r="BE465" s="126"/>
      <c r="BF465" s="126"/>
      <c r="BG465" s="126"/>
      <c r="BH465" s="126"/>
    </row>
    <row r="466" spans="1:60">
      <c r="A466" s="129"/>
      <c r="B466" s="129"/>
      <c r="C466" s="257" t="s">
        <v>708</v>
      </c>
      <c r="D466" s="258"/>
      <c r="E466" s="258"/>
      <c r="F466" s="258"/>
      <c r="G466" s="258"/>
      <c r="H466" s="131"/>
      <c r="I466" s="131"/>
      <c r="J466" s="131"/>
      <c r="K466" s="131"/>
      <c r="L466" s="131"/>
      <c r="M466" s="131"/>
      <c r="N466" s="130"/>
      <c r="O466" s="130"/>
      <c r="P466" s="130"/>
      <c r="Q466" s="130"/>
      <c r="R466" s="131"/>
      <c r="S466" s="131"/>
      <c r="T466" s="131"/>
      <c r="U466" s="131"/>
      <c r="V466" s="131"/>
      <c r="W466" s="131"/>
      <c r="X466" s="131"/>
      <c r="Y466" s="126"/>
      <c r="Z466" s="126"/>
      <c r="AA466" s="126"/>
      <c r="AB466" s="126"/>
      <c r="AC466" s="126"/>
      <c r="AD466" s="126"/>
      <c r="AE466" s="126"/>
      <c r="AF466" s="126"/>
      <c r="AG466" s="126" t="s">
        <v>340</v>
      </c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6"/>
      <c r="AX466" s="126"/>
      <c r="AY466" s="126"/>
      <c r="AZ466" s="126"/>
      <c r="BA466" s="126"/>
      <c r="BB466" s="126"/>
      <c r="BC466" s="126"/>
      <c r="BD466" s="126"/>
      <c r="BE466" s="126"/>
      <c r="BF466" s="126"/>
      <c r="BG466" s="126"/>
      <c r="BH466" s="126"/>
    </row>
    <row r="467" spans="1:60">
      <c r="A467" s="129"/>
      <c r="B467" s="129"/>
      <c r="C467" s="257" t="s">
        <v>709</v>
      </c>
      <c r="D467" s="258"/>
      <c r="E467" s="258"/>
      <c r="F467" s="258"/>
      <c r="G467" s="258"/>
      <c r="H467" s="131"/>
      <c r="I467" s="131"/>
      <c r="J467" s="131"/>
      <c r="K467" s="131"/>
      <c r="L467" s="131"/>
      <c r="M467" s="131"/>
      <c r="N467" s="130"/>
      <c r="O467" s="130"/>
      <c r="P467" s="130"/>
      <c r="Q467" s="130"/>
      <c r="R467" s="131"/>
      <c r="S467" s="131"/>
      <c r="T467" s="131"/>
      <c r="U467" s="131"/>
      <c r="V467" s="131"/>
      <c r="W467" s="131"/>
      <c r="X467" s="131"/>
      <c r="Y467" s="126"/>
      <c r="Z467" s="126"/>
      <c r="AA467" s="126"/>
      <c r="AB467" s="126"/>
      <c r="AC467" s="126"/>
      <c r="AD467" s="126"/>
      <c r="AE467" s="126"/>
      <c r="AF467" s="126"/>
      <c r="AG467" s="126" t="s">
        <v>340</v>
      </c>
      <c r="AH467" s="126"/>
      <c r="AI467" s="126"/>
      <c r="AJ467" s="126"/>
      <c r="AK467" s="126"/>
      <c r="AL467" s="126"/>
      <c r="AM467" s="126"/>
      <c r="AN467" s="126"/>
      <c r="AO467" s="126"/>
      <c r="AP467" s="126"/>
      <c r="AQ467" s="126"/>
      <c r="AR467" s="126"/>
      <c r="AS467" s="126"/>
      <c r="AT467" s="126"/>
      <c r="AU467" s="126"/>
      <c r="AV467" s="126"/>
      <c r="AW467" s="126"/>
      <c r="AX467" s="126"/>
      <c r="AY467" s="126"/>
      <c r="AZ467" s="126"/>
      <c r="BA467" s="126"/>
      <c r="BB467" s="126"/>
      <c r="BC467" s="126"/>
      <c r="BD467" s="126"/>
      <c r="BE467" s="126"/>
      <c r="BF467" s="126"/>
      <c r="BG467" s="126"/>
      <c r="BH467" s="126"/>
    </row>
    <row r="468" spans="1:60">
      <c r="A468" s="129"/>
      <c r="B468" s="129"/>
      <c r="C468" s="257" t="s">
        <v>710</v>
      </c>
      <c r="D468" s="258"/>
      <c r="E468" s="258"/>
      <c r="F468" s="258"/>
      <c r="G468" s="258"/>
      <c r="H468" s="131"/>
      <c r="I468" s="131"/>
      <c r="J468" s="131"/>
      <c r="K468" s="131"/>
      <c r="L468" s="131"/>
      <c r="M468" s="131"/>
      <c r="N468" s="130"/>
      <c r="O468" s="130"/>
      <c r="P468" s="130"/>
      <c r="Q468" s="130"/>
      <c r="R468" s="131"/>
      <c r="S468" s="131"/>
      <c r="T468" s="131"/>
      <c r="U468" s="131"/>
      <c r="V468" s="131"/>
      <c r="W468" s="131"/>
      <c r="X468" s="131"/>
      <c r="Y468" s="126"/>
      <c r="Z468" s="126"/>
      <c r="AA468" s="126"/>
      <c r="AB468" s="126"/>
      <c r="AC468" s="126"/>
      <c r="AD468" s="126"/>
      <c r="AE468" s="126"/>
      <c r="AF468" s="126"/>
      <c r="AG468" s="126" t="s">
        <v>340</v>
      </c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6"/>
      <c r="AX468" s="126"/>
      <c r="AY468" s="126"/>
      <c r="AZ468" s="126"/>
      <c r="BA468" s="126"/>
      <c r="BB468" s="126"/>
      <c r="BC468" s="126"/>
      <c r="BD468" s="126"/>
      <c r="BE468" s="126"/>
      <c r="BF468" s="126"/>
      <c r="BG468" s="126"/>
      <c r="BH468" s="126"/>
    </row>
    <row r="469" spans="1:60">
      <c r="A469" s="129"/>
      <c r="B469" s="129"/>
      <c r="C469" s="257" t="s">
        <v>711</v>
      </c>
      <c r="D469" s="258"/>
      <c r="E469" s="258"/>
      <c r="F469" s="258"/>
      <c r="G469" s="258"/>
      <c r="H469" s="131"/>
      <c r="I469" s="131"/>
      <c r="J469" s="131"/>
      <c r="K469" s="131"/>
      <c r="L469" s="131"/>
      <c r="M469" s="131"/>
      <c r="N469" s="130"/>
      <c r="O469" s="130"/>
      <c r="P469" s="130"/>
      <c r="Q469" s="130"/>
      <c r="R469" s="131"/>
      <c r="S469" s="131"/>
      <c r="T469" s="131"/>
      <c r="U469" s="131"/>
      <c r="V469" s="131"/>
      <c r="W469" s="131"/>
      <c r="X469" s="131"/>
      <c r="Y469" s="126"/>
      <c r="Z469" s="126"/>
      <c r="AA469" s="126"/>
      <c r="AB469" s="126"/>
      <c r="AC469" s="126"/>
      <c r="AD469" s="126"/>
      <c r="AE469" s="126"/>
      <c r="AF469" s="126"/>
      <c r="AG469" s="126" t="s">
        <v>340</v>
      </c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6"/>
      <c r="AX469" s="126"/>
      <c r="AY469" s="126"/>
      <c r="AZ469" s="126"/>
      <c r="BA469" s="126"/>
      <c r="BB469" s="126"/>
      <c r="BC469" s="126"/>
      <c r="BD469" s="126"/>
      <c r="BE469" s="126"/>
      <c r="BF469" s="126"/>
      <c r="BG469" s="126"/>
      <c r="BH469" s="126"/>
    </row>
    <row r="470" spans="1:60">
      <c r="A470" s="129"/>
      <c r="B470" s="129"/>
      <c r="C470" s="257" t="s">
        <v>339</v>
      </c>
      <c r="D470" s="258"/>
      <c r="E470" s="258"/>
      <c r="F470" s="258"/>
      <c r="G470" s="258"/>
      <c r="H470" s="131"/>
      <c r="I470" s="131"/>
      <c r="J470" s="131"/>
      <c r="K470" s="131"/>
      <c r="L470" s="131"/>
      <c r="M470" s="131"/>
      <c r="N470" s="130"/>
      <c r="O470" s="130"/>
      <c r="P470" s="130"/>
      <c r="Q470" s="130"/>
      <c r="R470" s="131"/>
      <c r="S470" s="131"/>
      <c r="T470" s="131"/>
      <c r="U470" s="131"/>
      <c r="V470" s="131"/>
      <c r="W470" s="131"/>
      <c r="X470" s="131"/>
      <c r="Y470" s="126"/>
      <c r="Z470" s="126"/>
      <c r="AA470" s="126"/>
      <c r="AB470" s="126"/>
      <c r="AC470" s="126"/>
      <c r="AD470" s="126"/>
      <c r="AE470" s="126"/>
      <c r="AF470" s="126"/>
      <c r="AG470" s="126" t="s">
        <v>340</v>
      </c>
      <c r="AH470" s="126"/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6"/>
      <c r="AX470" s="126"/>
      <c r="AY470" s="126"/>
      <c r="AZ470" s="126"/>
      <c r="BA470" s="126"/>
      <c r="BB470" s="126"/>
      <c r="BC470" s="126"/>
      <c r="BD470" s="126"/>
      <c r="BE470" s="126"/>
      <c r="BF470" s="126"/>
      <c r="BG470" s="126"/>
      <c r="BH470" s="126"/>
    </row>
    <row r="471" spans="1:60">
      <c r="A471" s="129"/>
      <c r="B471" s="129"/>
      <c r="C471" s="257" t="s">
        <v>712</v>
      </c>
      <c r="D471" s="258"/>
      <c r="E471" s="258"/>
      <c r="F471" s="258"/>
      <c r="G471" s="258"/>
      <c r="H471" s="131"/>
      <c r="I471" s="131"/>
      <c r="J471" s="131"/>
      <c r="K471" s="131"/>
      <c r="L471" s="131"/>
      <c r="M471" s="131"/>
      <c r="N471" s="130"/>
      <c r="O471" s="130"/>
      <c r="P471" s="130"/>
      <c r="Q471" s="130"/>
      <c r="R471" s="131"/>
      <c r="S471" s="131"/>
      <c r="T471" s="131"/>
      <c r="U471" s="131"/>
      <c r="V471" s="131"/>
      <c r="W471" s="131"/>
      <c r="X471" s="131"/>
      <c r="Y471" s="126"/>
      <c r="Z471" s="126"/>
      <c r="AA471" s="126"/>
      <c r="AB471" s="126"/>
      <c r="AC471" s="126"/>
      <c r="AD471" s="126"/>
      <c r="AE471" s="126"/>
      <c r="AF471" s="126"/>
      <c r="AG471" s="126" t="s">
        <v>340</v>
      </c>
      <c r="AH471" s="126"/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6"/>
      <c r="AX471" s="126"/>
      <c r="AY471" s="126"/>
      <c r="AZ471" s="126"/>
      <c r="BA471" s="126"/>
      <c r="BB471" s="126"/>
      <c r="BC471" s="126"/>
      <c r="BD471" s="126"/>
      <c r="BE471" s="126"/>
      <c r="BF471" s="126"/>
      <c r="BG471" s="126"/>
      <c r="BH471" s="126"/>
    </row>
    <row r="472" spans="1:60">
      <c r="A472" s="129"/>
      <c r="B472" s="129"/>
      <c r="C472" s="257" t="s">
        <v>713</v>
      </c>
      <c r="D472" s="258"/>
      <c r="E472" s="258"/>
      <c r="F472" s="258"/>
      <c r="G472" s="258"/>
      <c r="H472" s="131"/>
      <c r="I472" s="131"/>
      <c r="J472" s="131"/>
      <c r="K472" s="131"/>
      <c r="L472" s="131"/>
      <c r="M472" s="131"/>
      <c r="N472" s="130"/>
      <c r="O472" s="130"/>
      <c r="P472" s="130"/>
      <c r="Q472" s="130"/>
      <c r="R472" s="131"/>
      <c r="S472" s="131"/>
      <c r="T472" s="131"/>
      <c r="U472" s="131"/>
      <c r="V472" s="131"/>
      <c r="W472" s="131"/>
      <c r="X472" s="131"/>
      <c r="Y472" s="126"/>
      <c r="Z472" s="126"/>
      <c r="AA472" s="126"/>
      <c r="AB472" s="126"/>
      <c r="AC472" s="126"/>
      <c r="AD472" s="126"/>
      <c r="AE472" s="126"/>
      <c r="AF472" s="126"/>
      <c r="AG472" s="126" t="s">
        <v>340</v>
      </c>
      <c r="AH472" s="126"/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6"/>
      <c r="AX472" s="126"/>
      <c r="AY472" s="126"/>
      <c r="AZ472" s="126"/>
      <c r="BA472" s="126"/>
      <c r="BB472" s="126"/>
      <c r="BC472" s="126"/>
      <c r="BD472" s="126"/>
      <c r="BE472" s="126"/>
      <c r="BF472" s="126"/>
      <c r="BG472" s="126"/>
      <c r="BH472" s="126"/>
    </row>
    <row r="473" spans="1:60" ht="22.5">
      <c r="A473" s="140" t="s">
        <v>714</v>
      </c>
      <c r="B473" s="141" t="s">
        <v>715</v>
      </c>
      <c r="C473" s="154" t="s">
        <v>716</v>
      </c>
      <c r="D473" s="142" t="s">
        <v>338</v>
      </c>
      <c r="E473" s="143">
        <v>1114.425</v>
      </c>
      <c r="F473" s="144">
        <v>0</v>
      </c>
      <c r="G473" s="151">
        <f>F473*E473</f>
        <v>0</v>
      </c>
      <c r="H473" s="131">
        <v>0</v>
      </c>
      <c r="I473" s="131">
        <v>0</v>
      </c>
      <c r="J473" s="131">
        <v>84.9</v>
      </c>
      <c r="K473" s="131">
        <v>94614.682499999995</v>
      </c>
      <c r="L473" s="131">
        <v>21</v>
      </c>
      <c r="M473" s="131">
        <v>114483.7628</v>
      </c>
      <c r="N473" s="130">
        <v>0</v>
      </c>
      <c r="O473" s="130">
        <v>0</v>
      </c>
      <c r="P473" s="130">
        <v>0</v>
      </c>
      <c r="Q473" s="130">
        <v>0</v>
      </c>
      <c r="R473" s="131">
        <v>0</v>
      </c>
      <c r="S473" s="131" t="s">
        <v>326</v>
      </c>
      <c r="T473" s="131"/>
      <c r="U473" s="131">
        <v>0</v>
      </c>
      <c r="V473" s="131">
        <v>0</v>
      </c>
      <c r="W473" s="131">
        <v>0</v>
      </c>
      <c r="X473" s="131" t="s">
        <v>327</v>
      </c>
      <c r="Y473" s="126"/>
      <c r="Z473" s="126"/>
      <c r="AA473" s="126"/>
      <c r="AB473" s="126"/>
      <c r="AC473" s="126"/>
      <c r="AD473" s="126"/>
      <c r="AE473" s="126"/>
      <c r="AF473" s="126"/>
      <c r="AG473" s="126" t="s">
        <v>328</v>
      </c>
      <c r="AH473" s="126"/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6"/>
      <c r="AX473" s="126"/>
      <c r="AY473" s="126"/>
      <c r="AZ473" s="126"/>
      <c r="BA473" s="126"/>
      <c r="BB473" s="126"/>
      <c r="BC473" s="126"/>
      <c r="BD473" s="126"/>
      <c r="BE473" s="126"/>
      <c r="BF473" s="126"/>
      <c r="BG473" s="126"/>
      <c r="BH473" s="126"/>
    </row>
    <row r="474" spans="1:60">
      <c r="A474" s="129"/>
      <c r="B474" s="129"/>
      <c r="C474" s="255" t="s">
        <v>665</v>
      </c>
      <c r="D474" s="256"/>
      <c r="E474" s="256"/>
      <c r="F474" s="256"/>
      <c r="G474" s="256"/>
      <c r="H474" s="131"/>
      <c r="I474" s="131"/>
      <c r="J474" s="131"/>
      <c r="K474" s="131"/>
      <c r="L474" s="131"/>
      <c r="M474" s="131"/>
      <c r="N474" s="130"/>
      <c r="O474" s="130"/>
      <c r="P474" s="130"/>
      <c r="Q474" s="130"/>
      <c r="R474" s="131"/>
      <c r="S474" s="131"/>
      <c r="T474" s="131"/>
      <c r="U474" s="131"/>
      <c r="V474" s="131"/>
      <c r="W474" s="131"/>
      <c r="X474" s="131"/>
      <c r="Y474" s="126"/>
      <c r="Z474" s="126"/>
      <c r="AA474" s="126"/>
      <c r="AB474" s="126"/>
      <c r="AC474" s="126"/>
      <c r="AD474" s="126"/>
      <c r="AE474" s="126"/>
      <c r="AF474" s="126"/>
      <c r="AG474" s="126" t="s">
        <v>340</v>
      </c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6"/>
      <c r="AX474" s="126"/>
      <c r="AY474" s="126"/>
      <c r="AZ474" s="126"/>
      <c r="BA474" s="126"/>
      <c r="BB474" s="126"/>
      <c r="BC474" s="126"/>
      <c r="BD474" s="126"/>
      <c r="BE474" s="126"/>
      <c r="BF474" s="126"/>
      <c r="BG474" s="126"/>
      <c r="BH474" s="126"/>
    </row>
    <row r="475" spans="1:60">
      <c r="A475" s="129"/>
      <c r="B475" s="129"/>
      <c r="C475" s="257" t="s">
        <v>349</v>
      </c>
      <c r="D475" s="258"/>
      <c r="E475" s="258"/>
      <c r="F475" s="258"/>
      <c r="G475" s="258"/>
      <c r="H475" s="131"/>
      <c r="I475" s="131"/>
      <c r="J475" s="131"/>
      <c r="K475" s="131"/>
      <c r="L475" s="131"/>
      <c r="M475" s="131"/>
      <c r="N475" s="130"/>
      <c r="O475" s="130"/>
      <c r="P475" s="130"/>
      <c r="Q475" s="130"/>
      <c r="R475" s="131"/>
      <c r="S475" s="131"/>
      <c r="T475" s="131"/>
      <c r="U475" s="131"/>
      <c r="V475" s="131"/>
      <c r="W475" s="131"/>
      <c r="X475" s="131"/>
      <c r="Y475" s="126"/>
      <c r="Z475" s="126"/>
      <c r="AA475" s="126"/>
      <c r="AB475" s="126"/>
      <c r="AC475" s="126"/>
      <c r="AD475" s="126"/>
      <c r="AE475" s="126"/>
      <c r="AF475" s="126"/>
      <c r="AG475" s="126" t="s">
        <v>340</v>
      </c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6"/>
      <c r="AX475" s="126"/>
      <c r="AY475" s="126"/>
      <c r="AZ475" s="126"/>
      <c r="BA475" s="126"/>
      <c r="BB475" s="126"/>
      <c r="BC475" s="126"/>
      <c r="BD475" s="126"/>
      <c r="BE475" s="126"/>
      <c r="BF475" s="126"/>
      <c r="BG475" s="126"/>
      <c r="BH475" s="126"/>
    </row>
    <row r="476" spans="1:60">
      <c r="A476" s="129"/>
      <c r="B476" s="129"/>
      <c r="C476" s="257" t="s">
        <v>377</v>
      </c>
      <c r="D476" s="258"/>
      <c r="E476" s="258"/>
      <c r="F476" s="258"/>
      <c r="G476" s="258"/>
      <c r="H476" s="131"/>
      <c r="I476" s="131"/>
      <c r="J476" s="131"/>
      <c r="K476" s="131"/>
      <c r="L476" s="131"/>
      <c r="M476" s="131"/>
      <c r="N476" s="130"/>
      <c r="O476" s="130"/>
      <c r="P476" s="130"/>
      <c r="Q476" s="130"/>
      <c r="R476" s="131"/>
      <c r="S476" s="131"/>
      <c r="T476" s="131"/>
      <c r="U476" s="131"/>
      <c r="V476" s="131"/>
      <c r="W476" s="131"/>
      <c r="X476" s="131"/>
      <c r="Y476" s="126"/>
      <c r="Z476" s="126"/>
      <c r="AA476" s="126"/>
      <c r="AB476" s="126"/>
      <c r="AC476" s="126"/>
      <c r="AD476" s="126"/>
      <c r="AE476" s="126"/>
      <c r="AF476" s="126"/>
      <c r="AG476" s="126" t="s">
        <v>340</v>
      </c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6"/>
      <c r="AX476" s="126"/>
      <c r="AY476" s="126"/>
      <c r="AZ476" s="126"/>
      <c r="BA476" s="126"/>
      <c r="BB476" s="126"/>
      <c r="BC476" s="126"/>
      <c r="BD476" s="126"/>
      <c r="BE476" s="126"/>
      <c r="BF476" s="126"/>
      <c r="BG476" s="126"/>
      <c r="BH476" s="126"/>
    </row>
    <row r="477" spans="1:60">
      <c r="A477" s="129"/>
      <c r="B477" s="129"/>
      <c r="C477" s="257" t="s">
        <v>666</v>
      </c>
      <c r="D477" s="258"/>
      <c r="E477" s="258"/>
      <c r="F477" s="258"/>
      <c r="G477" s="258"/>
      <c r="H477" s="131"/>
      <c r="I477" s="131"/>
      <c r="J477" s="131"/>
      <c r="K477" s="131"/>
      <c r="L477" s="131"/>
      <c r="M477" s="131"/>
      <c r="N477" s="130"/>
      <c r="O477" s="130"/>
      <c r="P477" s="130"/>
      <c r="Q477" s="130"/>
      <c r="R477" s="131"/>
      <c r="S477" s="131"/>
      <c r="T477" s="131"/>
      <c r="U477" s="131"/>
      <c r="V477" s="131"/>
      <c r="W477" s="131"/>
      <c r="X477" s="131"/>
      <c r="Y477" s="126"/>
      <c r="Z477" s="126"/>
      <c r="AA477" s="126"/>
      <c r="AB477" s="126"/>
      <c r="AC477" s="126"/>
      <c r="AD477" s="126"/>
      <c r="AE477" s="126"/>
      <c r="AF477" s="126"/>
      <c r="AG477" s="126" t="s">
        <v>340</v>
      </c>
      <c r="AH477" s="126"/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6"/>
      <c r="AX477" s="126"/>
      <c r="AY477" s="126"/>
      <c r="AZ477" s="126"/>
      <c r="BA477" s="126"/>
      <c r="BB477" s="126"/>
      <c r="BC477" s="126"/>
      <c r="BD477" s="126"/>
      <c r="BE477" s="126"/>
      <c r="BF477" s="126"/>
      <c r="BG477" s="126"/>
      <c r="BH477" s="126"/>
    </row>
    <row r="478" spans="1:60">
      <c r="A478" s="129"/>
      <c r="B478" s="129"/>
      <c r="C478" s="257" t="s">
        <v>667</v>
      </c>
      <c r="D478" s="258"/>
      <c r="E478" s="258"/>
      <c r="F478" s="258"/>
      <c r="G478" s="258"/>
      <c r="H478" s="131"/>
      <c r="I478" s="131"/>
      <c r="J478" s="131"/>
      <c r="K478" s="131"/>
      <c r="L478" s="131"/>
      <c r="M478" s="131"/>
      <c r="N478" s="130"/>
      <c r="O478" s="130"/>
      <c r="P478" s="130"/>
      <c r="Q478" s="130"/>
      <c r="R478" s="131"/>
      <c r="S478" s="131"/>
      <c r="T478" s="131"/>
      <c r="U478" s="131"/>
      <c r="V478" s="131"/>
      <c r="W478" s="131"/>
      <c r="X478" s="131"/>
      <c r="Y478" s="126"/>
      <c r="Z478" s="126"/>
      <c r="AA478" s="126"/>
      <c r="AB478" s="126"/>
      <c r="AC478" s="126"/>
      <c r="AD478" s="126"/>
      <c r="AE478" s="126"/>
      <c r="AF478" s="126"/>
      <c r="AG478" s="126" t="s">
        <v>340</v>
      </c>
      <c r="AH478" s="126"/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6"/>
      <c r="AX478" s="126"/>
      <c r="AY478" s="126"/>
      <c r="AZ478" s="126"/>
      <c r="BA478" s="126"/>
      <c r="BB478" s="126"/>
      <c r="BC478" s="126"/>
      <c r="BD478" s="126"/>
      <c r="BE478" s="126"/>
      <c r="BF478" s="126"/>
      <c r="BG478" s="126"/>
      <c r="BH478" s="126"/>
    </row>
    <row r="479" spans="1:60">
      <c r="A479" s="129"/>
      <c r="B479" s="129"/>
      <c r="C479" s="257" t="s">
        <v>668</v>
      </c>
      <c r="D479" s="258"/>
      <c r="E479" s="258"/>
      <c r="F479" s="258"/>
      <c r="G479" s="258"/>
      <c r="H479" s="131"/>
      <c r="I479" s="131"/>
      <c r="J479" s="131"/>
      <c r="K479" s="131"/>
      <c r="L479" s="131"/>
      <c r="M479" s="131"/>
      <c r="N479" s="130"/>
      <c r="O479" s="130"/>
      <c r="P479" s="130"/>
      <c r="Q479" s="130"/>
      <c r="R479" s="131"/>
      <c r="S479" s="131"/>
      <c r="T479" s="131"/>
      <c r="U479" s="131"/>
      <c r="V479" s="131"/>
      <c r="W479" s="131"/>
      <c r="X479" s="131"/>
      <c r="Y479" s="126"/>
      <c r="Z479" s="126"/>
      <c r="AA479" s="126"/>
      <c r="AB479" s="126"/>
      <c r="AC479" s="126"/>
      <c r="AD479" s="126"/>
      <c r="AE479" s="126"/>
      <c r="AF479" s="126"/>
      <c r="AG479" s="126" t="s">
        <v>340</v>
      </c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6"/>
      <c r="AX479" s="126"/>
      <c r="AY479" s="126"/>
      <c r="AZ479" s="126"/>
      <c r="BA479" s="126"/>
      <c r="BB479" s="126"/>
      <c r="BC479" s="126"/>
      <c r="BD479" s="126"/>
      <c r="BE479" s="126"/>
      <c r="BF479" s="126"/>
      <c r="BG479" s="126"/>
      <c r="BH479" s="126"/>
    </row>
    <row r="480" spans="1:60">
      <c r="A480" s="129"/>
      <c r="B480" s="129"/>
      <c r="C480" s="257" t="s">
        <v>669</v>
      </c>
      <c r="D480" s="258"/>
      <c r="E480" s="258"/>
      <c r="F480" s="258"/>
      <c r="G480" s="258"/>
      <c r="H480" s="131"/>
      <c r="I480" s="131"/>
      <c r="J480" s="131"/>
      <c r="K480" s="131"/>
      <c r="L480" s="131"/>
      <c r="M480" s="131"/>
      <c r="N480" s="130"/>
      <c r="O480" s="130"/>
      <c r="P480" s="130"/>
      <c r="Q480" s="130"/>
      <c r="R480" s="131"/>
      <c r="S480" s="131"/>
      <c r="T480" s="131"/>
      <c r="U480" s="131"/>
      <c r="V480" s="131"/>
      <c r="W480" s="131"/>
      <c r="X480" s="131"/>
      <c r="Y480" s="126"/>
      <c r="Z480" s="126"/>
      <c r="AA480" s="126"/>
      <c r="AB480" s="126"/>
      <c r="AC480" s="126"/>
      <c r="AD480" s="126"/>
      <c r="AE480" s="126"/>
      <c r="AF480" s="126"/>
      <c r="AG480" s="126" t="s">
        <v>340</v>
      </c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6"/>
      <c r="AX480" s="126"/>
      <c r="AY480" s="126"/>
      <c r="AZ480" s="126"/>
      <c r="BA480" s="126"/>
      <c r="BB480" s="126"/>
      <c r="BC480" s="126"/>
      <c r="BD480" s="126"/>
      <c r="BE480" s="126"/>
      <c r="BF480" s="126"/>
      <c r="BG480" s="126"/>
      <c r="BH480" s="126"/>
    </row>
    <row r="481" spans="1:60">
      <c r="A481" s="129"/>
      <c r="B481" s="129"/>
      <c r="C481" s="257" t="s">
        <v>339</v>
      </c>
      <c r="D481" s="258"/>
      <c r="E481" s="258"/>
      <c r="F481" s="258"/>
      <c r="G481" s="258"/>
      <c r="H481" s="131"/>
      <c r="I481" s="131"/>
      <c r="J481" s="131"/>
      <c r="K481" s="131"/>
      <c r="L481" s="131"/>
      <c r="M481" s="131"/>
      <c r="N481" s="130"/>
      <c r="O481" s="130"/>
      <c r="P481" s="130"/>
      <c r="Q481" s="130"/>
      <c r="R481" s="131"/>
      <c r="S481" s="131"/>
      <c r="T481" s="131"/>
      <c r="U481" s="131"/>
      <c r="V481" s="131"/>
      <c r="W481" s="131"/>
      <c r="X481" s="131"/>
      <c r="Y481" s="126"/>
      <c r="Z481" s="126"/>
      <c r="AA481" s="126"/>
      <c r="AB481" s="126"/>
      <c r="AC481" s="126"/>
      <c r="AD481" s="126"/>
      <c r="AE481" s="126"/>
      <c r="AF481" s="126"/>
      <c r="AG481" s="126" t="s">
        <v>340</v>
      </c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6"/>
      <c r="AX481" s="126"/>
      <c r="AY481" s="126"/>
      <c r="AZ481" s="126"/>
      <c r="BA481" s="126"/>
      <c r="BB481" s="126"/>
      <c r="BC481" s="126"/>
      <c r="BD481" s="126"/>
      <c r="BE481" s="126"/>
      <c r="BF481" s="126"/>
      <c r="BG481" s="126"/>
      <c r="BH481" s="126"/>
    </row>
    <row r="482" spans="1:60">
      <c r="A482" s="129"/>
      <c r="B482" s="129"/>
      <c r="C482" s="257" t="s">
        <v>670</v>
      </c>
      <c r="D482" s="258"/>
      <c r="E482" s="258"/>
      <c r="F482" s="258"/>
      <c r="G482" s="258"/>
      <c r="H482" s="131"/>
      <c r="I482" s="131"/>
      <c r="J482" s="131"/>
      <c r="K482" s="131"/>
      <c r="L482" s="131"/>
      <c r="M482" s="131"/>
      <c r="N482" s="130"/>
      <c r="O482" s="130"/>
      <c r="P482" s="130"/>
      <c r="Q482" s="130"/>
      <c r="R482" s="131"/>
      <c r="S482" s="131"/>
      <c r="T482" s="131"/>
      <c r="U482" s="131"/>
      <c r="V482" s="131"/>
      <c r="W482" s="131"/>
      <c r="X482" s="131"/>
      <c r="Y482" s="126"/>
      <c r="Z482" s="126"/>
      <c r="AA482" s="126"/>
      <c r="AB482" s="126"/>
      <c r="AC482" s="126"/>
      <c r="AD482" s="126"/>
      <c r="AE482" s="126"/>
      <c r="AF482" s="126"/>
      <c r="AG482" s="126" t="s">
        <v>340</v>
      </c>
      <c r="AH482" s="126"/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6"/>
      <c r="AX482" s="126"/>
      <c r="AY482" s="126"/>
      <c r="AZ482" s="126"/>
      <c r="BA482" s="126"/>
      <c r="BB482" s="126"/>
      <c r="BC482" s="126"/>
      <c r="BD482" s="126"/>
      <c r="BE482" s="126"/>
      <c r="BF482" s="126"/>
      <c r="BG482" s="126"/>
      <c r="BH482" s="126"/>
    </row>
    <row r="483" spans="1:60">
      <c r="A483" s="129"/>
      <c r="B483" s="129"/>
      <c r="C483" s="257" t="s">
        <v>671</v>
      </c>
      <c r="D483" s="258"/>
      <c r="E483" s="258"/>
      <c r="F483" s="258"/>
      <c r="G483" s="258"/>
      <c r="H483" s="131"/>
      <c r="I483" s="131"/>
      <c r="J483" s="131"/>
      <c r="K483" s="131"/>
      <c r="L483" s="131"/>
      <c r="M483" s="131"/>
      <c r="N483" s="130"/>
      <c r="O483" s="130"/>
      <c r="P483" s="130"/>
      <c r="Q483" s="130"/>
      <c r="R483" s="131"/>
      <c r="S483" s="131"/>
      <c r="T483" s="131"/>
      <c r="U483" s="131"/>
      <c r="V483" s="131"/>
      <c r="W483" s="131"/>
      <c r="X483" s="131"/>
      <c r="Y483" s="126"/>
      <c r="Z483" s="126"/>
      <c r="AA483" s="126"/>
      <c r="AB483" s="126"/>
      <c r="AC483" s="126"/>
      <c r="AD483" s="126"/>
      <c r="AE483" s="126"/>
      <c r="AF483" s="126"/>
      <c r="AG483" s="126" t="s">
        <v>340</v>
      </c>
      <c r="AH483" s="126"/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6"/>
      <c r="AX483" s="126"/>
      <c r="AY483" s="126"/>
      <c r="AZ483" s="126"/>
      <c r="BA483" s="126"/>
      <c r="BB483" s="126"/>
      <c r="BC483" s="126"/>
      <c r="BD483" s="126"/>
      <c r="BE483" s="126"/>
      <c r="BF483" s="126"/>
      <c r="BG483" s="126"/>
      <c r="BH483" s="126"/>
    </row>
    <row r="484" spans="1:60">
      <c r="A484" s="129"/>
      <c r="B484" s="129"/>
      <c r="C484" s="257" t="s">
        <v>672</v>
      </c>
      <c r="D484" s="258"/>
      <c r="E484" s="258"/>
      <c r="F484" s="258"/>
      <c r="G484" s="258"/>
      <c r="H484" s="131"/>
      <c r="I484" s="131"/>
      <c r="J484" s="131"/>
      <c r="K484" s="131"/>
      <c r="L484" s="131"/>
      <c r="M484" s="131"/>
      <c r="N484" s="130"/>
      <c r="O484" s="130"/>
      <c r="P484" s="130"/>
      <c r="Q484" s="130"/>
      <c r="R484" s="131"/>
      <c r="S484" s="131"/>
      <c r="T484" s="131"/>
      <c r="U484" s="131"/>
      <c r="V484" s="131"/>
      <c r="W484" s="131"/>
      <c r="X484" s="131"/>
      <c r="Y484" s="126"/>
      <c r="Z484" s="126"/>
      <c r="AA484" s="126"/>
      <c r="AB484" s="126"/>
      <c r="AC484" s="126"/>
      <c r="AD484" s="126"/>
      <c r="AE484" s="126"/>
      <c r="AF484" s="126"/>
      <c r="AG484" s="126" t="s">
        <v>340</v>
      </c>
      <c r="AH484" s="126"/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6"/>
      <c r="AX484" s="126"/>
      <c r="AY484" s="126"/>
      <c r="AZ484" s="126"/>
      <c r="BA484" s="126"/>
      <c r="BB484" s="126"/>
      <c r="BC484" s="126"/>
      <c r="BD484" s="126"/>
      <c r="BE484" s="126"/>
      <c r="BF484" s="126"/>
      <c r="BG484" s="126"/>
      <c r="BH484" s="126"/>
    </row>
    <row r="485" spans="1:60">
      <c r="A485" s="129"/>
      <c r="B485" s="129"/>
      <c r="C485" s="257" t="s">
        <v>673</v>
      </c>
      <c r="D485" s="258"/>
      <c r="E485" s="258"/>
      <c r="F485" s="258"/>
      <c r="G485" s="258"/>
      <c r="H485" s="131"/>
      <c r="I485" s="131"/>
      <c r="J485" s="131"/>
      <c r="K485" s="131"/>
      <c r="L485" s="131"/>
      <c r="M485" s="131"/>
      <c r="N485" s="130"/>
      <c r="O485" s="130"/>
      <c r="P485" s="130"/>
      <c r="Q485" s="130"/>
      <c r="R485" s="131"/>
      <c r="S485" s="131"/>
      <c r="T485" s="131"/>
      <c r="U485" s="131"/>
      <c r="V485" s="131"/>
      <c r="W485" s="131"/>
      <c r="X485" s="131"/>
      <c r="Y485" s="126"/>
      <c r="Z485" s="126"/>
      <c r="AA485" s="126"/>
      <c r="AB485" s="126"/>
      <c r="AC485" s="126"/>
      <c r="AD485" s="126"/>
      <c r="AE485" s="126"/>
      <c r="AF485" s="126"/>
      <c r="AG485" s="126" t="s">
        <v>340</v>
      </c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6"/>
      <c r="AX485" s="126"/>
      <c r="AY485" s="126"/>
      <c r="AZ485" s="126"/>
      <c r="BA485" s="126"/>
      <c r="BB485" s="126"/>
      <c r="BC485" s="126"/>
      <c r="BD485" s="126"/>
      <c r="BE485" s="126"/>
      <c r="BF485" s="126"/>
      <c r="BG485" s="126"/>
      <c r="BH485" s="126"/>
    </row>
    <row r="486" spans="1:60">
      <c r="A486" s="129"/>
      <c r="B486" s="129"/>
      <c r="C486" s="257" t="s">
        <v>674</v>
      </c>
      <c r="D486" s="258"/>
      <c r="E486" s="258"/>
      <c r="F486" s="258"/>
      <c r="G486" s="258"/>
      <c r="H486" s="131"/>
      <c r="I486" s="131"/>
      <c r="J486" s="131"/>
      <c r="K486" s="131"/>
      <c r="L486" s="131"/>
      <c r="M486" s="131"/>
      <c r="N486" s="130"/>
      <c r="O486" s="130"/>
      <c r="P486" s="130"/>
      <c r="Q486" s="130"/>
      <c r="R486" s="131"/>
      <c r="S486" s="131"/>
      <c r="T486" s="131"/>
      <c r="U486" s="131"/>
      <c r="V486" s="131"/>
      <c r="W486" s="131"/>
      <c r="X486" s="131"/>
      <c r="Y486" s="126"/>
      <c r="Z486" s="126"/>
      <c r="AA486" s="126"/>
      <c r="AB486" s="126"/>
      <c r="AC486" s="126"/>
      <c r="AD486" s="126"/>
      <c r="AE486" s="126"/>
      <c r="AF486" s="126"/>
      <c r="AG486" s="126" t="s">
        <v>340</v>
      </c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6"/>
      <c r="AX486" s="126"/>
      <c r="AY486" s="126"/>
      <c r="AZ486" s="126"/>
      <c r="BA486" s="126"/>
      <c r="BB486" s="126"/>
      <c r="BC486" s="126"/>
      <c r="BD486" s="126"/>
      <c r="BE486" s="126"/>
      <c r="BF486" s="126"/>
      <c r="BG486" s="126"/>
      <c r="BH486" s="126"/>
    </row>
    <row r="487" spans="1:60">
      <c r="A487" s="129"/>
      <c r="B487" s="129"/>
      <c r="C487" s="257" t="s">
        <v>675</v>
      </c>
      <c r="D487" s="258"/>
      <c r="E487" s="258"/>
      <c r="F487" s="258"/>
      <c r="G487" s="258"/>
      <c r="H487" s="131"/>
      <c r="I487" s="131"/>
      <c r="J487" s="131"/>
      <c r="K487" s="131"/>
      <c r="L487" s="131"/>
      <c r="M487" s="131"/>
      <c r="N487" s="130"/>
      <c r="O487" s="130"/>
      <c r="P487" s="130"/>
      <c r="Q487" s="130"/>
      <c r="R487" s="131"/>
      <c r="S487" s="131"/>
      <c r="T487" s="131"/>
      <c r="U487" s="131"/>
      <c r="V487" s="131"/>
      <c r="W487" s="131"/>
      <c r="X487" s="131"/>
      <c r="Y487" s="126"/>
      <c r="Z487" s="126"/>
      <c r="AA487" s="126"/>
      <c r="AB487" s="126"/>
      <c r="AC487" s="126"/>
      <c r="AD487" s="126"/>
      <c r="AE487" s="126"/>
      <c r="AF487" s="126"/>
      <c r="AG487" s="126" t="s">
        <v>340</v>
      </c>
      <c r="AH487" s="126"/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6"/>
      <c r="AX487" s="126"/>
      <c r="AY487" s="126"/>
      <c r="AZ487" s="126"/>
      <c r="BA487" s="126"/>
      <c r="BB487" s="126"/>
      <c r="BC487" s="126"/>
      <c r="BD487" s="126"/>
      <c r="BE487" s="126"/>
      <c r="BF487" s="126"/>
      <c r="BG487" s="126"/>
      <c r="BH487" s="126"/>
    </row>
    <row r="488" spans="1:60">
      <c r="A488" s="129"/>
      <c r="B488" s="129"/>
      <c r="C488" s="257" t="s">
        <v>676</v>
      </c>
      <c r="D488" s="258"/>
      <c r="E488" s="258"/>
      <c r="F488" s="258"/>
      <c r="G488" s="258"/>
      <c r="H488" s="131"/>
      <c r="I488" s="131"/>
      <c r="J488" s="131"/>
      <c r="K488" s="131"/>
      <c r="L488" s="131"/>
      <c r="M488" s="131"/>
      <c r="N488" s="130"/>
      <c r="O488" s="130"/>
      <c r="P488" s="130"/>
      <c r="Q488" s="130"/>
      <c r="R488" s="131"/>
      <c r="S488" s="131"/>
      <c r="T488" s="131"/>
      <c r="U488" s="131"/>
      <c r="V488" s="131"/>
      <c r="W488" s="131"/>
      <c r="X488" s="131"/>
      <c r="Y488" s="126"/>
      <c r="Z488" s="126"/>
      <c r="AA488" s="126"/>
      <c r="AB488" s="126"/>
      <c r="AC488" s="126"/>
      <c r="AD488" s="126"/>
      <c r="AE488" s="126"/>
      <c r="AF488" s="126"/>
      <c r="AG488" s="126" t="s">
        <v>340</v>
      </c>
      <c r="AH488" s="126"/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6"/>
      <c r="AX488" s="126"/>
      <c r="AY488" s="126"/>
      <c r="AZ488" s="126"/>
      <c r="BA488" s="126"/>
      <c r="BB488" s="126"/>
      <c r="BC488" s="126"/>
      <c r="BD488" s="126"/>
      <c r="BE488" s="126"/>
      <c r="BF488" s="126"/>
      <c r="BG488" s="126"/>
      <c r="BH488" s="126"/>
    </row>
    <row r="489" spans="1:60">
      <c r="A489" s="129"/>
      <c r="B489" s="129"/>
      <c r="C489" s="257" t="s">
        <v>677</v>
      </c>
      <c r="D489" s="258"/>
      <c r="E489" s="258"/>
      <c r="F489" s="258"/>
      <c r="G489" s="258"/>
      <c r="H489" s="131"/>
      <c r="I489" s="131"/>
      <c r="J489" s="131"/>
      <c r="K489" s="131"/>
      <c r="L489" s="131"/>
      <c r="M489" s="131"/>
      <c r="N489" s="130"/>
      <c r="O489" s="130"/>
      <c r="P489" s="130"/>
      <c r="Q489" s="130"/>
      <c r="R489" s="131"/>
      <c r="S489" s="131"/>
      <c r="T489" s="131"/>
      <c r="U489" s="131"/>
      <c r="V489" s="131"/>
      <c r="W489" s="131"/>
      <c r="X489" s="131"/>
      <c r="Y489" s="126"/>
      <c r="Z489" s="126"/>
      <c r="AA489" s="126"/>
      <c r="AB489" s="126"/>
      <c r="AC489" s="126"/>
      <c r="AD489" s="126"/>
      <c r="AE489" s="126"/>
      <c r="AF489" s="126"/>
      <c r="AG489" s="126" t="s">
        <v>340</v>
      </c>
      <c r="AH489" s="126"/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6"/>
      <c r="AX489" s="126"/>
      <c r="AY489" s="126"/>
      <c r="AZ489" s="126"/>
      <c r="BA489" s="126"/>
      <c r="BB489" s="126"/>
      <c r="BC489" s="126"/>
      <c r="BD489" s="126"/>
      <c r="BE489" s="126"/>
      <c r="BF489" s="126"/>
      <c r="BG489" s="126"/>
      <c r="BH489" s="126"/>
    </row>
    <row r="490" spans="1:60">
      <c r="A490" s="129"/>
      <c r="B490" s="129"/>
      <c r="C490" s="257" t="s">
        <v>678</v>
      </c>
      <c r="D490" s="258"/>
      <c r="E490" s="258"/>
      <c r="F490" s="258"/>
      <c r="G490" s="258"/>
      <c r="H490" s="131"/>
      <c r="I490" s="131"/>
      <c r="J490" s="131"/>
      <c r="K490" s="131"/>
      <c r="L490" s="131"/>
      <c r="M490" s="131"/>
      <c r="N490" s="130"/>
      <c r="O490" s="130"/>
      <c r="P490" s="130"/>
      <c r="Q490" s="130"/>
      <c r="R490" s="131"/>
      <c r="S490" s="131"/>
      <c r="T490" s="131"/>
      <c r="U490" s="131"/>
      <c r="V490" s="131"/>
      <c r="W490" s="131"/>
      <c r="X490" s="131"/>
      <c r="Y490" s="126"/>
      <c r="Z490" s="126"/>
      <c r="AA490" s="126"/>
      <c r="AB490" s="126"/>
      <c r="AC490" s="126"/>
      <c r="AD490" s="126"/>
      <c r="AE490" s="126"/>
      <c r="AF490" s="126"/>
      <c r="AG490" s="126" t="s">
        <v>340</v>
      </c>
      <c r="AH490" s="126"/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6"/>
      <c r="AX490" s="126"/>
      <c r="AY490" s="126"/>
      <c r="AZ490" s="126"/>
      <c r="BA490" s="126"/>
      <c r="BB490" s="126"/>
      <c r="BC490" s="126"/>
      <c r="BD490" s="126"/>
      <c r="BE490" s="126"/>
      <c r="BF490" s="126"/>
      <c r="BG490" s="126"/>
      <c r="BH490" s="126"/>
    </row>
    <row r="491" spans="1:60">
      <c r="A491" s="129"/>
      <c r="B491" s="129"/>
      <c r="C491" s="257" t="s">
        <v>679</v>
      </c>
      <c r="D491" s="258"/>
      <c r="E491" s="258"/>
      <c r="F491" s="258"/>
      <c r="G491" s="258"/>
      <c r="H491" s="131"/>
      <c r="I491" s="131"/>
      <c r="J491" s="131"/>
      <c r="K491" s="131"/>
      <c r="L491" s="131"/>
      <c r="M491" s="131"/>
      <c r="N491" s="130"/>
      <c r="O491" s="130"/>
      <c r="P491" s="130"/>
      <c r="Q491" s="130"/>
      <c r="R491" s="131"/>
      <c r="S491" s="131"/>
      <c r="T491" s="131"/>
      <c r="U491" s="131"/>
      <c r="V491" s="131"/>
      <c r="W491" s="131"/>
      <c r="X491" s="131"/>
      <c r="Y491" s="126"/>
      <c r="Z491" s="126"/>
      <c r="AA491" s="126"/>
      <c r="AB491" s="126"/>
      <c r="AC491" s="126"/>
      <c r="AD491" s="126"/>
      <c r="AE491" s="126"/>
      <c r="AF491" s="126"/>
      <c r="AG491" s="126" t="s">
        <v>340</v>
      </c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6"/>
      <c r="AX491" s="126"/>
      <c r="AY491" s="126"/>
      <c r="AZ491" s="126"/>
      <c r="BA491" s="126"/>
      <c r="BB491" s="126"/>
      <c r="BC491" s="126"/>
      <c r="BD491" s="126"/>
      <c r="BE491" s="126"/>
      <c r="BF491" s="126"/>
      <c r="BG491" s="126"/>
      <c r="BH491" s="126"/>
    </row>
    <row r="492" spans="1:60">
      <c r="A492" s="129"/>
      <c r="B492" s="129"/>
      <c r="C492" s="257" t="s">
        <v>680</v>
      </c>
      <c r="D492" s="258"/>
      <c r="E492" s="258"/>
      <c r="F492" s="258"/>
      <c r="G492" s="258"/>
      <c r="H492" s="131"/>
      <c r="I492" s="131"/>
      <c r="J492" s="131"/>
      <c r="K492" s="131"/>
      <c r="L492" s="131"/>
      <c r="M492" s="131"/>
      <c r="N492" s="130"/>
      <c r="O492" s="130"/>
      <c r="P492" s="130"/>
      <c r="Q492" s="130"/>
      <c r="R492" s="131"/>
      <c r="S492" s="131"/>
      <c r="T492" s="131"/>
      <c r="U492" s="131"/>
      <c r="V492" s="131"/>
      <c r="W492" s="131"/>
      <c r="X492" s="131"/>
      <c r="Y492" s="126"/>
      <c r="Z492" s="126"/>
      <c r="AA492" s="126"/>
      <c r="AB492" s="126"/>
      <c r="AC492" s="126"/>
      <c r="AD492" s="126"/>
      <c r="AE492" s="126"/>
      <c r="AF492" s="126"/>
      <c r="AG492" s="126" t="s">
        <v>340</v>
      </c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6"/>
      <c r="AX492" s="126"/>
      <c r="AY492" s="126"/>
      <c r="AZ492" s="126"/>
      <c r="BA492" s="126"/>
      <c r="BB492" s="126"/>
      <c r="BC492" s="126"/>
      <c r="BD492" s="126"/>
      <c r="BE492" s="126"/>
      <c r="BF492" s="126"/>
      <c r="BG492" s="126"/>
      <c r="BH492" s="126"/>
    </row>
    <row r="493" spans="1:60">
      <c r="A493" s="129"/>
      <c r="B493" s="129"/>
      <c r="C493" s="257" t="s">
        <v>681</v>
      </c>
      <c r="D493" s="258"/>
      <c r="E493" s="258"/>
      <c r="F493" s="258"/>
      <c r="G493" s="258"/>
      <c r="H493" s="131"/>
      <c r="I493" s="131"/>
      <c r="J493" s="131"/>
      <c r="K493" s="131"/>
      <c r="L493" s="131"/>
      <c r="M493" s="131"/>
      <c r="N493" s="130"/>
      <c r="O493" s="130"/>
      <c r="P493" s="130"/>
      <c r="Q493" s="130"/>
      <c r="R493" s="131"/>
      <c r="S493" s="131"/>
      <c r="T493" s="131"/>
      <c r="U493" s="131"/>
      <c r="V493" s="131"/>
      <c r="W493" s="131"/>
      <c r="X493" s="131"/>
      <c r="Y493" s="126"/>
      <c r="Z493" s="126"/>
      <c r="AA493" s="126"/>
      <c r="AB493" s="126"/>
      <c r="AC493" s="126"/>
      <c r="AD493" s="126"/>
      <c r="AE493" s="126"/>
      <c r="AF493" s="126"/>
      <c r="AG493" s="126" t="s">
        <v>340</v>
      </c>
      <c r="AH493" s="126"/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6"/>
      <c r="AX493" s="126"/>
      <c r="AY493" s="126"/>
      <c r="AZ493" s="126"/>
      <c r="BA493" s="126"/>
      <c r="BB493" s="126"/>
      <c r="BC493" s="126"/>
      <c r="BD493" s="126"/>
      <c r="BE493" s="126"/>
      <c r="BF493" s="126"/>
      <c r="BG493" s="126"/>
      <c r="BH493" s="126"/>
    </row>
    <row r="494" spans="1:60">
      <c r="A494" s="129"/>
      <c r="B494" s="129"/>
      <c r="C494" s="257" t="s">
        <v>682</v>
      </c>
      <c r="D494" s="258"/>
      <c r="E494" s="258"/>
      <c r="F494" s="258"/>
      <c r="G494" s="258"/>
      <c r="H494" s="131"/>
      <c r="I494" s="131"/>
      <c r="J494" s="131"/>
      <c r="K494" s="131"/>
      <c r="L494" s="131"/>
      <c r="M494" s="131"/>
      <c r="N494" s="130"/>
      <c r="O494" s="130"/>
      <c r="P494" s="130"/>
      <c r="Q494" s="130"/>
      <c r="R494" s="131"/>
      <c r="S494" s="131"/>
      <c r="T494" s="131"/>
      <c r="U494" s="131"/>
      <c r="V494" s="131"/>
      <c r="W494" s="131"/>
      <c r="X494" s="131"/>
      <c r="Y494" s="126"/>
      <c r="Z494" s="126"/>
      <c r="AA494" s="126"/>
      <c r="AB494" s="126"/>
      <c r="AC494" s="126"/>
      <c r="AD494" s="126"/>
      <c r="AE494" s="126"/>
      <c r="AF494" s="126"/>
      <c r="AG494" s="126" t="s">
        <v>340</v>
      </c>
      <c r="AH494" s="126"/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6"/>
      <c r="AX494" s="126"/>
      <c r="AY494" s="126"/>
      <c r="AZ494" s="126"/>
      <c r="BA494" s="126"/>
      <c r="BB494" s="126"/>
      <c r="BC494" s="126"/>
      <c r="BD494" s="126"/>
      <c r="BE494" s="126"/>
      <c r="BF494" s="126"/>
      <c r="BG494" s="126"/>
      <c r="BH494" s="126"/>
    </row>
    <row r="495" spans="1:60">
      <c r="A495" s="129"/>
      <c r="B495" s="129"/>
      <c r="C495" s="257" t="s">
        <v>683</v>
      </c>
      <c r="D495" s="258"/>
      <c r="E495" s="258"/>
      <c r="F495" s="258"/>
      <c r="G495" s="258"/>
      <c r="H495" s="131"/>
      <c r="I495" s="131"/>
      <c r="J495" s="131"/>
      <c r="K495" s="131"/>
      <c r="L495" s="131"/>
      <c r="M495" s="131"/>
      <c r="N495" s="130"/>
      <c r="O495" s="130"/>
      <c r="P495" s="130"/>
      <c r="Q495" s="130"/>
      <c r="R495" s="131"/>
      <c r="S495" s="131"/>
      <c r="T495" s="131"/>
      <c r="U495" s="131"/>
      <c r="V495" s="131"/>
      <c r="W495" s="131"/>
      <c r="X495" s="131"/>
      <c r="Y495" s="126"/>
      <c r="Z495" s="126"/>
      <c r="AA495" s="126"/>
      <c r="AB495" s="126"/>
      <c r="AC495" s="126"/>
      <c r="AD495" s="126"/>
      <c r="AE495" s="126"/>
      <c r="AF495" s="126"/>
      <c r="AG495" s="126" t="s">
        <v>340</v>
      </c>
      <c r="AH495" s="126"/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6"/>
      <c r="AX495" s="126"/>
      <c r="AY495" s="126"/>
      <c r="AZ495" s="126"/>
      <c r="BA495" s="126"/>
      <c r="BB495" s="126"/>
      <c r="BC495" s="126"/>
      <c r="BD495" s="126"/>
      <c r="BE495" s="126"/>
      <c r="BF495" s="126"/>
      <c r="BG495" s="126"/>
      <c r="BH495" s="126"/>
    </row>
    <row r="496" spans="1:60">
      <c r="A496" s="129"/>
      <c r="B496" s="129"/>
      <c r="C496" s="257" t="s">
        <v>349</v>
      </c>
      <c r="D496" s="258"/>
      <c r="E496" s="258"/>
      <c r="F496" s="258"/>
      <c r="G496" s="258"/>
      <c r="H496" s="131"/>
      <c r="I496" s="131"/>
      <c r="J496" s="131"/>
      <c r="K496" s="131"/>
      <c r="L496" s="131"/>
      <c r="M496" s="131"/>
      <c r="N496" s="130"/>
      <c r="O496" s="130"/>
      <c r="P496" s="130"/>
      <c r="Q496" s="130"/>
      <c r="R496" s="131"/>
      <c r="S496" s="131"/>
      <c r="T496" s="131"/>
      <c r="U496" s="131"/>
      <c r="V496" s="131"/>
      <c r="W496" s="131"/>
      <c r="X496" s="131"/>
      <c r="Y496" s="126"/>
      <c r="Z496" s="126"/>
      <c r="AA496" s="126"/>
      <c r="AB496" s="126"/>
      <c r="AC496" s="126"/>
      <c r="AD496" s="126"/>
      <c r="AE496" s="126"/>
      <c r="AF496" s="126"/>
      <c r="AG496" s="126" t="s">
        <v>340</v>
      </c>
      <c r="AH496" s="126"/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6"/>
      <c r="AX496" s="126"/>
      <c r="AY496" s="126"/>
      <c r="AZ496" s="126"/>
      <c r="BA496" s="126"/>
      <c r="BB496" s="126"/>
      <c r="BC496" s="126"/>
      <c r="BD496" s="126"/>
      <c r="BE496" s="126"/>
      <c r="BF496" s="126"/>
      <c r="BG496" s="126"/>
      <c r="BH496" s="126"/>
    </row>
    <row r="497" spans="1:60">
      <c r="A497" s="129"/>
      <c r="B497" s="129"/>
      <c r="C497" s="257" t="s">
        <v>684</v>
      </c>
      <c r="D497" s="258"/>
      <c r="E497" s="258"/>
      <c r="F497" s="258"/>
      <c r="G497" s="258"/>
      <c r="H497" s="131"/>
      <c r="I497" s="131"/>
      <c r="J497" s="131"/>
      <c r="K497" s="131"/>
      <c r="L497" s="131"/>
      <c r="M497" s="131"/>
      <c r="N497" s="130"/>
      <c r="O497" s="130"/>
      <c r="P497" s="130"/>
      <c r="Q497" s="130"/>
      <c r="R497" s="131"/>
      <c r="S497" s="131"/>
      <c r="T497" s="131"/>
      <c r="U497" s="131"/>
      <c r="V497" s="131"/>
      <c r="W497" s="131"/>
      <c r="X497" s="131"/>
      <c r="Y497" s="126"/>
      <c r="Z497" s="126"/>
      <c r="AA497" s="126"/>
      <c r="AB497" s="126"/>
      <c r="AC497" s="126"/>
      <c r="AD497" s="126"/>
      <c r="AE497" s="126"/>
      <c r="AF497" s="126"/>
      <c r="AG497" s="126" t="s">
        <v>340</v>
      </c>
      <c r="AH497" s="126"/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6"/>
      <c r="AX497" s="126"/>
      <c r="AY497" s="126"/>
      <c r="AZ497" s="126"/>
      <c r="BA497" s="126"/>
      <c r="BB497" s="126"/>
      <c r="BC497" s="126"/>
      <c r="BD497" s="126"/>
      <c r="BE497" s="126"/>
      <c r="BF497" s="126"/>
      <c r="BG497" s="126"/>
      <c r="BH497" s="126"/>
    </row>
    <row r="498" spans="1:60">
      <c r="A498" s="129"/>
      <c r="B498" s="129"/>
      <c r="C498" s="257" t="s">
        <v>685</v>
      </c>
      <c r="D498" s="258"/>
      <c r="E498" s="258"/>
      <c r="F498" s="258"/>
      <c r="G498" s="258"/>
      <c r="H498" s="131"/>
      <c r="I498" s="131"/>
      <c r="J498" s="131"/>
      <c r="K498" s="131"/>
      <c r="L498" s="131"/>
      <c r="M498" s="131"/>
      <c r="N498" s="130"/>
      <c r="O498" s="130"/>
      <c r="P498" s="130"/>
      <c r="Q498" s="130"/>
      <c r="R498" s="131"/>
      <c r="S498" s="131"/>
      <c r="T498" s="131"/>
      <c r="U498" s="131"/>
      <c r="V498" s="131"/>
      <c r="W498" s="131"/>
      <c r="X498" s="131"/>
      <c r="Y498" s="126"/>
      <c r="Z498" s="126"/>
      <c r="AA498" s="126"/>
      <c r="AB498" s="126"/>
      <c r="AC498" s="126"/>
      <c r="AD498" s="126"/>
      <c r="AE498" s="126"/>
      <c r="AF498" s="126"/>
      <c r="AG498" s="126" t="s">
        <v>340</v>
      </c>
      <c r="AH498" s="126"/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6"/>
      <c r="AX498" s="126"/>
      <c r="AY498" s="126"/>
      <c r="AZ498" s="126"/>
      <c r="BA498" s="126"/>
      <c r="BB498" s="126"/>
      <c r="BC498" s="126"/>
      <c r="BD498" s="126"/>
      <c r="BE498" s="126"/>
      <c r="BF498" s="126"/>
      <c r="BG498" s="126"/>
      <c r="BH498" s="126"/>
    </row>
    <row r="499" spans="1:60">
      <c r="A499" s="129"/>
      <c r="B499" s="129"/>
      <c r="C499" s="257" t="s">
        <v>686</v>
      </c>
      <c r="D499" s="258"/>
      <c r="E499" s="258"/>
      <c r="F499" s="258"/>
      <c r="G499" s="258"/>
      <c r="H499" s="131"/>
      <c r="I499" s="131"/>
      <c r="J499" s="131"/>
      <c r="K499" s="131"/>
      <c r="L499" s="131"/>
      <c r="M499" s="131"/>
      <c r="N499" s="130"/>
      <c r="O499" s="130"/>
      <c r="P499" s="130"/>
      <c r="Q499" s="130"/>
      <c r="R499" s="131"/>
      <c r="S499" s="131"/>
      <c r="T499" s="131"/>
      <c r="U499" s="131"/>
      <c r="V499" s="131"/>
      <c r="W499" s="131"/>
      <c r="X499" s="131"/>
      <c r="Y499" s="126"/>
      <c r="Z499" s="126"/>
      <c r="AA499" s="126"/>
      <c r="AB499" s="126"/>
      <c r="AC499" s="126"/>
      <c r="AD499" s="126"/>
      <c r="AE499" s="126"/>
      <c r="AF499" s="126"/>
      <c r="AG499" s="126" t="s">
        <v>340</v>
      </c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6"/>
      <c r="AX499" s="126"/>
      <c r="AY499" s="126"/>
      <c r="AZ499" s="126"/>
      <c r="BA499" s="126"/>
      <c r="BB499" s="126"/>
      <c r="BC499" s="126"/>
      <c r="BD499" s="126"/>
      <c r="BE499" s="126"/>
      <c r="BF499" s="126"/>
      <c r="BG499" s="126"/>
      <c r="BH499" s="126"/>
    </row>
    <row r="500" spans="1:60">
      <c r="A500" s="129"/>
      <c r="B500" s="129"/>
      <c r="C500" s="257" t="s">
        <v>687</v>
      </c>
      <c r="D500" s="258"/>
      <c r="E500" s="258"/>
      <c r="F500" s="258"/>
      <c r="G500" s="258"/>
      <c r="H500" s="131"/>
      <c r="I500" s="131"/>
      <c r="J500" s="131"/>
      <c r="K500" s="131"/>
      <c r="L500" s="131"/>
      <c r="M500" s="131"/>
      <c r="N500" s="130"/>
      <c r="O500" s="130"/>
      <c r="P500" s="130"/>
      <c r="Q500" s="130"/>
      <c r="R500" s="131"/>
      <c r="S500" s="131"/>
      <c r="T500" s="131"/>
      <c r="U500" s="131"/>
      <c r="V500" s="131"/>
      <c r="W500" s="131"/>
      <c r="X500" s="131"/>
      <c r="Y500" s="126"/>
      <c r="Z500" s="126"/>
      <c r="AA500" s="126"/>
      <c r="AB500" s="126"/>
      <c r="AC500" s="126"/>
      <c r="AD500" s="126"/>
      <c r="AE500" s="126"/>
      <c r="AF500" s="126"/>
      <c r="AG500" s="126" t="s">
        <v>340</v>
      </c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6"/>
      <c r="AX500" s="126"/>
      <c r="AY500" s="126"/>
      <c r="AZ500" s="126"/>
      <c r="BA500" s="126"/>
      <c r="BB500" s="126"/>
      <c r="BC500" s="126"/>
      <c r="BD500" s="126"/>
      <c r="BE500" s="126"/>
      <c r="BF500" s="126"/>
      <c r="BG500" s="126"/>
      <c r="BH500" s="126"/>
    </row>
    <row r="501" spans="1:60">
      <c r="A501" s="129"/>
      <c r="B501" s="129"/>
      <c r="C501" s="257" t="s">
        <v>686</v>
      </c>
      <c r="D501" s="258"/>
      <c r="E501" s="258"/>
      <c r="F501" s="258"/>
      <c r="G501" s="258"/>
      <c r="H501" s="131"/>
      <c r="I501" s="131"/>
      <c r="J501" s="131"/>
      <c r="K501" s="131"/>
      <c r="L501" s="131"/>
      <c r="M501" s="131"/>
      <c r="N501" s="130"/>
      <c r="O501" s="130"/>
      <c r="P501" s="130"/>
      <c r="Q501" s="130"/>
      <c r="R501" s="131"/>
      <c r="S501" s="131"/>
      <c r="T501" s="131"/>
      <c r="U501" s="131"/>
      <c r="V501" s="131"/>
      <c r="W501" s="131"/>
      <c r="X501" s="131"/>
      <c r="Y501" s="126"/>
      <c r="Z501" s="126"/>
      <c r="AA501" s="126"/>
      <c r="AB501" s="126"/>
      <c r="AC501" s="126"/>
      <c r="AD501" s="126"/>
      <c r="AE501" s="126"/>
      <c r="AF501" s="126"/>
      <c r="AG501" s="126" t="s">
        <v>340</v>
      </c>
      <c r="AH501" s="126"/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6"/>
      <c r="AX501" s="126"/>
      <c r="AY501" s="126"/>
      <c r="AZ501" s="126"/>
      <c r="BA501" s="126"/>
      <c r="BB501" s="126"/>
      <c r="BC501" s="126"/>
      <c r="BD501" s="126"/>
      <c r="BE501" s="126"/>
      <c r="BF501" s="126"/>
      <c r="BG501" s="126"/>
      <c r="BH501" s="126"/>
    </row>
    <row r="502" spans="1:60">
      <c r="A502" s="129"/>
      <c r="B502" s="129"/>
      <c r="C502" s="257" t="s">
        <v>688</v>
      </c>
      <c r="D502" s="258"/>
      <c r="E502" s="258"/>
      <c r="F502" s="258"/>
      <c r="G502" s="258"/>
      <c r="H502" s="131"/>
      <c r="I502" s="131"/>
      <c r="J502" s="131"/>
      <c r="K502" s="131"/>
      <c r="L502" s="131"/>
      <c r="M502" s="131"/>
      <c r="N502" s="130"/>
      <c r="O502" s="130"/>
      <c r="P502" s="130"/>
      <c r="Q502" s="130"/>
      <c r="R502" s="131"/>
      <c r="S502" s="131"/>
      <c r="T502" s="131"/>
      <c r="U502" s="131"/>
      <c r="V502" s="131"/>
      <c r="W502" s="131"/>
      <c r="X502" s="131"/>
      <c r="Y502" s="126"/>
      <c r="Z502" s="126"/>
      <c r="AA502" s="126"/>
      <c r="AB502" s="126"/>
      <c r="AC502" s="126"/>
      <c r="AD502" s="126"/>
      <c r="AE502" s="126"/>
      <c r="AF502" s="126"/>
      <c r="AG502" s="126" t="s">
        <v>340</v>
      </c>
      <c r="AH502" s="126"/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6"/>
      <c r="AX502" s="126"/>
      <c r="AY502" s="126"/>
      <c r="AZ502" s="126"/>
      <c r="BA502" s="126"/>
      <c r="BB502" s="126"/>
      <c r="BC502" s="126"/>
      <c r="BD502" s="126"/>
      <c r="BE502" s="126"/>
      <c r="BF502" s="126"/>
      <c r="BG502" s="126"/>
      <c r="BH502" s="126"/>
    </row>
    <row r="503" spans="1:60">
      <c r="A503" s="129"/>
      <c r="B503" s="129"/>
      <c r="C503" s="257" t="s">
        <v>689</v>
      </c>
      <c r="D503" s="258"/>
      <c r="E503" s="258"/>
      <c r="F503" s="258"/>
      <c r="G503" s="258"/>
      <c r="H503" s="131"/>
      <c r="I503" s="131"/>
      <c r="J503" s="131"/>
      <c r="K503" s="131"/>
      <c r="L503" s="131"/>
      <c r="M503" s="131"/>
      <c r="N503" s="130"/>
      <c r="O503" s="130"/>
      <c r="P503" s="130"/>
      <c r="Q503" s="130"/>
      <c r="R503" s="131"/>
      <c r="S503" s="131"/>
      <c r="T503" s="131"/>
      <c r="U503" s="131"/>
      <c r="V503" s="131"/>
      <c r="W503" s="131"/>
      <c r="X503" s="131"/>
      <c r="Y503" s="126"/>
      <c r="Z503" s="126"/>
      <c r="AA503" s="126"/>
      <c r="AB503" s="126"/>
      <c r="AC503" s="126"/>
      <c r="AD503" s="126"/>
      <c r="AE503" s="126"/>
      <c r="AF503" s="126"/>
      <c r="AG503" s="126" t="s">
        <v>340</v>
      </c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6"/>
      <c r="AX503" s="126"/>
      <c r="AY503" s="126"/>
      <c r="AZ503" s="126"/>
      <c r="BA503" s="126"/>
      <c r="BB503" s="126"/>
      <c r="BC503" s="126"/>
      <c r="BD503" s="126"/>
      <c r="BE503" s="126"/>
      <c r="BF503" s="126"/>
      <c r="BG503" s="126"/>
      <c r="BH503" s="126"/>
    </row>
    <row r="504" spans="1:60">
      <c r="A504" s="129"/>
      <c r="B504" s="129"/>
      <c r="C504" s="257" t="s">
        <v>690</v>
      </c>
      <c r="D504" s="258"/>
      <c r="E504" s="258"/>
      <c r="F504" s="258"/>
      <c r="G504" s="258"/>
      <c r="H504" s="131"/>
      <c r="I504" s="131"/>
      <c r="J504" s="131"/>
      <c r="K504" s="131"/>
      <c r="L504" s="131"/>
      <c r="M504" s="131"/>
      <c r="N504" s="130"/>
      <c r="O504" s="130"/>
      <c r="P504" s="130"/>
      <c r="Q504" s="130"/>
      <c r="R504" s="131"/>
      <c r="S504" s="131"/>
      <c r="T504" s="131"/>
      <c r="U504" s="131"/>
      <c r="V504" s="131"/>
      <c r="W504" s="131"/>
      <c r="X504" s="131"/>
      <c r="Y504" s="126"/>
      <c r="Z504" s="126"/>
      <c r="AA504" s="126"/>
      <c r="AB504" s="126"/>
      <c r="AC504" s="126"/>
      <c r="AD504" s="126"/>
      <c r="AE504" s="126"/>
      <c r="AF504" s="126"/>
      <c r="AG504" s="126" t="s">
        <v>340</v>
      </c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6"/>
      <c r="AX504" s="126"/>
      <c r="AY504" s="126"/>
      <c r="AZ504" s="126"/>
      <c r="BA504" s="126"/>
      <c r="BB504" s="126"/>
      <c r="BC504" s="126"/>
      <c r="BD504" s="126"/>
      <c r="BE504" s="126"/>
      <c r="BF504" s="126"/>
      <c r="BG504" s="126"/>
      <c r="BH504" s="126"/>
    </row>
    <row r="505" spans="1:60">
      <c r="A505" s="129"/>
      <c r="B505" s="129"/>
      <c r="C505" s="257" t="s">
        <v>691</v>
      </c>
      <c r="D505" s="258"/>
      <c r="E505" s="258"/>
      <c r="F505" s="258"/>
      <c r="G505" s="258"/>
      <c r="H505" s="131"/>
      <c r="I505" s="131"/>
      <c r="J505" s="131"/>
      <c r="K505" s="131"/>
      <c r="L505" s="131"/>
      <c r="M505" s="131"/>
      <c r="N505" s="130"/>
      <c r="O505" s="130"/>
      <c r="P505" s="130"/>
      <c r="Q505" s="130"/>
      <c r="R505" s="131"/>
      <c r="S505" s="131"/>
      <c r="T505" s="131"/>
      <c r="U505" s="131"/>
      <c r="V505" s="131"/>
      <c r="W505" s="131"/>
      <c r="X505" s="131"/>
      <c r="Y505" s="126"/>
      <c r="Z505" s="126"/>
      <c r="AA505" s="126"/>
      <c r="AB505" s="126"/>
      <c r="AC505" s="126"/>
      <c r="AD505" s="126"/>
      <c r="AE505" s="126"/>
      <c r="AF505" s="126"/>
      <c r="AG505" s="126" t="s">
        <v>340</v>
      </c>
      <c r="AH505" s="126"/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6"/>
      <c r="AX505" s="126"/>
      <c r="AY505" s="126"/>
      <c r="AZ505" s="126"/>
      <c r="BA505" s="126"/>
      <c r="BB505" s="126"/>
      <c r="BC505" s="126"/>
      <c r="BD505" s="126"/>
      <c r="BE505" s="126"/>
      <c r="BF505" s="126"/>
      <c r="BG505" s="126"/>
      <c r="BH505" s="126"/>
    </row>
    <row r="506" spans="1:60">
      <c r="A506" s="129"/>
      <c r="B506" s="129"/>
      <c r="C506" s="257" t="s">
        <v>692</v>
      </c>
      <c r="D506" s="258"/>
      <c r="E506" s="258"/>
      <c r="F506" s="258"/>
      <c r="G506" s="258"/>
      <c r="H506" s="131"/>
      <c r="I506" s="131"/>
      <c r="J506" s="131"/>
      <c r="K506" s="131"/>
      <c r="L506" s="131"/>
      <c r="M506" s="131"/>
      <c r="N506" s="130"/>
      <c r="O506" s="130"/>
      <c r="P506" s="130"/>
      <c r="Q506" s="130"/>
      <c r="R506" s="131"/>
      <c r="S506" s="131"/>
      <c r="T506" s="131"/>
      <c r="U506" s="131"/>
      <c r="V506" s="131"/>
      <c r="W506" s="131"/>
      <c r="X506" s="131"/>
      <c r="Y506" s="126"/>
      <c r="Z506" s="126"/>
      <c r="AA506" s="126"/>
      <c r="AB506" s="126"/>
      <c r="AC506" s="126"/>
      <c r="AD506" s="126"/>
      <c r="AE506" s="126"/>
      <c r="AF506" s="126"/>
      <c r="AG506" s="126" t="s">
        <v>340</v>
      </c>
      <c r="AH506" s="126"/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6"/>
      <c r="AX506" s="126"/>
      <c r="AY506" s="126"/>
      <c r="AZ506" s="126"/>
      <c r="BA506" s="126"/>
      <c r="BB506" s="126"/>
      <c r="BC506" s="126"/>
      <c r="BD506" s="126"/>
      <c r="BE506" s="126"/>
      <c r="BF506" s="126"/>
      <c r="BG506" s="126"/>
      <c r="BH506" s="126"/>
    </row>
    <row r="507" spans="1:60">
      <c r="A507" s="129"/>
      <c r="B507" s="129"/>
      <c r="C507" s="257" t="s">
        <v>339</v>
      </c>
      <c r="D507" s="258"/>
      <c r="E507" s="258"/>
      <c r="F507" s="258"/>
      <c r="G507" s="258"/>
      <c r="H507" s="131"/>
      <c r="I507" s="131"/>
      <c r="J507" s="131"/>
      <c r="K507" s="131"/>
      <c r="L507" s="131"/>
      <c r="M507" s="131"/>
      <c r="N507" s="130"/>
      <c r="O507" s="130"/>
      <c r="P507" s="130"/>
      <c r="Q507" s="130"/>
      <c r="R507" s="131"/>
      <c r="S507" s="131"/>
      <c r="T507" s="131"/>
      <c r="U507" s="131"/>
      <c r="V507" s="131"/>
      <c r="W507" s="131"/>
      <c r="X507" s="131"/>
      <c r="Y507" s="126"/>
      <c r="Z507" s="126"/>
      <c r="AA507" s="126"/>
      <c r="AB507" s="126"/>
      <c r="AC507" s="126"/>
      <c r="AD507" s="126"/>
      <c r="AE507" s="126"/>
      <c r="AF507" s="126"/>
      <c r="AG507" s="126" t="s">
        <v>340</v>
      </c>
      <c r="AH507" s="126"/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6"/>
      <c r="AX507" s="126"/>
      <c r="AY507" s="126"/>
      <c r="AZ507" s="126"/>
      <c r="BA507" s="126"/>
      <c r="BB507" s="126"/>
      <c r="BC507" s="126"/>
      <c r="BD507" s="126"/>
      <c r="BE507" s="126"/>
      <c r="BF507" s="126"/>
      <c r="BG507" s="126"/>
      <c r="BH507" s="126"/>
    </row>
    <row r="508" spans="1:60">
      <c r="A508" s="129"/>
      <c r="B508" s="129"/>
      <c r="C508" s="257" t="s">
        <v>693</v>
      </c>
      <c r="D508" s="258"/>
      <c r="E508" s="258"/>
      <c r="F508" s="258"/>
      <c r="G508" s="258"/>
      <c r="H508" s="131"/>
      <c r="I508" s="131"/>
      <c r="J508" s="131"/>
      <c r="K508" s="131"/>
      <c r="L508" s="131"/>
      <c r="M508" s="131"/>
      <c r="N508" s="130"/>
      <c r="O508" s="130"/>
      <c r="P508" s="130"/>
      <c r="Q508" s="130"/>
      <c r="R508" s="131"/>
      <c r="S508" s="131"/>
      <c r="T508" s="131"/>
      <c r="U508" s="131"/>
      <c r="V508" s="131"/>
      <c r="W508" s="131"/>
      <c r="X508" s="131"/>
      <c r="Y508" s="126"/>
      <c r="Z508" s="126"/>
      <c r="AA508" s="126"/>
      <c r="AB508" s="126"/>
      <c r="AC508" s="126"/>
      <c r="AD508" s="126"/>
      <c r="AE508" s="126"/>
      <c r="AF508" s="126"/>
      <c r="AG508" s="126" t="s">
        <v>340</v>
      </c>
      <c r="AH508" s="126"/>
      <c r="AI508" s="126"/>
      <c r="AJ508" s="126"/>
      <c r="AK508" s="126"/>
      <c r="AL508" s="126"/>
      <c r="AM508" s="126"/>
      <c r="AN508" s="126"/>
      <c r="AO508" s="126"/>
      <c r="AP508" s="126"/>
      <c r="AQ508" s="126"/>
      <c r="AR508" s="126"/>
      <c r="AS508" s="126"/>
      <c r="AT508" s="126"/>
      <c r="AU508" s="126"/>
      <c r="AV508" s="126"/>
      <c r="AW508" s="126"/>
      <c r="AX508" s="126"/>
      <c r="AY508" s="126"/>
      <c r="AZ508" s="126"/>
      <c r="BA508" s="126"/>
      <c r="BB508" s="126"/>
      <c r="BC508" s="126"/>
      <c r="BD508" s="126"/>
      <c r="BE508" s="126"/>
      <c r="BF508" s="126"/>
      <c r="BG508" s="126"/>
      <c r="BH508" s="126"/>
    </row>
    <row r="509" spans="1:60">
      <c r="A509" s="129"/>
      <c r="B509" s="129"/>
      <c r="C509" s="257" t="s">
        <v>694</v>
      </c>
      <c r="D509" s="258"/>
      <c r="E509" s="258"/>
      <c r="F509" s="258"/>
      <c r="G509" s="258"/>
      <c r="H509" s="131"/>
      <c r="I509" s="131"/>
      <c r="J509" s="131"/>
      <c r="K509" s="131"/>
      <c r="L509" s="131"/>
      <c r="M509" s="131"/>
      <c r="N509" s="130"/>
      <c r="O509" s="130"/>
      <c r="P509" s="130"/>
      <c r="Q509" s="130"/>
      <c r="R509" s="131"/>
      <c r="S509" s="131"/>
      <c r="T509" s="131"/>
      <c r="U509" s="131"/>
      <c r="V509" s="131"/>
      <c r="W509" s="131"/>
      <c r="X509" s="131"/>
      <c r="Y509" s="126"/>
      <c r="Z509" s="126"/>
      <c r="AA509" s="126"/>
      <c r="AB509" s="126"/>
      <c r="AC509" s="126"/>
      <c r="AD509" s="126"/>
      <c r="AE509" s="126"/>
      <c r="AF509" s="126"/>
      <c r="AG509" s="126" t="s">
        <v>340</v>
      </c>
      <c r="AH509" s="126"/>
      <c r="AI509" s="126"/>
      <c r="AJ509" s="126"/>
      <c r="AK509" s="126"/>
      <c r="AL509" s="126"/>
      <c r="AM509" s="126"/>
      <c r="AN509" s="126"/>
      <c r="AO509" s="126"/>
      <c r="AP509" s="126"/>
      <c r="AQ509" s="126"/>
      <c r="AR509" s="126"/>
      <c r="AS509" s="126"/>
      <c r="AT509" s="126"/>
      <c r="AU509" s="126"/>
      <c r="AV509" s="126"/>
      <c r="AW509" s="126"/>
      <c r="AX509" s="126"/>
      <c r="AY509" s="126"/>
      <c r="AZ509" s="126"/>
      <c r="BA509" s="126"/>
      <c r="BB509" s="126"/>
      <c r="BC509" s="126"/>
      <c r="BD509" s="126"/>
      <c r="BE509" s="126"/>
      <c r="BF509" s="126"/>
      <c r="BG509" s="126"/>
      <c r="BH509" s="126"/>
    </row>
    <row r="510" spans="1:60">
      <c r="A510" s="129"/>
      <c r="B510" s="129"/>
      <c r="C510" s="257" t="s">
        <v>695</v>
      </c>
      <c r="D510" s="258"/>
      <c r="E510" s="258"/>
      <c r="F510" s="258"/>
      <c r="G510" s="258"/>
      <c r="H510" s="131"/>
      <c r="I510" s="131"/>
      <c r="J510" s="131"/>
      <c r="K510" s="131"/>
      <c r="L510" s="131"/>
      <c r="M510" s="131"/>
      <c r="N510" s="130"/>
      <c r="O510" s="130"/>
      <c r="P510" s="130"/>
      <c r="Q510" s="130"/>
      <c r="R510" s="131"/>
      <c r="S510" s="131"/>
      <c r="T510" s="131"/>
      <c r="U510" s="131"/>
      <c r="V510" s="131"/>
      <c r="W510" s="131"/>
      <c r="X510" s="131"/>
      <c r="Y510" s="126"/>
      <c r="Z510" s="126"/>
      <c r="AA510" s="126"/>
      <c r="AB510" s="126"/>
      <c r="AC510" s="126"/>
      <c r="AD510" s="126"/>
      <c r="AE510" s="126"/>
      <c r="AF510" s="126"/>
      <c r="AG510" s="126" t="s">
        <v>340</v>
      </c>
      <c r="AH510" s="126"/>
      <c r="AI510" s="126"/>
      <c r="AJ510" s="126"/>
      <c r="AK510" s="126"/>
      <c r="AL510" s="126"/>
      <c r="AM510" s="126"/>
      <c r="AN510" s="126"/>
      <c r="AO510" s="126"/>
      <c r="AP510" s="126"/>
      <c r="AQ510" s="126"/>
      <c r="AR510" s="126"/>
      <c r="AS510" s="126"/>
      <c r="AT510" s="126"/>
      <c r="AU510" s="126"/>
      <c r="AV510" s="126"/>
      <c r="AW510" s="126"/>
      <c r="AX510" s="126"/>
      <c r="AY510" s="126"/>
      <c r="AZ510" s="126"/>
      <c r="BA510" s="126"/>
      <c r="BB510" s="126"/>
      <c r="BC510" s="126"/>
      <c r="BD510" s="126"/>
      <c r="BE510" s="126"/>
      <c r="BF510" s="126"/>
      <c r="BG510" s="126"/>
      <c r="BH510" s="126"/>
    </row>
    <row r="511" spans="1:60">
      <c r="A511" s="129"/>
      <c r="B511" s="129"/>
      <c r="C511" s="257" t="s">
        <v>696</v>
      </c>
      <c r="D511" s="258"/>
      <c r="E511" s="258"/>
      <c r="F511" s="258"/>
      <c r="G511" s="258"/>
      <c r="H511" s="131"/>
      <c r="I511" s="131"/>
      <c r="J511" s="131"/>
      <c r="K511" s="131"/>
      <c r="L511" s="131"/>
      <c r="M511" s="131"/>
      <c r="N511" s="130"/>
      <c r="O511" s="130"/>
      <c r="P511" s="130"/>
      <c r="Q511" s="130"/>
      <c r="R511" s="131"/>
      <c r="S511" s="131"/>
      <c r="T511" s="131"/>
      <c r="U511" s="131"/>
      <c r="V511" s="131"/>
      <c r="W511" s="131"/>
      <c r="X511" s="131"/>
      <c r="Y511" s="126"/>
      <c r="Z511" s="126"/>
      <c r="AA511" s="126"/>
      <c r="AB511" s="126"/>
      <c r="AC511" s="126"/>
      <c r="AD511" s="126"/>
      <c r="AE511" s="126"/>
      <c r="AF511" s="126"/>
      <c r="AG511" s="126" t="s">
        <v>340</v>
      </c>
      <c r="AH511" s="126"/>
      <c r="AI511" s="126"/>
      <c r="AJ511" s="126"/>
      <c r="AK511" s="126"/>
      <c r="AL511" s="126"/>
      <c r="AM511" s="126"/>
      <c r="AN511" s="126"/>
      <c r="AO511" s="126"/>
      <c r="AP511" s="126"/>
      <c r="AQ511" s="126"/>
      <c r="AR511" s="126"/>
      <c r="AS511" s="126"/>
      <c r="AT511" s="126"/>
      <c r="AU511" s="126"/>
      <c r="AV511" s="126"/>
      <c r="AW511" s="126"/>
      <c r="AX511" s="126"/>
      <c r="AY511" s="126"/>
      <c r="AZ511" s="126"/>
      <c r="BA511" s="126"/>
      <c r="BB511" s="126"/>
      <c r="BC511" s="126"/>
      <c r="BD511" s="126"/>
      <c r="BE511" s="126"/>
      <c r="BF511" s="126"/>
      <c r="BG511" s="126"/>
      <c r="BH511" s="126"/>
    </row>
    <row r="512" spans="1:60">
      <c r="A512" s="129"/>
      <c r="B512" s="129"/>
      <c r="C512" s="257" t="s">
        <v>697</v>
      </c>
      <c r="D512" s="258"/>
      <c r="E512" s="258"/>
      <c r="F512" s="258"/>
      <c r="G512" s="258"/>
      <c r="H512" s="131"/>
      <c r="I512" s="131"/>
      <c r="J512" s="131"/>
      <c r="K512" s="131"/>
      <c r="L512" s="131"/>
      <c r="M512" s="131"/>
      <c r="N512" s="130"/>
      <c r="O512" s="130"/>
      <c r="P512" s="130"/>
      <c r="Q512" s="130"/>
      <c r="R512" s="131"/>
      <c r="S512" s="131"/>
      <c r="T512" s="131"/>
      <c r="U512" s="131"/>
      <c r="V512" s="131"/>
      <c r="W512" s="131"/>
      <c r="X512" s="131"/>
      <c r="Y512" s="126"/>
      <c r="Z512" s="126"/>
      <c r="AA512" s="126"/>
      <c r="AB512" s="126"/>
      <c r="AC512" s="126"/>
      <c r="AD512" s="126"/>
      <c r="AE512" s="126"/>
      <c r="AF512" s="126"/>
      <c r="AG512" s="126" t="s">
        <v>340</v>
      </c>
      <c r="AH512" s="126"/>
      <c r="AI512" s="126"/>
      <c r="AJ512" s="126"/>
      <c r="AK512" s="126"/>
      <c r="AL512" s="126"/>
      <c r="AM512" s="126"/>
      <c r="AN512" s="126"/>
      <c r="AO512" s="126"/>
      <c r="AP512" s="126"/>
      <c r="AQ512" s="126"/>
      <c r="AR512" s="126"/>
      <c r="AS512" s="126"/>
      <c r="AT512" s="126"/>
      <c r="AU512" s="126"/>
      <c r="AV512" s="126"/>
      <c r="AW512" s="126"/>
      <c r="AX512" s="126"/>
      <c r="AY512" s="126"/>
      <c r="AZ512" s="126"/>
      <c r="BA512" s="126"/>
      <c r="BB512" s="126"/>
      <c r="BC512" s="126"/>
      <c r="BD512" s="126"/>
      <c r="BE512" s="126"/>
      <c r="BF512" s="126"/>
      <c r="BG512" s="126"/>
      <c r="BH512" s="126"/>
    </row>
    <row r="513" spans="1:60">
      <c r="A513" s="129"/>
      <c r="B513" s="129"/>
      <c r="C513" s="257" t="s">
        <v>698</v>
      </c>
      <c r="D513" s="258"/>
      <c r="E513" s="258"/>
      <c r="F513" s="258"/>
      <c r="G513" s="258"/>
      <c r="H513" s="131"/>
      <c r="I513" s="131"/>
      <c r="J513" s="131"/>
      <c r="K513" s="131"/>
      <c r="L513" s="131"/>
      <c r="M513" s="131"/>
      <c r="N513" s="130"/>
      <c r="O513" s="130"/>
      <c r="P513" s="130"/>
      <c r="Q513" s="130"/>
      <c r="R513" s="131"/>
      <c r="S513" s="131"/>
      <c r="T513" s="131"/>
      <c r="U513" s="131"/>
      <c r="V513" s="131"/>
      <c r="W513" s="131"/>
      <c r="X513" s="131"/>
      <c r="Y513" s="126"/>
      <c r="Z513" s="126"/>
      <c r="AA513" s="126"/>
      <c r="AB513" s="126"/>
      <c r="AC513" s="126"/>
      <c r="AD513" s="126"/>
      <c r="AE513" s="126"/>
      <c r="AF513" s="126"/>
      <c r="AG513" s="126" t="s">
        <v>340</v>
      </c>
      <c r="AH513" s="126"/>
      <c r="AI513" s="126"/>
      <c r="AJ513" s="126"/>
      <c r="AK513" s="126"/>
      <c r="AL513" s="126"/>
      <c r="AM513" s="126"/>
      <c r="AN513" s="126"/>
      <c r="AO513" s="126"/>
      <c r="AP513" s="126"/>
      <c r="AQ513" s="126"/>
      <c r="AR513" s="126"/>
      <c r="AS513" s="126"/>
      <c r="AT513" s="126"/>
      <c r="AU513" s="126"/>
      <c r="AV513" s="126"/>
      <c r="AW513" s="126"/>
      <c r="AX513" s="126"/>
      <c r="AY513" s="126"/>
      <c r="AZ513" s="126"/>
      <c r="BA513" s="126"/>
      <c r="BB513" s="126"/>
      <c r="BC513" s="126"/>
      <c r="BD513" s="126"/>
      <c r="BE513" s="126"/>
      <c r="BF513" s="126"/>
      <c r="BG513" s="126"/>
      <c r="BH513" s="126"/>
    </row>
    <row r="514" spans="1:60">
      <c r="A514" s="129"/>
      <c r="B514" s="129"/>
      <c r="C514" s="257" t="s">
        <v>699</v>
      </c>
      <c r="D514" s="258"/>
      <c r="E514" s="258"/>
      <c r="F514" s="258"/>
      <c r="G514" s="258"/>
      <c r="H514" s="131"/>
      <c r="I514" s="131"/>
      <c r="J514" s="131"/>
      <c r="K514" s="131"/>
      <c r="L514" s="131"/>
      <c r="M514" s="131"/>
      <c r="N514" s="130"/>
      <c r="O514" s="130"/>
      <c r="P514" s="130"/>
      <c r="Q514" s="130"/>
      <c r="R514" s="131"/>
      <c r="S514" s="131"/>
      <c r="T514" s="131"/>
      <c r="U514" s="131"/>
      <c r="V514" s="131"/>
      <c r="W514" s="131"/>
      <c r="X514" s="131"/>
      <c r="Y514" s="126"/>
      <c r="Z514" s="126"/>
      <c r="AA514" s="126"/>
      <c r="AB514" s="126"/>
      <c r="AC514" s="126"/>
      <c r="AD514" s="126"/>
      <c r="AE514" s="126"/>
      <c r="AF514" s="126"/>
      <c r="AG514" s="126" t="s">
        <v>340</v>
      </c>
      <c r="AH514" s="126"/>
      <c r="AI514" s="126"/>
      <c r="AJ514" s="126"/>
      <c r="AK514" s="126"/>
      <c r="AL514" s="126"/>
      <c r="AM514" s="126"/>
      <c r="AN514" s="126"/>
      <c r="AO514" s="126"/>
      <c r="AP514" s="126"/>
      <c r="AQ514" s="126"/>
      <c r="AR514" s="126"/>
      <c r="AS514" s="126"/>
      <c r="AT514" s="126"/>
      <c r="AU514" s="126"/>
      <c r="AV514" s="126"/>
      <c r="AW514" s="126"/>
      <c r="AX514" s="126"/>
      <c r="AY514" s="126"/>
      <c r="AZ514" s="126"/>
      <c r="BA514" s="126"/>
      <c r="BB514" s="126"/>
      <c r="BC514" s="126"/>
      <c r="BD514" s="126"/>
      <c r="BE514" s="126"/>
      <c r="BF514" s="126"/>
      <c r="BG514" s="126"/>
      <c r="BH514" s="126"/>
    </row>
    <row r="515" spans="1:60">
      <c r="A515" s="129"/>
      <c r="B515" s="129"/>
      <c r="C515" s="257" t="s">
        <v>700</v>
      </c>
      <c r="D515" s="258"/>
      <c r="E515" s="258"/>
      <c r="F515" s="258"/>
      <c r="G515" s="258"/>
      <c r="H515" s="131"/>
      <c r="I515" s="131"/>
      <c r="J515" s="131"/>
      <c r="K515" s="131"/>
      <c r="L515" s="131"/>
      <c r="M515" s="131"/>
      <c r="N515" s="130"/>
      <c r="O515" s="130"/>
      <c r="P515" s="130"/>
      <c r="Q515" s="130"/>
      <c r="R515" s="131"/>
      <c r="S515" s="131"/>
      <c r="T515" s="131"/>
      <c r="U515" s="131"/>
      <c r="V515" s="131"/>
      <c r="W515" s="131"/>
      <c r="X515" s="131"/>
      <c r="Y515" s="126"/>
      <c r="Z515" s="126"/>
      <c r="AA515" s="126"/>
      <c r="AB515" s="126"/>
      <c r="AC515" s="126"/>
      <c r="AD515" s="126"/>
      <c r="AE515" s="126"/>
      <c r="AF515" s="126"/>
      <c r="AG515" s="126" t="s">
        <v>340</v>
      </c>
      <c r="AH515" s="126"/>
      <c r="AI515" s="126"/>
      <c r="AJ515" s="126"/>
      <c r="AK515" s="126"/>
      <c r="AL515" s="126"/>
      <c r="AM515" s="126"/>
      <c r="AN515" s="126"/>
      <c r="AO515" s="126"/>
      <c r="AP515" s="126"/>
      <c r="AQ515" s="126"/>
      <c r="AR515" s="126"/>
      <c r="AS515" s="126"/>
      <c r="AT515" s="126"/>
      <c r="AU515" s="126"/>
      <c r="AV515" s="126"/>
      <c r="AW515" s="126"/>
      <c r="AX515" s="126"/>
      <c r="AY515" s="126"/>
      <c r="AZ515" s="126"/>
      <c r="BA515" s="126"/>
      <c r="BB515" s="126"/>
      <c r="BC515" s="126"/>
      <c r="BD515" s="126"/>
      <c r="BE515" s="126"/>
      <c r="BF515" s="126"/>
      <c r="BG515" s="126"/>
      <c r="BH515" s="126"/>
    </row>
    <row r="516" spans="1:60">
      <c r="A516" s="129"/>
      <c r="B516" s="129"/>
      <c r="C516" s="257" t="s">
        <v>701</v>
      </c>
      <c r="D516" s="258"/>
      <c r="E516" s="258"/>
      <c r="F516" s="258"/>
      <c r="G516" s="258"/>
      <c r="H516" s="131"/>
      <c r="I516" s="131"/>
      <c r="J516" s="131"/>
      <c r="K516" s="131"/>
      <c r="L516" s="131"/>
      <c r="M516" s="131"/>
      <c r="N516" s="130"/>
      <c r="O516" s="130"/>
      <c r="P516" s="130"/>
      <c r="Q516" s="130"/>
      <c r="R516" s="131"/>
      <c r="S516" s="131"/>
      <c r="T516" s="131"/>
      <c r="U516" s="131"/>
      <c r="V516" s="131"/>
      <c r="W516" s="131"/>
      <c r="X516" s="131"/>
      <c r="Y516" s="126"/>
      <c r="Z516" s="126"/>
      <c r="AA516" s="126"/>
      <c r="AB516" s="126"/>
      <c r="AC516" s="126"/>
      <c r="AD516" s="126"/>
      <c r="AE516" s="126"/>
      <c r="AF516" s="126"/>
      <c r="AG516" s="126" t="s">
        <v>340</v>
      </c>
      <c r="AH516" s="126"/>
      <c r="AI516" s="126"/>
      <c r="AJ516" s="126"/>
      <c r="AK516" s="126"/>
      <c r="AL516" s="126"/>
      <c r="AM516" s="126"/>
      <c r="AN516" s="126"/>
      <c r="AO516" s="126"/>
      <c r="AP516" s="126"/>
      <c r="AQ516" s="126"/>
      <c r="AR516" s="126"/>
      <c r="AS516" s="126"/>
      <c r="AT516" s="126"/>
      <c r="AU516" s="126"/>
      <c r="AV516" s="126"/>
      <c r="AW516" s="126"/>
      <c r="AX516" s="126"/>
      <c r="AY516" s="126"/>
      <c r="AZ516" s="126"/>
      <c r="BA516" s="126"/>
      <c r="BB516" s="126"/>
      <c r="BC516" s="126"/>
      <c r="BD516" s="126"/>
      <c r="BE516" s="126"/>
      <c r="BF516" s="126"/>
      <c r="BG516" s="126"/>
      <c r="BH516" s="126"/>
    </row>
    <row r="517" spans="1:60">
      <c r="A517" s="129"/>
      <c r="B517" s="129"/>
      <c r="C517" s="257" t="s">
        <v>702</v>
      </c>
      <c r="D517" s="258"/>
      <c r="E517" s="258"/>
      <c r="F517" s="258"/>
      <c r="G517" s="258"/>
      <c r="H517" s="131"/>
      <c r="I517" s="131"/>
      <c r="J517" s="131"/>
      <c r="K517" s="131"/>
      <c r="L517" s="131"/>
      <c r="M517" s="131"/>
      <c r="N517" s="130"/>
      <c r="O517" s="130"/>
      <c r="P517" s="130"/>
      <c r="Q517" s="130"/>
      <c r="R517" s="131"/>
      <c r="S517" s="131"/>
      <c r="T517" s="131"/>
      <c r="U517" s="131"/>
      <c r="V517" s="131"/>
      <c r="W517" s="131"/>
      <c r="X517" s="131"/>
      <c r="Y517" s="126"/>
      <c r="Z517" s="126"/>
      <c r="AA517" s="126"/>
      <c r="AB517" s="126"/>
      <c r="AC517" s="126"/>
      <c r="AD517" s="126"/>
      <c r="AE517" s="126"/>
      <c r="AF517" s="126"/>
      <c r="AG517" s="126" t="s">
        <v>340</v>
      </c>
      <c r="AH517" s="126"/>
      <c r="AI517" s="126"/>
      <c r="AJ517" s="126"/>
      <c r="AK517" s="126"/>
      <c r="AL517" s="126"/>
      <c r="AM517" s="126"/>
      <c r="AN517" s="126"/>
      <c r="AO517" s="126"/>
      <c r="AP517" s="126"/>
      <c r="AQ517" s="126"/>
      <c r="AR517" s="126"/>
      <c r="AS517" s="126"/>
      <c r="AT517" s="126"/>
      <c r="AU517" s="126"/>
      <c r="AV517" s="126"/>
      <c r="AW517" s="126"/>
      <c r="AX517" s="126"/>
      <c r="AY517" s="126"/>
      <c r="AZ517" s="126"/>
      <c r="BA517" s="126"/>
      <c r="BB517" s="126"/>
      <c r="BC517" s="126"/>
      <c r="BD517" s="126"/>
      <c r="BE517" s="126"/>
      <c r="BF517" s="126"/>
      <c r="BG517" s="126"/>
      <c r="BH517" s="126"/>
    </row>
    <row r="518" spans="1:60">
      <c r="A518" s="129"/>
      <c r="B518" s="129"/>
      <c r="C518" s="257" t="s">
        <v>703</v>
      </c>
      <c r="D518" s="258"/>
      <c r="E518" s="258"/>
      <c r="F518" s="258"/>
      <c r="G518" s="258"/>
      <c r="H518" s="131"/>
      <c r="I518" s="131"/>
      <c r="J518" s="131"/>
      <c r="K518" s="131"/>
      <c r="L518" s="131"/>
      <c r="M518" s="131"/>
      <c r="N518" s="130"/>
      <c r="O518" s="130"/>
      <c r="P518" s="130"/>
      <c r="Q518" s="130"/>
      <c r="R518" s="131"/>
      <c r="S518" s="131"/>
      <c r="T518" s="131"/>
      <c r="U518" s="131"/>
      <c r="V518" s="131"/>
      <c r="W518" s="131"/>
      <c r="X518" s="131"/>
      <c r="Y518" s="126"/>
      <c r="Z518" s="126"/>
      <c r="AA518" s="126"/>
      <c r="AB518" s="126"/>
      <c r="AC518" s="126"/>
      <c r="AD518" s="126"/>
      <c r="AE518" s="126"/>
      <c r="AF518" s="126"/>
      <c r="AG518" s="126" t="s">
        <v>340</v>
      </c>
      <c r="AH518" s="126"/>
      <c r="AI518" s="126"/>
      <c r="AJ518" s="126"/>
      <c r="AK518" s="126"/>
      <c r="AL518" s="126"/>
      <c r="AM518" s="126"/>
      <c r="AN518" s="126"/>
      <c r="AO518" s="126"/>
      <c r="AP518" s="126"/>
      <c r="AQ518" s="126"/>
      <c r="AR518" s="126"/>
      <c r="AS518" s="126"/>
      <c r="AT518" s="126"/>
      <c r="AU518" s="126"/>
      <c r="AV518" s="126"/>
      <c r="AW518" s="126"/>
      <c r="AX518" s="126"/>
      <c r="AY518" s="126"/>
      <c r="AZ518" s="126"/>
      <c r="BA518" s="126"/>
      <c r="BB518" s="126"/>
      <c r="BC518" s="126"/>
      <c r="BD518" s="126"/>
      <c r="BE518" s="126"/>
      <c r="BF518" s="126"/>
      <c r="BG518" s="126"/>
      <c r="BH518" s="126"/>
    </row>
    <row r="519" spans="1:60">
      <c r="A519" s="129"/>
      <c r="B519" s="129"/>
      <c r="C519" s="257" t="s">
        <v>349</v>
      </c>
      <c r="D519" s="258"/>
      <c r="E519" s="258"/>
      <c r="F519" s="258"/>
      <c r="G519" s="258"/>
      <c r="H519" s="131"/>
      <c r="I519" s="131"/>
      <c r="J519" s="131"/>
      <c r="K519" s="131"/>
      <c r="L519" s="131"/>
      <c r="M519" s="131"/>
      <c r="N519" s="130"/>
      <c r="O519" s="130"/>
      <c r="P519" s="130"/>
      <c r="Q519" s="130"/>
      <c r="R519" s="131"/>
      <c r="S519" s="131"/>
      <c r="T519" s="131"/>
      <c r="U519" s="131"/>
      <c r="V519" s="131"/>
      <c r="W519" s="131"/>
      <c r="X519" s="131"/>
      <c r="Y519" s="126"/>
      <c r="Z519" s="126"/>
      <c r="AA519" s="126"/>
      <c r="AB519" s="126"/>
      <c r="AC519" s="126"/>
      <c r="AD519" s="126"/>
      <c r="AE519" s="126"/>
      <c r="AF519" s="126"/>
      <c r="AG519" s="126" t="s">
        <v>340</v>
      </c>
      <c r="AH519" s="126"/>
      <c r="AI519" s="126"/>
      <c r="AJ519" s="126"/>
      <c r="AK519" s="126"/>
      <c r="AL519" s="126"/>
      <c r="AM519" s="126"/>
      <c r="AN519" s="126"/>
      <c r="AO519" s="126"/>
      <c r="AP519" s="126"/>
      <c r="AQ519" s="126"/>
      <c r="AR519" s="126"/>
      <c r="AS519" s="126"/>
      <c r="AT519" s="126"/>
      <c r="AU519" s="126"/>
      <c r="AV519" s="126"/>
      <c r="AW519" s="126"/>
      <c r="AX519" s="126"/>
      <c r="AY519" s="126"/>
      <c r="AZ519" s="126"/>
      <c r="BA519" s="126"/>
      <c r="BB519" s="126"/>
      <c r="BC519" s="126"/>
      <c r="BD519" s="126"/>
      <c r="BE519" s="126"/>
      <c r="BF519" s="126"/>
      <c r="BG519" s="126"/>
      <c r="BH519" s="126"/>
    </row>
    <row r="520" spans="1:60">
      <c r="A520" s="129"/>
      <c r="B520" s="129"/>
      <c r="C520" s="257" t="s">
        <v>704</v>
      </c>
      <c r="D520" s="258"/>
      <c r="E520" s="258"/>
      <c r="F520" s="258"/>
      <c r="G520" s="258"/>
      <c r="H520" s="131"/>
      <c r="I520" s="131"/>
      <c r="J520" s="131"/>
      <c r="K520" s="131"/>
      <c r="L520" s="131"/>
      <c r="M520" s="131"/>
      <c r="N520" s="130"/>
      <c r="O520" s="130"/>
      <c r="P520" s="130"/>
      <c r="Q520" s="130"/>
      <c r="R520" s="131"/>
      <c r="S520" s="131"/>
      <c r="T520" s="131"/>
      <c r="U520" s="131"/>
      <c r="V520" s="131"/>
      <c r="W520" s="131"/>
      <c r="X520" s="131"/>
      <c r="Y520" s="126"/>
      <c r="Z520" s="126"/>
      <c r="AA520" s="126"/>
      <c r="AB520" s="126"/>
      <c r="AC520" s="126"/>
      <c r="AD520" s="126"/>
      <c r="AE520" s="126"/>
      <c r="AF520" s="126"/>
      <c r="AG520" s="126" t="s">
        <v>340</v>
      </c>
      <c r="AH520" s="126"/>
      <c r="AI520" s="126"/>
      <c r="AJ520" s="126"/>
      <c r="AK520" s="126"/>
      <c r="AL520" s="126"/>
      <c r="AM520" s="126"/>
      <c r="AN520" s="126"/>
      <c r="AO520" s="126"/>
      <c r="AP520" s="126"/>
      <c r="AQ520" s="126"/>
      <c r="AR520" s="126"/>
      <c r="AS520" s="126"/>
      <c r="AT520" s="126"/>
      <c r="AU520" s="126"/>
      <c r="AV520" s="126"/>
      <c r="AW520" s="126"/>
      <c r="AX520" s="126"/>
      <c r="AY520" s="126"/>
      <c r="AZ520" s="126"/>
      <c r="BA520" s="126"/>
      <c r="BB520" s="126"/>
      <c r="BC520" s="126"/>
      <c r="BD520" s="126"/>
      <c r="BE520" s="126"/>
      <c r="BF520" s="126"/>
      <c r="BG520" s="126"/>
      <c r="BH520" s="126"/>
    </row>
    <row r="521" spans="1:60">
      <c r="A521" s="129"/>
      <c r="B521" s="129"/>
      <c r="C521" s="257" t="s">
        <v>705</v>
      </c>
      <c r="D521" s="258"/>
      <c r="E521" s="258"/>
      <c r="F521" s="258"/>
      <c r="G521" s="258"/>
      <c r="H521" s="131"/>
      <c r="I521" s="131"/>
      <c r="J521" s="131"/>
      <c r="K521" s="131"/>
      <c r="L521" s="131"/>
      <c r="M521" s="131"/>
      <c r="N521" s="130"/>
      <c r="O521" s="130"/>
      <c r="P521" s="130"/>
      <c r="Q521" s="130"/>
      <c r="R521" s="131"/>
      <c r="S521" s="131"/>
      <c r="T521" s="131"/>
      <c r="U521" s="131"/>
      <c r="V521" s="131"/>
      <c r="W521" s="131"/>
      <c r="X521" s="131"/>
      <c r="Y521" s="126"/>
      <c r="Z521" s="126"/>
      <c r="AA521" s="126"/>
      <c r="AB521" s="126"/>
      <c r="AC521" s="126"/>
      <c r="AD521" s="126"/>
      <c r="AE521" s="126"/>
      <c r="AF521" s="126"/>
      <c r="AG521" s="126" t="s">
        <v>340</v>
      </c>
      <c r="AH521" s="126"/>
      <c r="AI521" s="126"/>
      <c r="AJ521" s="126"/>
      <c r="AK521" s="126"/>
      <c r="AL521" s="126"/>
      <c r="AM521" s="126"/>
      <c r="AN521" s="126"/>
      <c r="AO521" s="126"/>
      <c r="AP521" s="126"/>
      <c r="AQ521" s="126"/>
      <c r="AR521" s="126"/>
      <c r="AS521" s="126"/>
      <c r="AT521" s="126"/>
      <c r="AU521" s="126"/>
      <c r="AV521" s="126"/>
      <c r="AW521" s="126"/>
      <c r="AX521" s="126"/>
      <c r="AY521" s="126"/>
      <c r="AZ521" s="126"/>
      <c r="BA521" s="126"/>
      <c r="BB521" s="126"/>
      <c r="BC521" s="126"/>
      <c r="BD521" s="126"/>
      <c r="BE521" s="126"/>
      <c r="BF521" s="126"/>
      <c r="BG521" s="126"/>
      <c r="BH521" s="126"/>
    </row>
    <row r="522" spans="1:60">
      <c r="A522" s="129"/>
      <c r="B522" s="129"/>
      <c r="C522" s="257" t="s">
        <v>706</v>
      </c>
      <c r="D522" s="258"/>
      <c r="E522" s="258"/>
      <c r="F522" s="258"/>
      <c r="G522" s="258"/>
      <c r="H522" s="131"/>
      <c r="I522" s="131"/>
      <c r="J522" s="131"/>
      <c r="K522" s="131"/>
      <c r="L522" s="131"/>
      <c r="M522" s="131"/>
      <c r="N522" s="130"/>
      <c r="O522" s="130"/>
      <c r="P522" s="130"/>
      <c r="Q522" s="130"/>
      <c r="R522" s="131"/>
      <c r="S522" s="131"/>
      <c r="T522" s="131"/>
      <c r="U522" s="131"/>
      <c r="V522" s="131"/>
      <c r="W522" s="131"/>
      <c r="X522" s="131"/>
      <c r="Y522" s="126"/>
      <c r="Z522" s="126"/>
      <c r="AA522" s="126"/>
      <c r="AB522" s="126"/>
      <c r="AC522" s="126"/>
      <c r="AD522" s="126"/>
      <c r="AE522" s="126"/>
      <c r="AF522" s="126"/>
      <c r="AG522" s="126" t="s">
        <v>340</v>
      </c>
      <c r="AH522" s="126"/>
      <c r="AI522" s="126"/>
      <c r="AJ522" s="126"/>
      <c r="AK522" s="126"/>
      <c r="AL522" s="126"/>
      <c r="AM522" s="126"/>
      <c r="AN522" s="126"/>
      <c r="AO522" s="126"/>
      <c r="AP522" s="126"/>
      <c r="AQ522" s="126"/>
      <c r="AR522" s="126"/>
      <c r="AS522" s="126"/>
      <c r="AT522" s="126"/>
      <c r="AU522" s="126"/>
      <c r="AV522" s="126"/>
      <c r="AW522" s="126"/>
      <c r="AX522" s="126"/>
      <c r="AY522" s="126"/>
      <c r="AZ522" s="126"/>
      <c r="BA522" s="126"/>
      <c r="BB522" s="126"/>
      <c r="BC522" s="126"/>
      <c r="BD522" s="126"/>
      <c r="BE522" s="126"/>
      <c r="BF522" s="126"/>
      <c r="BG522" s="126"/>
      <c r="BH522" s="126"/>
    </row>
    <row r="523" spans="1:60">
      <c r="A523" s="129"/>
      <c r="B523" s="129"/>
      <c r="C523" s="257" t="s">
        <v>707</v>
      </c>
      <c r="D523" s="258"/>
      <c r="E523" s="258"/>
      <c r="F523" s="258"/>
      <c r="G523" s="258"/>
      <c r="H523" s="131"/>
      <c r="I523" s="131"/>
      <c r="J523" s="131"/>
      <c r="K523" s="131"/>
      <c r="L523" s="131"/>
      <c r="M523" s="131"/>
      <c r="N523" s="130"/>
      <c r="O523" s="130"/>
      <c r="P523" s="130"/>
      <c r="Q523" s="130"/>
      <c r="R523" s="131"/>
      <c r="S523" s="131"/>
      <c r="T523" s="131"/>
      <c r="U523" s="131"/>
      <c r="V523" s="131"/>
      <c r="W523" s="131"/>
      <c r="X523" s="131"/>
      <c r="Y523" s="126"/>
      <c r="Z523" s="126"/>
      <c r="AA523" s="126"/>
      <c r="AB523" s="126"/>
      <c r="AC523" s="126"/>
      <c r="AD523" s="126"/>
      <c r="AE523" s="126"/>
      <c r="AF523" s="126"/>
      <c r="AG523" s="126" t="s">
        <v>340</v>
      </c>
      <c r="AH523" s="126"/>
      <c r="AI523" s="126"/>
      <c r="AJ523" s="126"/>
      <c r="AK523" s="126"/>
      <c r="AL523" s="126"/>
      <c r="AM523" s="126"/>
      <c r="AN523" s="126"/>
      <c r="AO523" s="126"/>
      <c r="AP523" s="126"/>
      <c r="AQ523" s="126"/>
      <c r="AR523" s="126"/>
      <c r="AS523" s="126"/>
      <c r="AT523" s="126"/>
      <c r="AU523" s="126"/>
      <c r="AV523" s="126"/>
      <c r="AW523" s="126"/>
      <c r="AX523" s="126"/>
      <c r="AY523" s="126"/>
      <c r="AZ523" s="126"/>
      <c r="BA523" s="126"/>
      <c r="BB523" s="126"/>
      <c r="BC523" s="126"/>
      <c r="BD523" s="126"/>
      <c r="BE523" s="126"/>
      <c r="BF523" s="126"/>
      <c r="BG523" s="126"/>
      <c r="BH523" s="126"/>
    </row>
    <row r="524" spans="1:60">
      <c r="A524" s="129"/>
      <c r="B524" s="129"/>
      <c r="C524" s="257" t="s">
        <v>708</v>
      </c>
      <c r="D524" s="258"/>
      <c r="E524" s="258"/>
      <c r="F524" s="258"/>
      <c r="G524" s="258"/>
      <c r="H524" s="131"/>
      <c r="I524" s="131"/>
      <c r="J524" s="131"/>
      <c r="K524" s="131"/>
      <c r="L524" s="131"/>
      <c r="M524" s="131"/>
      <c r="N524" s="130"/>
      <c r="O524" s="130"/>
      <c r="P524" s="130"/>
      <c r="Q524" s="130"/>
      <c r="R524" s="131"/>
      <c r="S524" s="131"/>
      <c r="T524" s="131"/>
      <c r="U524" s="131"/>
      <c r="V524" s="131"/>
      <c r="W524" s="131"/>
      <c r="X524" s="131"/>
      <c r="Y524" s="126"/>
      <c r="Z524" s="126"/>
      <c r="AA524" s="126"/>
      <c r="AB524" s="126"/>
      <c r="AC524" s="126"/>
      <c r="AD524" s="126"/>
      <c r="AE524" s="126"/>
      <c r="AF524" s="126"/>
      <c r="AG524" s="126" t="s">
        <v>340</v>
      </c>
      <c r="AH524" s="126"/>
      <c r="AI524" s="126"/>
      <c r="AJ524" s="126"/>
      <c r="AK524" s="126"/>
      <c r="AL524" s="126"/>
      <c r="AM524" s="126"/>
      <c r="AN524" s="126"/>
      <c r="AO524" s="126"/>
      <c r="AP524" s="126"/>
      <c r="AQ524" s="126"/>
      <c r="AR524" s="126"/>
      <c r="AS524" s="126"/>
      <c r="AT524" s="126"/>
      <c r="AU524" s="126"/>
      <c r="AV524" s="126"/>
      <c r="AW524" s="126"/>
      <c r="AX524" s="126"/>
      <c r="AY524" s="126"/>
      <c r="AZ524" s="126"/>
      <c r="BA524" s="126"/>
      <c r="BB524" s="126"/>
      <c r="BC524" s="126"/>
      <c r="BD524" s="126"/>
      <c r="BE524" s="126"/>
      <c r="BF524" s="126"/>
      <c r="BG524" s="126"/>
      <c r="BH524" s="126"/>
    </row>
    <row r="525" spans="1:60">
      <c r="A525" s="129"/>
      <c r="B525" s="129"/>
      <c r="C525" s="257" t="s">
        <v>709</v>
      </c>
      <c r="D525" s="258"/>
      <c r="E525" s="258"/>
      <c r="F525" s="258"/>
      <c r="G525" s="258"/>
      <c r="H525" s="131"/>
      <c r="I525" s="131"/>
      <c r="J525" s="131"/>
      <c r="K525" s="131"/>
      <c r="L525" s="131"/>
      <c r="M525" s="131"/>
      <c r="N525" s="130"/>
      <c r="O525" s="130"/>
      <c r="P525" s="130"/>
      <c r="Q525" s="130"/>
      <c r="R525" s="131"/>
      <c r="S525" s="131"/>
      <c r="T525" s="131"/>
      <c r="U525" s="131"/>
      <c r="V525" s="131"/>
      <c r="W525" s="131"/>
      <c r="X525" s="131"/>
      <c r="Y525" s="126"/>
      <c r="Z525" s="126"/>
      <c r="AA525" s="126"/>
      <c r="AB525" s="126"/>
      <c r="AC525" s="126"/>
      <c r="AD525" s="126"/>
      <c r="AE525" s="126"/>
      <c r="AF525" s="126"/>
      <c r="AG525" s="126" t="s">
        <v>340</v>
      </c>
      <c r="AH525" s="126"/>
      <c r="AI525" s="126"/>
      <c r="AJ525" s="126"/>
      <c r="AK525" s="126"/>
      <c r="AL525" s="126"/>
      <c r="AM525" s="126"/>
      <c r="AN525" s="126"/>
      <c r="AO525" s="126"/>
      <c r="AP525" s="126"/>
      <c r="AQ525" s="126"/>
      <c r="AR525" s="126"/>
      <c r="AS525" s="126"/>
      <c r="AT525" s="126"/>
      <c r="AU525" s="126"/>
      <c r="AV525" s="126"/>
      <c r="AW525" s="126"/>
      <c r="AX525" s="126"/>
      <c r="AY525" s="126"/>
      <c r="AZ525" s="126"/>
      <c r="BA525" s="126"/>
      <c r="BB525" s="126"/>
      <c r="BC525" s="126"/>
      <c r="BD525" s="126"/>
      <c r="BE525" s="126"/>
      <c r="BF525" s="126"/>
      <c r="BG525" s="126"/>
      <c r="BH525" s="126"/>
    </row>
    <row r="526" spans="1:60">
      <c r="A526" s="129"/>
      <c r="B526" s="129"/>
      <c r="C526" s="257" t="s">
        <v>710</v>
      </c>
      <c r="D526" s="258"/>
      <c r="E526" s="258"/>
      <c r="F526" s="258"/>
      <c r="G526" s="258"/>
      <c r="H526" s="131"/>
      <c r="I526" s="131"/>
      <c r="J526" s="131"/>
      <c r="K526" s="131"/>
      <c r="L526" s="131"/>
      <c r="M526" s="131"/>
      <c r="N526" s="130"/>
      <c r="O526" s="130"/>
      <c r="P526" s="130"/>
      <c r="Q526" s="130"/>
      <c r="R526" s="131"/>
      <c r="S526" s="131"/>
      <c r="T526" s="131"/>
      <c r="U526" s="131"/>
      <c r="V526" s="131"/>
      <c r="W526" s="131"/>
      <c r="X526" s="131"/>
      <c r="Y526" s="126"/>
      <c r="Z526" s="126"/>
      <c r="AA526" s="126"/>
      <c r="AB526" s="126"/>
      <c r="AC526" s="126"/>
      <c r="AD526" s="126"/>
      <c r="AE526" s="126"/>
      <c r="AF526" s="126"/>
      <c r="AG526" s="126" t="s">
        <v>340</v>
      </c>
      <c r="AH526" s="126"/>
      <c r="AI526" s="126"/>
      <c r="AJ526" s="126"/>
      <c r="AK526" s="126"/>
      <c r="AL526" s="126"/>
      <c r="AM526" s="126"/>
      <c r="AN526" s="126"/>
      <c r="AO526" s="126"/>
      <c r="AP526" s="126"/>
      <c r="AQ526" s="126"/>
      <c r="AR526" s="126"/>
      <c r="AS526" s="126"/>
      <c r="AT526" s="126"/>
      <c r="AU526" s="126"/>
      <c r="AV526" s="126"/>
      <c r="AW526" s="126"/>
      <c r="AX526" s="126"/>
      <c r="AY526" s="126"/>
      <c r="AZ526" s="126"/>
      <c r="BA526" s="126"/>
      <c r="BB526" s="126"/>
      <c r="BC526" s="126"/>
      <c r="BD526" s="126"/>
      <c r="BE526" s="126"/>
      <c r="BF526" s="126"/>
      <c r="BG526" s="126"/>
      <c r="BH526" s="126"/>
    </row>
    <row r="527" spans="1:60">
      <c r="A527" s="129"/>
      <c r="B527" s="129"/>
      <c r="C527" s="257" t="s">
        <v>711</v>
      </c>
      <c r="D527" s="258"/>
      <c r="E527" s="258"/>
      <c r="F527" s="258"/>
      <c r="G527" s="258"/>
      <c r="H527" s="131"/>
      <c r="I527" s="131"/>
      <c r="J527" s="131"/>
      <c r="K527" s="131"/>
      <c r="L527" s="131"/>
      <c r="M527" s="131"/>
      <c r="N527" s="130"/>
      <c r="O527" s="130"/>
      <c r="P527" s="130"/>
      <c r="Q527" s="130"/>
      <c r="R527" s="131"/>
      <c r="S527" s="131"/>
      <c r="T527" s="131"/>
      <c r="U527" s="131"/>
      <c r="V527" s="131"/>
      <c r="W527" s="131"/>
      <c r="X527" s="131"/>
      <c r="Y527" s="126"/>
      <c r="Z527" s="126"/>
      <c r="AA527" s="126"/>
      <c r="AB527" s="126"/>
      <c r="AC527" s="126"/>
      <c r="AD527" s="126"/>
      <c r="AE527" s="126"/>
      <c r="AF527" s="126"/>
      <c r="AG527" s="126" t="s">
        <v>340</v>
      </c>
      <c r="AH527" s="126"/>
      <c r="AI527" s="126"/>
      <c r="AJ527" s="126"/>
      <c r="AK527" s="126"/>
      <c r="AL527" s="126"/>
      <c r="AM527" s="126"/>
      <c r="AN527" s="126"/>
      <c r="AO527" s="126"/>
      <c r="AP527" s="126"/>
      <c r="AQ527" s="126"/>
      <c r="AR527" s="126"/>
      <c r="AS527" s="126"/>
      <c r="AT527" s="126"/>
      <c r="AU527" s="126"/>
      <c r="AV527" s="126"/>
      <c r="AW527" s="126"/>
      <c r="AX527" s="126"/>
      <c r="AY527" s="126"/>
      <c r="AZ527" s="126"/>
      <c r="BA527" s="126"/>
      <c r="BB527" s="126"/>
      <c r="BC527" s="126"/>
      <c r="BD527" s="126"/>
      <c r="BE527" s="126"/>
      <c r="BF527" s="126"/>
      <c r="BG527" s="126"/>
      <c r="BH527" s="126"/>
    </row>
    <row r="528" spans="1:60">
      <c r="A528" s="129"/>
      <c r="B528" s="129"/>
      <c r="C528" s="257" t="s">
        <v>339</v>
      </c>
      <c r="D528" s="258"/>
      <c r="E528" s="258"/>
      <c r="F528" s="258"/>
      <c r="G528" s="258"/>
      <c r="H528" s="131"/>
      <c r="I528" s="131"/>
      <c r="J528" s="131"/>
      <c r="K528" s="131"/>
      <c r="L528" s="131"/>
      <c r="M528" s="131"/>
      <c r="N528" s="130"/>
      <c r="O528" s="130"/>
      <c r="P528" s="130"/>
      <c r="Q528" s="130"/>
      <c r="R528" s="131"/>
      <c r="S528" s="131"/>
      <c r="T528" s="131"/>
      <c r="U528" s="131"/>
      <c r="V528" s="131"/>
      <c r="W528" s="131"/>
      <c r="X528" s="131"/>
      <c r="Y528" s="126"/>
      <c r="Z528" s="126"/>
      <c r="AA528" s="126"/>
      <c r="AB528" s="126"/>
      <c r="AC528" s="126"/>
      <c r="AD528" s="126"/>
      <c r="AE528" s="126"/>
      <c r="AF528" s="126"/>
      <c r="AG528" s="126" t="s">
        <v>340</v>
      </c>
      <c r="AH528" s="126"/>
      <c r="AI528" s="126"/>
      <c r="AJ528" s="126"/>
      <c r="AK528" s="126"/>
      <c r="AL528" s="126"/>
      <c r="AM528" s="126"/>
      <c r="AN528" s="126"/>
      <c r="AO528" s="126"/>
      <c r="AP528" s="126"/>
      <c r="AQ528" s="126"/>
      <c r="AR528" s="126"/>
      <c r="AS528" s="126"/>
      <c r="AT528" s="126"/>
      <c r="AU528" s="126"/>
      <c r="AV528" s="126"/>
      <c r="AW528" s="126"/>
      <c r="AX528" s="126"/>
      <c r="AY528" s="126"/>
      <c r="AZ528" s="126"/>
      <c r="BA528" s="126"/>
      <c r="BB528" s="126"/>
      <c r="BC528" s="126"/>
      <c r="BD528" s="126"/>
      <c r="BE528" s="126"/>
      <c r="BF528" s="126"/>
      <c r="BG528" s="126"/>
      <c r="BH528" s="126"/>
    </row>
    <row r="529" spans="1:60">
      <c r="A529" s="129"/>
      <c r="B529" s="129"/>
      <c r="C529" s="257" t="s">
        <v>712</v>
      </c>
      <c r="D529" s="258"/>
      <c r="E529" s="258"/>
      <c r="F529" s="258"/>
      <c r="G529" s="258"/>
      <c r="H529" s="131"/>
      <c r="I529" s="131"/>
      <c r="J529" s="131"/>
      <c r="K529" s="131"/>
      <c r="L529" s="131"/>
      <c r="M529" s="131"/>
      <c r="N529" s="130"/>
      <c r="O529" s="130"/>
      <c r="P529" s="130"/>
      <c r="Q529" s="130"/>
      <c r="R529" s="131"/>
      <c r="S529" s="131"/>
      <c r="T529" s="131"/>
      <c r="U529" s="131"/>
      <c r="V529" s="131"/>
      <c r="W529" s="131"/>
      <c r="X529" s="131"/>
      <c r="Y529" s="126"/>
      <c r="Z529" s="126"/>
      <c r="AA529" s="126"/>
      <c r="AB529" s="126"/>
      <c r="AC529" s="126"/>
      <c r="AD529" s="126"/>
      <c r="AE529" s="126"/>
      <c r="AF529" s="126"/>
      <c r="AG529" s="126" t="s">
        <v>340</v>
      </c>
      <c r="AH529" s="126"/>
      <c r="AI529" s="126"/>
      <c r="AJ529" s="126"/>
      <c r="AK529" s="126"/>
      <c r="AL529" s="126"/>
      <c r="AM529" s="126"/>
      <c r="AN529" s="126"/>
      <c r="AO529" s="126"/>
      <c r="AP529" s="126"/>
      <c r="AQ529" s="126"/>
      <c r="AR529" s="126"/>
      <c r="AS529" s="126"/>
      <c r="AT529" s="126"/>
      <c r="AU529" s="126"/>
      <c r="AV529" s="126"/>
      <c r="AW529" s="126"/>
      <c r="AX529" s="126"/>
      <c r="AY529" s="126"/>
      <c r="AZ529" s="126"/>
      <c r="BA529" s="126"/>
      <c r="BB529" s="126"/>
      <c r="BC529" s="126"/>
      <c r="BD529" s="126"/>
      <c r="BE529" s="126"/>
      <c r="BF529" s="126"/>
      <c r="BG529" s="126"/>
      <c r="BH529" s="126"/>
    </row>
    <row r="530" spans="1:60">
      <c r="A530" s="129"/>
      <c r="B530" s="129"/>
      <c r="C530" s="257" t="s">
        <v>713</v>
      </c>
      <c r="D530" s="258"/>
      <c r="E530" s="258"/>
      <c r="F530" s="258"/>
      <c r="G530" s="258"/>
      <c r="H530" s="131"/>
      <c r="I530" s="131"/>
      <c r="J530" s="131"/>
      <c r="K530" s="131"/>
      <c r="L530" s="131"/>
      <c r="M530" s="131"/>
      <c r="N530" s="130"/>
      <c r="O530" s="130"/>
      <c r="P530" s="130"/>
      <c r="Q530" s="130"/>
      <c r="R530" s="131"/>
      <c r="S530" s="131"/>
      <c r="T530" s="131"/>
      <c r="U530" s="131"/>
      <c r="V530" s="131"/>
      <c r="W530" s="131"/>
      <c r="X530" s="131"/>
      <c r="Y530" s="126"/>
      <c r="Z530" s="126"/>
      <c r="AA530" s="126"/>
      <c r="AB530" s="126"/>
      <c r="AC530" s="126"/>
      <c r="AD530" s="126"/>
      <c r="AE530" s="126"/>
      <c r="AF530" s="126"/>
      <c r="AG530" s="126" t="s">
        <v>340</v>
      </c>
      <c r="AH530" s="126"/>
      <c r="AI530" s="126"/>
      <c r="AJ530" s="126"/>
      <c r="AK530" s="126"/>
      <c r="AL530" s="126"/>
      <c r="AM530" s="126"/>
      <c r="AN530" s="126"/>
      <c r="AO530" s="126"/>
      <c r="AP530" s="126"/>
      <c r="AQ530" s="126"/>
      <c r="AR530" s="126"/>
      <c r="AS530" s="126"/>
      <c r="AT530" s="126"/>
      <c r="AU530" s="126"/>
      <c r="AV530" s="126"/>
      <c r="AW530" s="126"/>
      <c r="AX530" s="126"/>
      <c r="AY530" s="126"/>
      <c r="AZ530" s="126"/>
      <c r="BA530" s="126"/>
      <c r="BB530" s="126"/>
      <c r="BC530" s="126"/>
      <c r="BD530" s="126"/>
      <c r="BE530" s="126"/>
      <c r="BF530" s="126"/>
      <c r="BG530" s="126"/>
      <c r="BH530" s="126"/>
    </row>
    <row r="531" spans="1:60" ht="25.5">
      <c r="A531" s="134" t="s">
        <v>320</v>
      </c>
      <c r="B531" s="135" t="s">
        <v>262</v>
      </c>
      <c r="C531" s="152" t="s">
        <v>263</v>
      </c>
      <c r="D531" s="136"/>
      <c r="E531" s="137"/>
      <c r="F531" s="138"/>
      <c r="G531" s="139">
        <f>G532</f>
        <v>0</v>
      </c>
      <c r="H531" s="133"/>
      <c r="I531" s="133">
        <v>0</v>
      </c>
      <c r="J531" s="133"/>
      <c r="K531" s="133">
        <v>0</v>
      </c>
      <c r="L531" s="133"/>
      <c r="M531" s="133"/>
      <c r="N531" s="132"/>
      <c r="O531" s="132"/>
      <c r="P531" s="132"/>
      <c r="Q531" s="132"/>
      <c r="R531" s="133"/>
      <c r="S531" s="133"/>
      <c r="T531" s="133"/>
      <c r="U531" s="133"/>
      <c r="V531" s="133"/>
      <c r="W531" s="133"/>
      <c r="X531" s="133"/>
      <c r="AG531" t="s">
        <v>321</v>
      </c>
    </row>
    <row r="532" spans="1:60">
      <c r="A532" s="146" t="s">
        <v>717</v>
      </c>
      <c r="B532" s="147" t="s">
        <v>718</v>
      </c>
      <c r="C532" s="153" t="s">
        <v>719</v>
      </c>
      <c r="D532" s="148" t="s">
        <v>509</v>
      </c>
      <c r="E532" s="149">
        <v>1</v>
      </c>
      <c r="F532" s="150">
        <v>0</v>
      </c>
      <c r="G532" s="151">
        <f>F532*E532</f>
        <v>0</v>
      </c>
      <c r="H532" s="131">
        <v>0</v>
      </c>
      <c r="I532" s="131">
        <v>0</v>
      </c>
      <c r="J532" s="131">
        <v>100000</v>
      </c>
      <c r="K532" s="131">
        <v>100000</v>
      </c>
      <c r="L532" s="131">
        <v>21</v>
      </c>
      <c r="M532" s="131">
        <v>121000</v>
      </c>
      <c r="N532" s="130">
        <v>0</v>
      </c>
      <c r="O532" s="130">
        <v>0</v>
      </c>
      <c r="P532" s="130">
        <v>0</v>
      </c>
      <c r="Q532" s="130">
        <v>0</v>
      </c>
      <c r="R532" s="131">
        <v>0</v>
      </c>
      <c r="S532" s="131" t="s">
        <v>326</v>
      </c>
      <c r="T532" s="131"/>
      <c r="U532" s="131">
        <v>0</v>
      </c>
      <c r="V532" s="131">
        <v>0</v>
      </c>
      <c r="W532" s="131">
        <v>0</v>
      </c>
      <c r="X532" s="131" t="s">
        <v>327</v>
      </c>
      <c r="Y532" s="126"/>
      <c r="Z532" s="126"/>
      <c r="AA532" s="126"/>
      <c r="AB532" s="126"/>
      <c r="AC532" s="126"/>
      <c r="AD532" s="126"/>
      <c r="AE532" s="126"/>
      <c r="AF532" s="126"/>
      <c r="AG532" s="126" t="s">
        <v>328</v>
      </c>
      <c r="AH532" s="126"/>
      <c r="AI532" s="126"/>
      <c r="AJ532" s="126"/>
      <c r="AK532" s="126"/>
      <c r="AL532" s="126"/>
      <c r="AM532" s="126"/>
      <c r="AN532" s="126"/>
      <c r="AO532" s="126"/>
      <c r="AP532" s="126"/>
      <c r="AQ532" s="126"/>
      <c r="AR532" s="126"/>
      <c r="AS532" s="126"/>
      <c r="AT532" s="126"/>
      <c r="AU532" s="126"/>
      <c r="AV532" s="126"/>
      <c r="AW532" s="126"/>
      <c r="AX532" s="126"/>
      <c r="AY532" s="126"/>
      <c r="AZ532" s="126"/>
      <c r="BA532" s="126"/>
      <c r="BB532" s="126"/>
      <c r="BC532" s="126"/>
      <c r="BD532" s="126"/>
      <c r="BE532" s="126"/>
      <c r="BF532" s="126"/>
      <c r="BG532" s="126"/>
      <c r="BH532" s="126"/>
    </row>
    <row r="533" spans="1:60">
      <c r="A533" s="134" t="s">
        <v>320</v>
      </c>
      <c r="B533" s="135" t="s">
        <v>264</v>
      </c>
      <c r="C533" s="152" t="s">
        <v>265</v>
      </c>
      <c r="D533" s="136"/>
      <c r="E533" s="137"/>
      <c r="F533" s="138"/>
      <c r="G533" s="139">
        <f>G534+G535</f>
        <v>0</v>
      </c>
      <c r="H533" s="133"/>
      <c r="I533" s="133">
        <v>0</v>
      </c>
      <c r="J533" s="133"/>
      <c r="K533" s="133">
        <v>0</v>
      </c>
      <c r="L533" s="133"/>
      <c r="M533" s="133"/>
      <c r="N533" s="132"/>
      <c r="O533" s="132"/>
      <c r="P533" s="132"/>
      <c r="Q533" s="132"/>
      <c r="R533" s="133"/>
      <c r="S533" s="133"/>
      <c r="T533" s="133"/>
      <c r="U533" s="133"/>
      <c r="V533" s="133"/>
      <c r="W533" s="133"/>
      <c r="X533" s="133"/>
      <c r="AG533" t="s">
        <v>321</v>
      </c>
    </row>
    <row r="534" spans="1:60">
      <c r="A534" s="146" t="s">
        <v>720</v>
      </c>
      <c r="B534" s="147" t="s">
        <v>721</v>
      </c>
      <c r="C534" s="153" t="s">
        <v>722</v>
      </c>
      <c r="D534" s="148" t="s">
        <v>509</v>
      </c>
      <c r="E534" s="149">
        <v>1</v>
      </c>
      <c r="F534" s="150">
        <v>0</v>
      </c>
      <c r="G534" s="151">
        <f>F534*E534</f>
        <v>0</v>
      </c>
      <c r="H534" s="131">
        <v>0</v>
      </c>
      <c r="I534" s="131">
        <v>0</v>
      </c>
      <c r="J534" s="131">
        <v>60000</v>
      </c>
      <c r="K534" s="131">
        <v>60000</v>
      </c>
      <c r="L534" s="131">
        <v>21</v>
      </c>
      <c r="M534" s="131">
        <v>72600</v>
      </c>
      <c r="N534" s="130">
        <v>0</v>
      </c>
      <c r="O534" s="130">
        <v>0</v>
      </c>
      <c r="P534" s="130">
        <v>0</v>
      </c>
      <c r="Q534" s="130">
        <v>0</v>
      </c>
      <c r="R534" s="131">
        <v>0</v>
      </c>
      <c r="S534" s="131" t="s">
        <v>326</v>
      </c>
      <c r="T534" s="131"/>
      <c r="U534" s="131">
        <v>0</v>
      </c>
      <c r="V534" s="131">
        <v>0</v>
      </c>
      <c r="W534" s="131">
        <v>0</v>
      </c>
      <c r="X534" s="131" t="s">
        <v>327</v>
      </c>
      <c r="Y534" s="126"/>
      <c r="Z534" s="126"/>
      <c r="AA534" s="126"/>
      <c r="AB534" s="126"/>
      <c r="AC534" s="126"/>
      <c r="AD534" s="126"/>
      <c r="AE534" s="126"/>
      <c r="AF534" s="126"/>
      <c r="AG534" s="126" t="s">
        <v>328</v>
      </c>
      <c r="AH534" s="126"/>
      <c r="AI534" s="126"/>
      <c r="AJ534" s="126"/>
      <c r="AK534" s="126"/>
      <c r="AL534" s="126"/>
      <c r="AM534" s="126"/>
      <c r="AN534" s="126"/>
      <c r="AO534" s="126"/>
      <c r="AP534" s="126"/>
      <c r="AQ534" s="126"/>
      <c r="AR534" s="126"/>
      <c r="AS534" s="126"/>
      <c r="AT534" s="126"/>
      <c r="AU534" s="126"/>
      <c r="AV534" s="126"/>
      <c r="AW534" s="126"/>
      <c r="AX534" s="126"/>
      <c r="AY534" s="126"/>
      <c r="AZ534" s="126"/>
      <c r="BA534" s="126"/>
      <c r="BB534" s="126"/>
      <c r="BC534" s="126"/>
      <c r="BD534" s="126"/>
      <c r="BE534" s="126"/>
      <c r="BF534" s="126"/>
      <c r="BG534" s="126"/>
      <c r="BH534" s="126"/>
    </row>
    <row r="535" spans="1:60">
      <c r="A535" s="146" t="s">
        <v>723</v>
      </c>
      <c r="B535" s="147" t="s">
        <v>724</v>
      </c>
      <c r="C535" s="153" t="s">
        <v>725</v>
      </c>
      <c r="D535" s="148" t="s">
        <v>726</v>
      </c>
      <c r="E535" s="149">
        <v>1</v>
      </c>
      <c r="F535" s="150">
        <v>0</v>
      </c>
      <c r="G535" s="151">
        <f>F535*E535</f>
        <v>0</v>
      </c>
      <c r="H535" s="131">
        <v>0</v>
      </c>
      <c r="I535" s="131">
        <v>0</v>
      </c>
      <c r="J535" s="131">
        <v>60000</v>
      </c>
      <c r="K535" s="131">
        <v>60000</v>
      </c>
      <c r="L535" s="131">
        <v>21</v>
      </c>
      <c r="M535" s="131">
        <v>72600</v>
      </c>
      <c r="N535" s="130">
        <v>0</v>
      </c>
      <c r="O535" s="130">
        <v>0</v>
      </c>
      <c r="P535" s="130">
        <v>0</v>
      </c>
      <c r="Q535" s="130">
        <v>0</v>
      </c>
      <c r="R535" s="131">
        <v>0</v>
      </c>
      <c r="S535" s="131" t="s">
        <v>326</v>
      </c>
      <c r="T535" s="131"/>
      <c r="U535" s="131">
        <v>0</v>
      </c>
      <c r="V535" s="131">
        <v>0</v>
      </c>
      <c r="W535" s="131">
        <v>0</v>
      </c>
      <c r="X535" s="131" t="s">
        <v>327</v>
      </c>
      <c r="Y535" s="126"/>
      <c r="Z535" s="126"/>
      <c r="AA535" s="126"/>
      <c r="AB535" s="126"/>
      <c r="AC535" s="126"/>
      <c r="AD535" s="126"/>
      <c r="AE535" s="126"/>
      <c r="AF535" s="126"/>
      <c r="AG535" s="126" t="s">
        <v>328</v>
      </c>
      <c r="AH535" s="126"/>
      <c r="AI535" s="126"/>
      <c r="AJ535" s="126"/>
      <c r="AK535" s="126"/>
      <c r="AL535" s="126"/>
      <c r="AM535" s="126"/>
      <c r="AN535" s="126"/>
      <c r="AO535" s="126"/>
      <c r="AP535" s="126"/>
      <c r="AQ535" s="126"/>
      <c r="AR535" s="126"/>
      <c r="AS535" s="126"/>
      <c r="AT535" s="126"/>
      <c r="AU535" s="126"/>
      <c r="AV535" s="126"/>
      <c r="AW535" s="126"/>
      <c r="AX535" s="126"/>
      <c r="AY535" s="126"/>
      <c r="AZ535" s="126"/>
      <c r="BA535" s="126"/>
      <c r="BB535" s="126"/>
      <c r="BC535" s="126"/>
      <c r="BD535" s="126"/>
      <c r="BE535" s="126"/>
      <c r="BF535" s="126"/>
      <c r="BG535" s="126"/>
      <c r="BH535" s="126"/>
    </row>
    <row r="536" spans="1:60">
      <c r="A536" s="134" t="s">
        <v>320</v>
      </c>
      <c r="B536" s="135" t="s">
        <v>267</v>
      </c>
      <c r="C536" s="152" t="s">
        <v>268</v>
      </c>
      <c r="D536" s="136"/>
      <c r="E536" s="137"/>
      <c r="F536" s="138"/>
      <c r="G536" s="139">
        <f>G537</f>
        <v>0</v>
      </c>
      <c r="H536" s="133"/>
      <c r="I536" s="133">
        <v>0</v>
      </c>
      <c r="J536" s="133"/>
      <c r="K536" s="133">
        <v>0</v>
      </c>
      <c r="L536" s="133"/>
      <c r="M536" s="133"/>
      <c r="N536" s="132"/>
      <c r="O536" s="132"/>
      <c r="P536" s="132"/>
      <c r="Q536" s="132"/>
      <c r="R536" s="133"/>
      <c r="S536" s="133"/>
      <c r="T536" s="133"/>
      <c r="U536" s="133"/>
      <c r="V536" s="133"/>
      <c r="W536" s="133"/>
      <c r="X536" s="133"/>
      <c r="AG536" t="s">
        <v>321</v>
      </c>
    </row>
    <row r="537" spans="1:60">
      <c r="A537" s="158" t="s">
        <v>727</v>
      </c>
      <c r="B537" s="159" t="s">
        <v>728</v>
      </c>
      <c r="C537" s="160" t="s">
        <v>729</v>
      </c>
      <c r="D537" s="161" t="s">
        <v>730</v>
      </c>
      <c r="E537" s="162">
        <v>1</v>
      </c>
      <c r="F537" s="163">
        <v>0</v>
      </c>
      <c r="G537" s="191">
        <f>F537*E537</f>
        <v>0</v>
      </c>
      <c r="H537" s="131">
        <v>0</v>
      </c>
      <c r="I537" s="131">
        <v>0</v>
      </c>
      <c r="J537" s="131">
        <v>55500</v>
      </c>
      <c r="K537" s="131">
        <v>111000</v>
      </c>
      <c r="L537" s="131">
        <v>21</v>
      </c>
      <c r="M537" s="131">
        <v>134310</v>
      </c>
      <c r="N537" s="130">
        <v>0</v>
      </c>
      <c r="O537" s="130">
        <v>0</v>
      </c>
      <c r="P537" s="130">
        <v>0</v>
      </c>
      <c r="Q537" s="130">
        <v>0</v>
      </c>
      <c r="R537" s="131">
        <v>0</v>
      </c>
      <c r="S537" s="131" t="s">
        <v>326</v>
      </c>
      <c r="T537" s="131"/>
      <c r="U537" s="131">
        <v>0</v>
      </c>
      <c r="V537" s="131">
        <v>0</v>
      </c>
      <c r="W537" s="131">
        <v>0</v>
      </c>
      <c r="X537" s="131" t="s">
        <v>731</v>
      </c>
      <c r="Y537" s="126"/>
      <c r="Z537" s="126"/>
      <c r="AA537" s="126"/>
      <c r="AB537" s="126"/>
      <c r="AC537" s="126"/>
      <c r="AD537" s="126"/>
      <c r="AE537" s="126"/>
      <c r="AF537" s="126"/>
      <c r="AG537" s="126" t="s">
        <v>732</v>
      </c>
      <c r="AH537" s="126"/>
      <c r="AI537" s="126"/>
      <c r="AJ537" s="126"/>
      <c r="AK537" s="126"/>
      <c r="AL537" s="126"/>
      <c r="AM537" s="126"/>
      <c r="AN537" s="126"/>
      <c r="AO537" s="126"/>
      <c r="AP537" s="126"/>
      <c r="AQ537" s="126"/>
      <c r="AR537" s="126"/>
      <c r="AS537" s="126"/>
      <c r="AT537" s="126"/>
      <c r="AU537" s="126"/>
      <c r="AV537" s="126"/>
      <c r="AW537" s="126"/>
      <c r="AX537" s="126"/>
      <c r="AY537" s="126"/>
      <c r="AZ537" s="126"/>
      <c r="BA537" s="126"/>
      <c r="BB537" s="126"/>
      <c r="BC537" s="126"/>
      <c r="BD537" s="126"/>
      <c r="BE537" s="126"/>
      <c r="BF537" s="126"/>
      <c r="BG537" s="126"/>
      <c r="BH537" s="126"/>
    </row>
    <row r="538" spans="1:60">
      <c r="A538" s="134" t="s">
        <v>320</v>
      </c>
      <c r="B538" s="135" t="s">
        <v>276</v>
      </c>
      <c r="C538" s="152" t="s">
        <v>277</v>
      </c>
      <c r="D538" s="136"/>
      <c r="E538" s="137"/>
      <c r="F538" s="138"/>
      <c r="G538" s="139">
        <f>G539+G555+G556+G561+G564+G567+G568+G573+G577+G580+G593</f>
        <v>0</v>
      </c>
      <c r="H538" s="133"/>
      <c r="I538" s="133">
        <v>0</v>
      </c>
      <c r="J538" s="133"/>
      <c r="K538" s="133">
        <v>0</v>
      </c>
      <c r="L538" s="133"/>
      <c r="M538" s="133"/>
      <c r="N538" s="132"/>
      <c r="O538" s="132"/>
      <c r="P538" s="132"/>
      <c r="Q538" s="132"/>
      <c r="R538" s="133"/>
      <c r="S538" s="133"/>
      <c r="T538" s="133"/>
      <c r="U538" s="133"/>
      <c r="V538" s="133"/>
      <c r="W538" s="133"/>
      <c r="X538" s="133"/>
      <c r="AG538" t="s">
        <v>321</v>
      </c>
    </row>
    <row r="539" spans="1:60" ht="22.5">
      <c r="A539" s="140" t="s">
        <v>149</v>
      </c>
      <c r="B539" s="141" t="s">
        <v>733</v>
      </c>
      <c r="C539" s="154" t="s">
        <v>734</v>
      </c>
      <c r="D539" s="142" t="s">
        <v>735</v>
      </c>
      <c r="E539" s="143">
        <v>0.46400000000000002</v>
      </c>
      <c r="F539" s="144">
        <v>0</v>
      </c>
      <c r="G539" s="151">
        <f>F539*E539</f>
        <v>0</v>
      </c>
      <c r="H539" s="131">
        <v>0</v>
      </c>
      <c r="I539" s="131">
        <v>0</v>
      </c>
      <c r="J539" s="131">
        <v>77900</v>
      </c>
      <c r="K539" s="131">
        <v>36145.599999999999</v>
      </c>
      <c r="L539" s="131">
        <v>21</v>
      </c>
      <c r="M539" s="131">
        <v>43736.175999999999</v>
      </c>
      <c r="N539" s="130">
        <v>0</v>
      </c>
      <c r="O539" s="130">
        <v>0</v>
      </c>
      <c r="P539" s="130">
        <v>0</v>
      </c>
      <c r="Q539" s="130">
        <v>0</v>
      </c>
      <c r="R539" s="131">
        <v>0</v>
      </c>
      <c r="S539" s="131" t="s">
        <v>326</v>
      </c>
      <c r="T539" s="131"/>
      <c r="U539" s="131">
        <v>0</v>
      </c>
      <c r="V539" s="131">
        <v>0</v>
      </c>
      <c r="W539" s="131">
        <v>0</v>
      </c>
      <c r="X539" s="131" t="s">
        <v>327</v>
      </c>
      <c r="Y539" s="126"/>
      <c r="Z539" s="126"/>
      <c r="AA539" s="126"/>
      <c r="AB539" s="126"/>
      <c r="AC539" s="126"/>
      <c r="AD539" s="126"/>
      <c r="AE539" s="126"/>
      <c r="AF539" s="126"/>
      <c r="AG539" s="126" t="s">
        <v>328</v>
      </c>
      <c r="AH539" s="126"/>
      <c r="AI539" s="126"/>
      <c r="AJ539" s="126"/>
      <c r="AK539" s="126"/>
      <c r="AL539" s="126"/>
      <c r="AM539" s="126"/>
      <c r="AN539" s="126"/>
      <c r="AO539" s="126"/>
      <c r="AP539" s="126"/>
      <c r="AQ539" s="126"/>
      <c r="AR539" s="126"/>
      <c r="AS539" s="126"/>
      <c r="AT539" s="126"/>
      <c r="AU539" s="126"/>
      <c r="AV539" s="126"/>
      <c r="AW539" s="126"/>
      <c r="AX539" s="126"/>
      <c r="AY539" s="126"/>
      <c r="AZ539" s="126"/>
      <c r="BA539" s="126"/>
      <c r="BB539" s="126"/>
      <c r="BC539" s="126"/>
      <c r="BD539" s="126"/>
      <c r="BE539" s="126"/>
      <c r="BF539" s="126"/>
      <c r="BG539" s="126"/>
      <c r="BH539" s="126"/>
    </row>
    <row r="540" spans="1:60">
      <c r="A540" s="129"/>
      <c r="B540" s="129"/>
      <c r="C540" s="255" t="s">
        <v>339</v>
      </c>
      <c r="D540" s="256"/>
      <c r="E540" s="256"/>
      <c r="F540" s="256"/>
      <c r="G540" s="256"/>
      <c r="H540" s="131"/>
      <c r="I540" s="131"/>
      <c r="J540" s="131"/>
      <c r="K540" s="131"/>
      <c r="L540" s="131"/>
      <c r="M540" s="131"/>
      <c r="N540" s="130"/>
      <c r="O540" s="130"/>
      <c r="P540" s="130"/>
      <c r="Q540" s="130"/>
      <c r="R540" s="131"/>
      <c r="S540" s="131"/>
      <c r="T540" s="131"/>
      <c r="U540" s="131"/>
      <c r="V540" s="131"/>
      <c r="W540" s="131"/>
      <c r="X540" s="131"/>
      <c r="Y540" s="126"/>
      <c r="Z540" s="126"/>
      <c r="AA540" s="126"/>
      <c r="AB540" s="126"/>
      <c r="AC540" s="126"/>
      <c r="AD540" s="126"/>
      <c r="AE540" s="126"/>
      <c r="AF540" s="126"/>
      <c r="AG540" s="126" t="s">
        <v>340</v>
      </c>
      <c r="AH540" s="126"/>
      <c r="AI540" s="126"/>
      <c r="AJ540" s="126"/>
      <c r="AK540" s="126"/>
      <c r="AL540" s="126"/>
      <c r="AM540" s="126"/>
      <c r="AN540" s="126"/>
      <c r="AO540" s="126"/>
      <c r="AP540" s="126"/>
      <c r="AQ540" s="126"/>
      <c r="AR540" s="126"/>
      <c r="AS540" s="126"/>
      <c r="AT540" s="126"/>
      <c r="AU540" s="126"/>
      <c r="AV540" s="126"/>
      <c r="AW540" s="126"/>
      <c r="AX540" s="126"/>
      <c r="AY540" s="126"/>
      <c r="AZ540" s="126"/>
      <c r="BA540" s="126"/>
      <c r="BB540" s="126"/>
      <c r="BC540" s="126"/>
      <c r="BD540" s="126"/>
      <c r="BE540" s="126"/>
      <c r="BF540" s="126"/>
      <c r="BG540" s="126"/>
      <c r="BH540" s="126"/>
    </row>
    <row r="541" spans="1:60">
      <c r="A541" s="129"/>
      <c r="B541" s="129"/>
      <c r="C541" s="257" t="s">
        <v>736</v>
      </c>
      <c r="D541" s="258"/>
      <c r="E541" s="258"/>
      <c r="F541" s="258"/>
      <c r="G541" s="258"/>
      <c r="H541" s="131"/>
      <c r="I541" s="131"/>
      <c r="J541" s="131"/>
      <c r="K541" s="131"/>
      <c r="L541" s="131"/>
      <c r="M541" s="131"/>
      <c r="N541" s="130"/>
      <c r="O541" s="130"/>
      <c r="P541" s="130"/>
      <c r="Q541" s="130"/>
      <c r="R541" s="131"/>
      <c r="S541" s="131"/>
      <c r="T541" s="131"/>
      <c r="U541" s="131"/>
      <c r="V541" s="131"/>
      <c r="W541" s="131"/>
      <c r="X541" s="131"/>
      <c r="Y541" s="126"/>
      <c r="Z541" s="126"/>
      <c r="AA541" s="126"/>
      <c r="AB541" s="126"/>
      <c r="AC541" s="126"/>
      <c r="AD541" s="126"/>
      <c r="AE541" s="126"/>
      <c r="AF541" s="126"/>
      <c r="AG541" s="126" t="s">
        <v>340</v>
      </c>
      <c r="AH541" s="126"/>
      <c r="AI541" s="126"/>
      <c r="AJ541" s="126"/>
      <c r="AK541" s="126"/>
      <c r="AL541" s="126"/>
      <c r="AM541" s="126"/>
      <c r="AN541" s="126"/>
      <c r="AO541" s="126"/>
      <c r="AP541" s="126"/>
      <c r="AQ541" s="126"/>
      <c r="AR541" s="126"/>
      <c r="AS541" s="126"/>
      <c r="AT541" s="126"/>
      <c r="AU541" s="126"/>
      <c r="AV541" s="126"/>
      <c r="AW541" s="126"/>
      <c r="AX541" s="126"/>
      <c r="AY541" s="126"/>
      <c r="AZ541" s="126"/>
      <c r="BA541" s="126"/>
      <c r="BB541" s="126"/>
      <c r="BC541" s="126"/>
      <c r="BD541" s="126"/>
      <c r="BE541" s="126"/>
      <c r="BF541" s="126"/>
      <c r="BG541" s="126"/>
      <c r="BH541" s="126"/>
    </row>
    <row r="542" spans="1:60">
      <c r="A542" s="129"/>
      <c r="B542" s="129"/>
      <c r="C542" s="257" t="s">
        <v>737</v>
      </c>
      <c r="D542" s="258"/>
      <c r="E542" s="258"/>
      <c r="F542" s="258"/>
      <c r="G542" s="258"/>
      <c r="H542" s="131"/>
      <c r="I542" s="131"/>
      <c r="J542" s="131"/>
      <c r="K542" s="131"/>
      <c r="L542" s="131"/>
      <c r="M542" s="131"/>
      <c r="N542" s="130"/>
      <c r="O542" s="130"/>
      <c r="P542" s="130"/>
      <c r="Q542" s="130"/>
      <c r="R542" s="131"/>
      <c r="S542" s="131"/>
      <c r="T542" s="131"/>
      <c r="U542" s="131"/>
      <c r="V542" s="131"/>
      <c r="W542" s="131"/>
      <c r="X542" s="131"/>
      <c r="Y542" s="126"/>
      <c r="Z542" s="126"/>
      <c r="AA542" s="126"/>
      <c r="AB542" s="126"/>
      <c r="AC542" s="126"/>
      <c r="AD542" s="126"/>
      <c r="AE542" s="126"/>
      <c r="AF542" s="126"/>
      <c r="AG542" s="126" t="s">
        <v>340</v>
      </c>
      <c r="AH542" s="126"/>
      <c r="AI542" s="126"/>
      <c r="AJ542" s="126"/>
      <c r="AK542" s="126"/>
      <c r="AL542" s="126"/>
      <c r="AM542" s="126"/>
      <c r="AN542" s="126"/>
      <c r="AO542" s="126"/>
      <c r="AP542" s="126"/>
      <c r="AQ542" s="126"/>
      <c r="AR542" s="126"/>
      <c r="AS542" s="126"/>
      <c r="AT542" s="126"/>
      <c r="AU542" s="126"/>
      <c r="AV542" s="126"/>
      <c r="AW542" s="126"/>
      <c r="AX542" s="126"/>
      <c r="AY542" s="126"/>
      <c r="AZ542" s="126"/>
      <c r="BA542" s="126"/>
      <c r="BB542" s="126"/>
      <c r="BC542" s="126"/>
      <c r="BD542" s="126"/>
      <c r="BE542" s="126"/>
      <c r="BF542" s="126"/>
      <c r="BG542" s="126"/>
      <c r="BH542" s="126"/>
    </row>
    <row r="543" spans="1:60">
      <c r="A543" s="129"/>
      <c r="B543" s="129"/>
      <c r="C543" s="257" t="s">
        <v>738</v>
      </c>
      <c r="D543" s="258"/>
      <c r="E543" s="258"/>
      <c r="F543" s="258"/>
      <c r="G543" s="258"/>
      <c r="H543" s="131"/>
      <c r="I543" s="131"/>
      <c r="J543" s="131"/>
      <c r="K543" s="131"/>
      <c r="L543" s="131"/>
      <c r="M543" s="131"/>
      <c r="N543" s="130"/>
      <c r="O543" s="130"/>
      <c r="P543" s="130"/>
      <c r="Q543" s="130"/>
      <c r="R543" s="131"/>
      <c r="S543" s="131"/>
      <c r="T543" s="131"/>
      <c r="U543" s="131"/>
      <c r="V543" s="131"/>
      <c r="W543" s="131"/>
      <c r="X543" s="131"/>
      <c r="Y543" s="126"/>
      <c r="Z543" s="126"/>
      <c r="AA543" s="126"/>
      <c r="AB543" s="126"/>
      <c r="AC543" s="126"/>
      <c r="AD543" s="126"/>
      <c r="AE543" s="126"/>
      <c r="AF543" s="126"/>
      <c r="AG543" s="126" t="s">
        <v>340</v>
      </c>
      <c r="AH543" s="126"/>
      <c r="AI543" s="126"/>
      <c r="AJ543" s="126"/>
      <c r="AK543" s="126"/>
      <c r="AL543" s="126"/>
      <c r="AM543" s="126"/>
      <c r="AN543" s="126"/>
      <c r="AO543" s="126"/>
      <c r="AP543" s="126"/>
      <c r="AQ543" s="126"/>
      <c r="AR543" s="126"/>
      <c r="AS543" s="126"/>
      <c r="AT543" s="126"/>
      <c r="AU543" s="126"/>
      <c r="AV543" s="126"/>
      <c r="AW543" s="126"/>
      <c r="AX543" s="126"/>
      <c r="AY543" s="126"/>
      <c r="AZ543" s="126"/>
      <c r="BA543" s="126"/>
      <c r="BB543" s="126"/>
      <c r="BC543" s="126"/>
      <c r="BD543" s="126"/>
      <c r="BE543" s="126"/>
      <c r="BF543" s="126"/>
      <c r="BG543" s="126"/>
      <c r="BH543" s="126"/>
    </row>
    <row r="544" spans="1:60">
      <c r="A544" s="129"/>
      <c r="B544" s="129"/>
      <c r="C544" s="257" t="s">
        <v>739</v>
      </c>
      <c r="D544" s="258"/>
      <c r="E544" s="258"/>
      <c r="F544" s="258"/>
      <c r="G544" s="258"/>
      <c r="H544" s="131"/>
      <c r="I544" s="131"/>
      <c r="J544" s="131"/>
      <c r="K544" s="131"/>
      <c r="L544" s="131"/>
      <c r="M544" s="131"/>
      <c r="N544" s="130"/>
      <c r="O544" s="130"/>
      <c r="P544" s="130"/>
      <c r="Q544" s="130"/>
      <c r="R544" s="131"/>
      <c r="S544" s="131"/>
      <c r="T544" s="131"/>
      <c r="U544" s="131"/>
      <c r="V544" s="131"/>
      <c r="W544" s="131"/>
      <c r="X544" s="131"/>
      <c r="Y544" s="126"/>
      <c r="Z544" s="126"/>
      <c r="AA544" s="126"/>
      <c r="AB544" s="126"/>
      <c r="AC544" s="126"/>
      <c r="AD544" s="126"/>
      <c r="AE544" s="126"/>
      <c r="AF544" s="126"/>
      <c r="AG544" s="126" t="s">
        <v>340</v>
      </c>
      <c r="AH544" s="126"/>
      <c r="AI544" s="126"/>
      <c r="AJ544" s="126"/>
      <c r="AK544" s="126"/>
      <c r="AL544" s="126"/>
      <c r="AM544" s="126"/>
      <c r="AN544" s="126"/>
      <c r="AO544" s="126"/>
      <c r="AP544" s="126"/>
      <c r="AQ544" s="126"/>
      <c r="AR544" s="126"/>
      <c r="AS544" s="126"/>
      <c r="AT544" s="126"/>
      <c r="AU544" s="126"/>
      <c r="AV544" s="126"/>
      <c r="AW544" s="126"/>
      <c r="AX544" s="126"/>
      <c r="AY544" s="126"/>
      <c r="AZ544" s="126"/>
      <c r="BA544" s="126"/>
      <c r="BB544" s="126"/>
      <c r="BC544" s="126"/>
      <c r="BD544" s="126"/>
      <c r="BE544" s="126"/>
      <c r="BF544" s="126"/>
      <c r="BG544" s="126"/>
      <c r="BH544" s="126"/>
    </row>
    <row r="545" spans="1:60">
      <c r="A545" s="129"/>
      <c r="B545" s="129"/>
      <c r="C545" s="257" t="s">
        <v>740</v>
      </c>
      <c r="D545" s="258"/>
      <c r="E545" s="258"/>
      <c r="F545" s="258"/>
      <c r="G545" s="258"/>
      <c r="H545" s="131"/>
      <c r="I545" s="131"/>
      <c r="J545" s="131"/>
      <c r="K545" s="131"/>
      <c r="L545" s="131"/>
      <c r="M545" s="131"/>
      <c r="N545" s="130"/>
      <c r="O545" s="130"/>
      <c r="P545" s="130"/>
      <c r="Q545" s="130"/>
      <c r="R545" s="131"/>
      <c r="S545" s="131"/>
      <c r="T545" s="131"/>
      <c r="U545" s="131"/>
      <c r="V545" s="131"/>
      <c r="W545" s="131"/>
      <c r="X545" s="131"/>
      <c r="Y545" s="126"/>
      <c r="Z545" s="126"/>
      <c r="AA545" s="126"/>
      <c r="AB545" s="126"/>
      <c r="AC545" s="126"/>
      <c r="AD545" s="126"/>
      <c r="AE545" s="126"/>
      <c r="AF545" s="126"/>
      <c r="AG545" s="126" t="s">
        <v>340</v>
      </c>
      <c r="AH545" s="126"/>
      <c r="AI545" s="126"/>
      <c r="AJ545" s="126"/>
      <c r="AK545" s="126"/>
      <c r="AL545" s="126"/>
      <c r="AM545" s="126"/>
      <c r="AN545" s="126"/>
      <c r="AO545" s="126"/>
      <c r="AP545" s="126"/>
      <c r="AQ545" s="126"/>
      <c r="AR545" s="126"/>
      <c r="AS545" s="126"/>
      <c r="AT545" s="126"/>
      <c r="AU545" s="126"/>
      <c r="AV545" s="126"/>
      <c r="AW545" s="126"/>
      <c r="AX545" s="126"/>
      <c r="AY545" s="126"/>
      <c r="AZ545" s="126"/>
      <c r="BA545" s="126"/>
      <c r="BB545" s="126"/>
      <c r="BC545" s="126"/>
      <c r="BD545" s="126"/>
      <c r="BE545" s="126"/>
      <c r="BF545" s="126"/>
      <c r="BG545" s="126"/>
      <c r="BH545" s="126"/>
    </row>
    <row r="546" spans="1:60">
      <c r="A546" s="129"/>
      <c r="B546" s="129"/>
      <c r="C546" s="257" t="s">
        <v>741</v>
      </c>
      <c r="D546" s="258"/>
      <c r="E546" s="258"/>
      <c r="F546" s="258"/>
      <c r="G546" s="258"/>
      <c r="H546" s="131"/>
      <c r="I546" s="131"/>
      <c r="J546" s="131"/>
      <c r="K546" s="131"/>
      <c r="L546" s="131"/>
      <c r="M546" s="131"/>
      <c r="N546" s="130"/>
      <c r="O546" s="130"/>
      <c r="P546" s="130"/>
      <c r="Q546" s="130"/>
      <c r="R546" s="131"/>
      <c r="S546" s="131"/>
      <c r="T546" s="131"/>
      <c r="U546" s="131"/>
      <c r="V546" s="131"/>
      <c r="W546" s="131"/>
      <c r="X546" s="131"/>
      <c r="Y546" s="126"/>
      <c r="Z546" s="126"/>
      <c r="AA546" s="126"/>
      <c r="AB546" s="126"/>
      <c r="AC546" s="126"/>
      <c r="AD546" s="126"/>
      <c r="AE546" s="126"/>
      <c r="AF546" s="126"/>
      <c r="AG546" s="126" t="s">
        <v>340</v>
      </c>
      <c r="AH546" s="126"/>
      <c r="AI546" s="126"/>
      <c r="AJ546" s="126"/>
      <c r="AK546" s="126"/>
      <c r="AL546" s="126"/>
      <c r="AM546" s="126"/>
      <c r="AN546" s="126"/>
      <c r="AO546" s="126"/>
      <c r="AP546" s="126"/>
      <c r="AQ546" s="126"/>
      <c r="AR546" s="126"/>
      <c r="AS546" s="126"/>
      <c r="AT546" s="126"/>
      <c r="AU546" s="126"/>
      <c r="AV546" s="126"/>
      <c r="AW546" s="126"/>
      <c r="AX546" s="126"/>
      <c r="AY546" s="126"/>
      <c r="AZ546" s="126"/>
      <c r="BA546" s="126"/>
      <c r="BB546" s="126"/>
      <c r="BC546" s="126"/>
      <c r="BD546" s="126"/>
      <c r="BE546" s="126"/>
      <c r="BF546" s="126"/>
      <c r="BG546" s="126"/>
      <c r="BH546" s="126"/>
    </row>
    <row r="547" spans="1:60">
      <c r="A547" s="129"/>
      <c r="B547" s="129"/>
      <c r="C547" s="257" t="s">
        <v>742</v>
      </c>
      <c r="D547" s="258"/>
      <c r="E547" s="258"/>
      <c r="F547" s="258"/>
      <c r="G547" s="258"/>
      <c r="H547" s="131"/>
      <c r="I547" s="131"/>
      <c r="J547" s="131"/>
      <c r="K547" s="131"/>
      <c r="L547" s="131"/>
      <c r="M547" s="131"/>
      <c r="N547" s="130"/>
      <c r="O547" s="130"/>
      <c r="P547" s="130"/>
      <c r="Q547" s="130"/>
      <c r="R547" s="131"/>
      <c r="S547" s="131"/>
      <c r="T547" s="131"/>
      <c r="U547" s="131"/>
      <c r="V547" s="131"/>
      <c r="W547" s="131"/>
      <c r="X547" s="131"/>
      <c r="Y547" s="126"/>
      <c r="Z547" s="126"/>
      <c r="AA547" s="126"/>
      <c r="AB547" s="126"/>
      <c r="AC547" s="126"/>
      <c r="AD547" s="126"/>
      <c r="AE547" s="126"/>
      <c r="AF547" s="126"/>
      <c r="AG547" s="126" t="s">
        <v>340</v>
      </c>
      <c r="AH547" s="126"/>
      <c r="AI547" s="126"/>
      <c r="AJ547" s="126"/>
      <c r="AK547" s="126"/>
      <c r="AL547" s="126"/>
      <c r="AM547" s="126"/>
      <c r="AN547" s="126"/>
      <c r="AO547" s="126"/>
      <c r="AP547" s="126"/>
      <c r="AQ547" s="126"/>
      <c r="AR547" s="126"/>
      <c r="AS547" s="126"/>
      <c r="AT547" s="126"/>
      <c r="AU547" s="126"/>
      <c r="AV547" s="126"/>
      <c r="AW547" s="126"/>
      <c r="AX547" s="126"/>
      <c r="AY547" s="126"/>
      <c r="AZ547" s="126"/>
      <c r="BA547" s="126"/>
      <c r="BB547" s="126"/>
      <c r="BC547" s="126"/>
      <c r="BD547" s="126"/>
      <c r="BE547" s="126"/>
      <c r="BF547" s="126"/>
      <c r="BG547" s="126"/>
      <c r="BH547" s="126"/>
    </row>
    <row r="548" spans="1:60">
      <c r="A548" s="129"/>
      <c r="B548" s="129"/>
      <c r="C548" s="257" t="s">
        <v>743</v>
      </c>
      <c r="D548" s="258"/>
      <c r="E548" s="258"/>
      <c r="F548" s="258"/>
      <c r="G548" s="258"/>
      <c r="H548" s="131"/>
      <c r="I548" s="131"/>
      <c r="J548" s="131"/>
      <c r="K548" s="131"/>
      <c r="L548" s="131"/>
      <c r="M548" s="131"/>
      <c r="N548" s="130"/>
      <c r="O548" s="130"/>
      <c r="P548" s="130"/>
      <c r="Q548" s="130"/>
      <c r="R548" s="131"/>
      <c r="S548" s="131"/>
      <c r="T548" s="131"/>
      <c r="U548" s="131"/>
      <c r="V548" s="131"/>
      <c r="W548" s="131"/>
      <c r="X548" s="131"/>
      <c r="Y548" s="126"/>
      <c r="Z548" s="126"/>
      <c r="AA548" s="126"/>
      <c r="AB548" s="126"/>
      <c r="AC548" s="126"/>
      <c r="AD548" s="126"/>
      <c r="AE548" s="126"/>
      <c r="AF548" s="126"/>
      <c r="AG548" s="126" t="s">
        <v>340</v>
      </c>
      <c r="AH548" s="126"/>
      <c r="AI548" s="126"/>
      <c r="AJ548" s="126"/>
      <c r="AK548" s="126"/>
      <c r="AL548" s="126"/>
      <c r="AM548" s="126"/>
      <c r="AN548" s="126"/>
      <c r="AO548" s="126"/>
      <c r="AP548" s="126"/>
      <c r="AQ548" s="126"/>
      <c r="AR548" s="126"/>
      <c r="AS548" s="126"/>
      <c r="AT548" s="126"/>
      <c r="AU548" s="126"/>
      <c r="AV548" s="126"/>
      <c r="AW548" s="126"/>
      <c r="AX548" s="126"/>
      <c r="AY548" s="126"/>
      <c r="AZ548" s="126"/>
      <c r="BA548" s="126"/>
      <c r="BB548" s="126"/>
      <c r="BC548" s="126"/>
      <c r="BD548" s="126"/>
      <c r="BE548" s="126"/>
      <c r="BF548" s="126"/>
      <c r="BG548" s="126"/>
      <c r="BH548" s="126"/>
    </row>
    <row r="549" spans="1:60">
      <c r="A549" s="129"/>
      <c r="B549" s="129"/>
      <c r="C549" s="257" t="s">
        <v>744</v>
      </c>
      <c r="D549" s="258"/>
      <c r="E549" s="258"/>
      <c r="F549" s="258"/>
      <c r="G549" s="258"/>
      <c r="H549" s="131"/>
      <c r="I549" s="131"/>
      <c r="J549" s="131"/>
      <c r="K549" s="131"/>
      <c r="L549" s="131"/>
      <c r="M549" s="131"/>
      <c r="N549" s="130"/>
      <c r="O549" s="130"/>
      <c r="P549" s="130"/>
      <c r="Q549" s="130"/>
      <c r="R549" s="131"/>
      <c r="S549" s="131"/>
      <c r="T549" s="131"/>
      <c r="U549" s="131"/>
      <c r="V549" s="131"/>
      <c r="W549" s="131"/>
      <c r="X549" s="131"/>
      <c r="Y549" s="126"/>
      <c r="Z549" s="126"/>
      <c r="AA549" s="126"/>
      <c r="AB549" s="126"/>
      <c r="AC549" s="126"/>
      <c r="AD549" s="126"/>
      <c r="AE549" s="126"/>
      <c r="AF549" s="126"/>
      <c r="AG549" s="126" t="s">
        <v>340</v>
      </c>
      <c r="AH549" s="126"/>
      <c r="AI549" s="126"/>
      <c r="AJ549" s="126"/>
      <c r="AK549" s="126"/>
      <c r="AL549" s="126"/>
      <c r="AM549" s="126"/>
      <c r="AN549" s="126"/>
      <c r="AO549" s="126"/>
      <c r="AP549" s="126"/>
      <c r="AQ549" s="126"/>
      <c r="AR549" s="126"/>
      <c r="AS549" s="126"/>
      <c r="AT549" s="126"/>
      <c r="AU549" s="126"/>
      <c r="AV549" s="126"/>
      <c r="AW549" s="126"/>
      <c r="AX549" s="126"/>
      <c r="AY549" s="126"/>
      <c r="AZ549" s="126"/>
      <c r="BA549" s="126"/>
      <c r="BB549" s="126"/>
      <c r="BC549" s="126"/>
      <c r="BD549" s="126"/>
      <c r="BE549" s="126"/>
      <c r="BF549" s="126"/>
      <c r="BG549" s="126"/>
      <c r="BH549" s="126"/>
    </row>
    <row r="550" spans="1:60">
      <c r="A550" s="129"/>
      <c r="B550" s="129"/>
      <c r="C550" s="257" t="s">
        <v>745</v>
      </c>
      <c r="D550" s="258"/>
      <c r="E550" s="258"/>
      <c r="F550" s="258"/>
      <c r="G550" s="258"/>
      <c r="H550" s="131"/>
      <c r="I550" s="131"/>
      <c r="J550" s="131"/>
      <c r="K550" s="131"/>
      <c r="L550" s="131"/>
      <c r="M550" s="131"/>
      <c r="N550" s="130"/>
      <c r="O550" s="130"/>
      <c r="P550" s="130"/>
      <c r="Q550" s="130"/>
      <c r="R550" s="131"/>
      <c r="S550" s="131"/>
      <c r="T550" s="131"/>
      <c r="U550" s="131"/>
      <c r="V550" s="131"/>
      <c r="W550" s="131"/>
      <c r="X550" s="131"/>
      <c r="Y550" s="126"/>
      <c r="Z550" s="126"/>
      <c r="AA550" s="126"/>
      <c r="AB550" s="126"/>
      <c r="AC550" s="126"/>
      <c r="AD550" s="126"/>
      <c r="AE550" s="126"/>
      <c r="AF550" s="126"/>
      <c r="AG550" s="126" t="s">
        <v>340</v>
      </c>
      <c r="AH550" s="126"/>
      <c r="AI550" s="126"/>
      <c r="AJ550" s="126"/>
      <c r="AK550" s="126"/>
      <c r="AL550" s="126"/>
      <c r="AM550" s="126"/>
      <c r="AN550" s="126"/>
      <c r="AO550" s="126"/>
      <c r="AP550" s="126"/>
      <c r="AQ550" s="126"/>
      <c r="AR550" s="126"/>
      <c r="AS550" s="126"/>
      <c r="AT550" s="126"/>
      <c r="AU550" s="126"/>
      <c r="AV550" s="126"/>
      <c r="AW550" s="126"/>
      <c r="AX550" s="126"/>
      <c r="AY550" s="126"/>
      <c r="AZ550" s="126"/>
      <c r="BA550" s="126"/>
      <c r="BB550" s="126"/>
      <c r="BC550" s="126"/>
      <c r="BD550" s="126"/>
      <c r="BE550" s="126"/>
      <c r="BF550" s="126"/>
      <c r="BG550" s="126"/>
      <c r="BH550" s="126"/>
    </row>
    <row r="551" spans="1:60">
      <c r="A551" s="129"/>
      <c r="B551" s="129"/>
      <c r="C551" s="257" t="s">
        <v>349</v>
      </c>
      <c r="D551" s="258"/>
      <c r="E551" s="258"/>
      <c r="F551" s="258"/>
      <c r="G551" s="258"/>
      <c r="H551" s="131"/>
      <c r="I551" s="131"/>
      <c r="J551" s="131"/>
      <c r="K551" s="131"/>
      <c r="L551" s="131"/>
      <c r="M551" s="131"/>
      <c r="N551" s="130"/>
      <c r="O551" s="130"/>
      <c r="P551" s="130"/>
      <c r="Q551" s="130"/>
      <c r="R551" s="131"/>
      <c r="S551" s="131"/>
      <c r="T551" s="131"/>
      <c r="U551" s="131"/>
      <c r="V551" s="131"/>
      <c r="W551" s="131"/>
      <c r="X551" s="131"/>
      <c r="Y551" s="126"/>
      <c r="Z551" s="126"/>
      <c r="AA551" s="126"/>
      <c r="AB551" s="126"/>
      <c r="AC551" s="126"/>
      <c r="AD551" s="126"/>
      <c r="AE551" s="126"/>
      <c r="AF551" s="126"/>
      <c r="AG551" s="126" t="s">
        <v>340</v>
      </c>
      <c r="AH551" s="126"/>
      <c r="AI551" s="126"/>
      <c r="AJ551" s="126"/>
      <c r="AK551" s="126"/>
      <c r="AL551" s="126"/>
      <c r="AM551" s="126"/>
      <c r="AN551" s="126"/>
      <c r="AO551" s="126"/>
      <c r="AP551" s="126"/>
      <c r="AQ551" s="126"/>
      <c r="AR551" s="126"/>
      <c r="AS551" s="126"/>
      <c r="AT551" s="126"/>
      <c r="AU551" s="126"/>
      <c r="AV551" s="126"/>
      <c r="AW551" s="126"/>
      <c r="AX551" s="126"/>
      <c r="AY551" s="126"/>
      <c r="AZ551" s="126"/>
      <c r="BA551" s="126"/>
      <c r="BB551" s="126"/>
      <c r="BC551" s="126"/>
      <c r="BD551" s="126"/>
      <c r="BE551" s="126"/>
      <c r="BF551" s="126"/>
      <c r="BG551" s="126"/>
      <c r="BH551" s="126"/>
    </row>
    <row r="552" spans="1:60">
      <c r="A552" s="129"/>
      <c r="B552" s="129"/>
      <c r="C552" s="257" t="s">
        <v>746</v>
      </c>
      <c r="D552" s="258"/>
      <c r="E552" s="258"/>
      <c r="F552" s="258"/>
      <c r="G552" s="258"/>
      <c r="H552" s="131"/>
      <c r="I552" s="131"/>
      <c r="J552" s="131"/>
      <c r="K552" s="131"/>
      <c r="L552" s="131"/>
      <c r="M552" s="131"/>
      <c r="N552" s="130"/>
      <c r="O552" s="130"/>
      <c r="P552" s="130"/>
      <c r="Q552" s="130"/>
      <c r="R552" s="131"/>
      <c r="S552" s="131"/>
      <c r="T552" s="131"/>
      <c r="U552" s="131"/>
      <c r="V552" s="131"/>
      <c r="W552" s="131"/>
      <c r="X552" s="131"/>
      <c r="Y552" s="126"/>
      <c r="Z552" s="126"/>
      <c r="AA552" s="126"/>
      <c r="AB552" s="126"/>
      <c r="AC552" s="126"/>
      <c r="AD552" s="126"/>
      <c r="AE552" s="126"/>
      <c r="AF552" s="126"/>
      <c r="AG552" s="126" t="s">
        <v>340</v>
      </c>
      <c r="AH552" s="126"/>
      <c r="AI552" s="126"/>
      <c r="AJ552" s="126"/>
      <c r="AK552" s="126"/>
      <c r="AL552" s="126"/>
      <c r="AM552" s="126"/>
      <c r="AN552" s="126"/>
      <c r="AO552" s="126"/>
      <c r="AP552" s="126"/>
      <c r="AQ552" s="126"/>
      <c r="AR552" s="126"/>
      <c r="AS552" s="126"/>
      <c r="AT552" s="126"/>
      <c r="AU552" s="126"/>
      <c r="AV552" s="126"/>
      <c r="AW552" s="126"/>
      <c r="AX552" s="126"/>
      <c r="AY552" s="126"/>
      <c r="AZ552" s="126"/>
      <c r="BA552" s="126"/>
      <c r="BB552" s="126"/>
      <c r="BC552" s="126"/>
      <c r="BD552" s="126"/>
      <c r="BE552" s="126"/>
      <c r="BF552" s="126"/>
      <c r="BG552" s="126"/>
      <c r="BH552" s="126"/>
    </row>
    <row r="553" spans="1:60">
      <c r="A553" s="129"/>
      <c r="B553" s="129"/>
      <c r="C553" s="257" t="s">
        <v>741</v>
      </c>
      <c r="D553" s="258"/>
      <c r="E553" s="258"/>
      <c r="F553" s="258"/>
      <c r="G553" s="258"/>
      <c r="H553" s="131"/>
      <c r="I553" s="131"/>
      <c r="J553" s="131"/>
      <c r="K553" s="131"/>
      <c r="L553" s="131"/>
      <c r="M553" s="131"/>
      <c r="N553" s="130"/>
      <c r="O553" s="130"/>
      <c r="P553" s="130"/>
      <c r="Q553" s="130"/>
      <c r="R553" s="131"/>
      <c r="S553" s="131"/>
      <c r="T553" s="131"/>
      <c r="U553" s="131"/>
      <c r="V553" s="131"/>
      <c r="W553" s="131"/>
      <c r="X553" s="131"/>
      <c r="Y553" s="126"/>
      <c r="Z553" s="126"/>
      <c r="AA553" s="126"/>
      <c r="AB553" s="126"/>
      <c r="AC553" s="126"/>
      <c r="AD553" s="126"/>
      <c r="AE553" s="126"/>
      <c r="AF553" s="126"/>
      <c r="AG553" s="126" t="s">
        <v>340</v>
      </c>
      <c r="AH553" s="126"/>
      <c r="AI553" s="126"/>
      <c r="AJ553" s="126"/>
      <c r="AK553" s="126"/>
      <c r="AL553" s="126"/>
      <c r="AM553" s="126"/>
      <c r="AN553" s="126"/>
      <c r="AO553" s="126"/>
      <c r="AP553" s="126"/>
      <c r="AQ553" s="126"/>
      <c r="AR553" s="126"/>
      <c r="AS553" s="126"/>
      <c r="AT553" s="126"/>
      <c r="AU553" s="126"/>
      <c r="AV553" s="126"/>
      <c r="AW553" s="126"/>
      <c r="AX553" s="126"/>
      <c r="AY553" s="126"/>
      <c r="AZ553" s="126"/>
      <c r="BA553" s="126"/>
      <c r="BB553" s="126"/>
      <c r="BC553" s="126"/>
      <c r="BD553" s="126"/>
      <c r="BE553" s="126"/>
      <c r="BF553" s="126"/>
      <c r="BG553" s="126"/>
      <c r="BH553" s="126"/>
    </row>
    <row r="554" spans="1:60">
      <c r="A554" s="129"/>
      <c r="B554" s="129"/>
      <c r="C554" s="257" t="s">
        <v>747</v>
      </c>
      <c r="D554" s="258"/>
      <c r="E554" s="258"/>
      <c r="F554" s="258"/>
      <c r="G554" s="258"/>
      <c r="H554" s="131"/>
      <c r="I554" s="131"/>
      <c r="J554" s="131"/>
      <c r="K554" s="131"/>
      <c r="L554" s="131"/>
      <c r="M554" s="131"/>
      <c r="N554" s="130"/>
      <c r="O554" s="130"/>
      <c r="P554" s="130"/>
      <c r="Q554" s="130"/>
      <c r="R554" s="131"/>
      <c r="S554" s="131"/>
      <c r="T554" s="131"/>
      <c r="U554" s="131"/>
      <c r="V554" s="131"/>
      <c r="W554" s="131"/>
      <c r="X554" s="131"/>
      <c r="Y554" s="126"/>
      <c r="Z554" s="126"/>
      <c r="AA554" s="126"/>
      <c r="AB554" s="126"/>
      <c r="AC554" s="126"/>
      <c r="AD554" s="126"/>
      <c r="AE554" s="126"/>
      <c r="AF554" s="126"/>
      <c r="AG554" s="126" t="s">
        <v>340</v>
      </c>
      <c r="AH554" s="126"/>
      <c r="AI554" s="126"/>
      <c r="AJ554" s="126"/>
      <c r="AK554" s="126"/>
      <c r="AL554" s="126"/>
      <c r="AM554" s="126"/>
      <c r="AN554" s="126"/>
      <c r="AO554" s="126"/>
      <c r="AP554" s="126"/>
      <c r="AQ554" s="126"/>
      <c r="AR554" s="126"/>
      <c r="AS554" s="126"/>
      <c r="AT554" s="126"/>
      <c r="AU554" s="126"/>
      <c r="AV554" s="126"/>
      <c r="AW554" s="126"/>
      <c r="AX554" s="126"/>
      <c r="AY554" s="126"/>
      <c r="AZ554" s="126"/>
      <c r="BA554" s="126"/>
      <c r="BB554" s="126"/>
      <c r="BC554" s="126"/>
      <c r="BD554" s="126"/>
      <c r="BE554" s="126"/>
      <c r="BF554" s="126"/>
      <c r="BG554" s="126"/>
      <c r="BH554" s="126"/>
    </row>
    <row r="555" spans="1:60" ht="22.5">
      <c r="A555" s="146" t="s">
        <v>153</v>
      </c>
      <c r="B555" s="147" t="s">
        <v>748</v>
      </c>
      <c r="C555" s="153" t="s">
        <v>749</v>
      </c>
      <c r="D555" s="148" t="s">
        <v>735</v>
      </c>
      <c r="E555" s="149">
        <v>0.74199999999999999</v>
      </c>
      <c r="F555" s="150">
        <v>0</v>
      </c>
      <c r="G555" s="151">
        <f>F555*E555</f>
        <v>0</v>
      </c>
      <c r="H555" s="131">
        <v>0</v>
      </c>
      <c r="I555" s="131">
        <v>0</v>
      </c>
      <c r="J555" s="131">
        <v>77010</v>
      </c>
      <c r="K555" s="131">
        <v>57141.42</v>
      </c>
      <c r="L555" s="131">
        <v>21</v>
      </c>
      <c r="M555" s="131">
        <v>69141.118199999997</v>
      </c>
      <c r="N555" s="130">
        <v>0</v>
      </c>
      <c r="O555" s="130">
        <v>0</v>
      </c>
      <c r="P555" s="130">
        <v>0</v>
      </c>
      <c r="Q555" s="130">
        <v>0</v>
      </c>
      <c r="R555" s="131">
        <v>0</v>
      </c>
      <c r="S555" s="131" t="s">
        <v>326</v>
      </c>
      <c r="T555" s="131"/>
      <c r="U555" s="131">
        <v>0</v>
      </c>
      <c r="V555" s="131">
        <v>0</v>
      </c>
      <c r="W555" s="131">
        <v>0</v>
      </c>
      <c r="X555" s="131" t="s">
        <v>327</v>
      </c>
      <c r="Y555" s="126"/>
      <c r="Z555" s="126"/>
      <c r="AA555" s="126"/>
      <c r="AB555" s="126"/>
      <c r="AC555" s="126"/>
      <c r="AD555" s="126"/>
      <c r="AE555" s="126"/>
      <c r="AF555" s="126"/>
      <c r="AG555" s="126" t="s">
        <v>328</v>
      </c>
      <c r="AH555" s="126"/>
      <c r="AI555" s="126"/>
      <c r="AJ555" s="126"/>
      <c r="AK555" s="126"/>
      <c r="AL555" s="126"/>
      <c r="AM555" s="126"/>
      <c r="AN555" s="126"/>
      <c r="AO555" s="126"/>
      <c r="AP555" s="126"/>
      <c r="AQ555" s="126"/>
      <c r="AR555" s="126"/>
      <c r="AS555" s="126"/>
      <c r="AT555" s="126"/>
      <c r="AU555" s="126"/>
      <c r="AV555" s="126"/>
      <c r="AW555" s="126"/>
      <c r="AX555" s="126"/>
      <c r="AY555" s="126"/>
      <c r="AZ555" s="126"/>
      <c r="BA555" s="126"/>
      <c r="BB555" s="126"/>
      <c r="BC555" s="126"/>
      <c r="BD555" s="126"/>
      <c r="BE555" s="126"/>
      <c r="BF555" s="126"/>
      <c r="BG555" s="126"/>
      <c r="BH555" s="126"/>
    </row>
    <row r="556" spans="1:60" ht="22.5">
      <c r="A556" s="140" t="s">
        <v>155</v>
      </c>
      <c r="B556" s="141" t="s">
        <v>750</v>
      </c>
      <c r="C556" s="154" t="s">
        <v>751</v>
      </c>
      <c r="D556" s="142" t="s">
        <v>735</v>
      </c>
      <c r="E556" s="143">
        <v>1.163</v>
      </c>
      <c r="F556" s="144">
        <v>0</v>
      </c>
      <c r="G556" s="151">
        <f>F556*E556</f>
        <v>0</v>
      </c>
      <c r="H556" s="131">
        <v>0</v>
      </c>
      <c r="I556" s="131">
        <v>0</v>
      </c>
      <c r="J556" s="131">
        <v>78390</v>
      </c>
      <c r="K556" s="131">
        <v>91167.57</v>
      </c>
      <c r="L556" s="131">
        <v>21</v>
      </c>
      <c r="M556" s="131">
        <v>110312.75970000001</v>
      </c>
      <c r="N556" s="130">
        <v>0</v>
      </c>
      <c r="O556" s="130">
        <v>0</v>
      </c>
      <c r="P556" s="130">
        <v>0</v>
      </c>
      <c r="Q556" s="130">
        <v>0</v>
      </c>
      <c r="R556" s="131">
        <v>0</v>
      </c>
      <c r="S556" s="131" t="s">
        <v>326</v>
      </c>
      <c r="T556" s="131"/>
      <c r="U556" s="131">
        <v>0</v>
      </c>
      <c r="V556" s="131">
        <v>0</v>
      </c>
      <c r="W556" s="131">
        <v>0</v>
      </c>
      <c r="X556" s="131" t="s">
        <v>327</v>
      </c>
      <c r="Y556" s="126"/>
      <c r="Z556" s="126"/>
      <c r="AA556" s="126"/>
      <c r="AB556" s="126"/>
      <c r="AC556" s="126"/>
      <c r="AD556" s="126"/>
      <c r="AE556" s="126"/>
      <c r="AF556" s="126"/>
      <c r="AG556" s="126" t="s">
        <v>328</v>
      </c>
      <c r="AH556" s="126"/>
      <c r="AI556" s="126"/>
      <c r="AJ556" s="126"/>
      <c r="AK556" s="126"/>
      <c r="AL556" s="126"/>
      <c r="AM556" s="126"/>
      <c r="AN556" s="126"/>
      <c r="AO556" s="126"/>
      <c r="AP556" s="126"/>
      <c r="AQ556" s="126"/>
      <c r="AR556" s="126"/>
      <c r="AS556" s="126"/>
      <c r="AT556" s="126"/>
      <c r="AU556" s="126"/>
      <c r="AV556" s="126"/>
      <c r="AW556" s="126"/>
      <c r="AX556" s="126"/>
      <c r="AY556" s="126"/>
      <c r="AZ556" s="126"/>
      <c r="BA556" s="126"/>
      <c r="BB556" s="126"/>
      <c r="BC556" s="126"/>
      <c r="BD556" s="126"/>
      <c r="BE556" s="126"/>
      <c r="BF556" s="126"/>
      <c r="BG556" s="126"/>
      <c r="BH556" s="126"/>
    </row>
    <row r="557" spans="1:60">
      <c r="A557" s="129"/>
      <c r="B557" s="129"/>
      <c r="C557" s="255" t="s">
        <v>339</v>
      </c>
      <c r="D557" s="256"/>
      <c r="E557" s="256"/>
      <c r="F557" s="256"/>
      <c r="G557" s="256"/>
      <c r="H557" s="131"/>
      <c r="I557" s="131"/>
      <c r="J557" s="131"/>
      <c r="K557" s="131"/>
      <c r="L557" s="131"/>
      <c r="M557" s="131"/>
      <c r="N557" s="130"/>
      <c r="O557" s="130"/>
      <c r="P557" s="130"/>
      <c r="Q557" s="130"/>
      <c r="R557" s="131"/>
      <c r="S557" s="131"/>
      <c r="T557" s="131"/>
      <c r="U557" s="131"/>
      <c r="V557" s="131"/>
      <c r="W557" s="131"/>
      <c r="X557" s="131"/>
      <c r="Y557" s="126"/>
      <c r="Z557" s="126"/>
      <c r="AA557" s="126"/>
      <c r="AB557" s="126"/>
      <c r="AC557" s="126"/>
      <c r="AD557" s="126"/>
      <c r="AE557" s="126"/>
      <c r="AF557" s="126"/>
      <c r="AG557" s="126" t="s">
        <v>340</v>
      </c>
      <c r="AH557" s="126"/>
      <c r="AI557" s="126"/>
      <c r="AJ557" s="126"/>
      <c r="AK557" s="126"/>
      <c r="AL557" s="126"/>
      <c r="AM557" s="126"/>
      <c r="AN557" s="126"/>
      <c r="AO557" s="126"/>
      <c r="AP557" s="126"/>
      <c r="AQ557" s="126"/>
      <c r="AR557" s="126"/>
      <c r="AS557" s="126"/>
      <c r="AT557" s="126"/>
      <c r="AU557" s="126"/>
      <c r="AV557" s="126"/>
      <c r="AW557" s="126"/>
      <c r="AX557" s="126"/>
      <c r="AY557" s="126"/>
      <c r="AZ557" s="126"/>
      <c r="BA557" s="126"/>
      <c r="BB557" s="126"/>
      <c r="BC557" s="126"/>
      <c r="BD557" s="126"/>
      <c r="BE557" s="126"/>
      <c r="BF557" s="126"/>
      <c r="BG557" s="126"/>
      <c r="BH557" s="126"/>
    </row>
    <row r="558" spans="1:60">
      <c r="A558" s="129"/>
      <c r="B558" s="129"/>
      <c r="C558" s="257" t="s">
        <v>752</v>
      </c>
      <c r="D558" s="258"/>
      <c r="E558" s="258"/>
      <c r="F558" s="258"/>
      <c r="G558" s="258"/>
      <c r="H558" s="131"/>
      <c r="I558" s="131"/>
      <c r="J558" s="131"/>
      <c r="K558" s="131"/>
      <c r="L558" s="131"/>
      <c r="M558" s="131"/>
      <c r="N558" s="130"/>
      <c r="O558" s="130"/>
      <c r="P558" s="130"/>
      <c r="Q558" s="130"/>
      <c r="R558" s="131"/>
      <c r="S558" s="131"/>
      <c r="T558" s="131"/>
      <c r="U558" s="131"/>
      <c r="V558" s="131"/>
      <c r="W558" s="131"/>
      <c r="X558" s="131"/>
      <c r="Y558" s="126"/>
      <c r="Z558" s="126"/>
      <c r="AA558" s="126"/>
      <c r="AB558" s="126"/>
      <c r="AC558" s="126"/>
      <c r="AD558" s="126"/>
      <c r="AE558" s="126"/>
      <c r="AF558" s="126"/>
      <c r="AG558" s="126" t="s">
        <v>340</v>
      </c>
      <c r="AH558" s="126"/>
      <c r="AI558" s="126"/>
      <c r="AJ558" s="126"/>
      <c r="AK558" s="126"/>
      <c r="AL558" s="126"/>
      <c r="AM558" s="126"/>
      <c r="AN558" s="126"/>
      <c r="AO558" s="126"/>
      <c r="AP558" s="126"/>
      <c r="AQ558" s="126"/>
      <c r="AR558" s="126"/>
      <c r="AS558" s="126"/>
      <c r="AT558" s="126"/>
      <c r="AU558" s="126"/>
      <c r="AV558" s="126"/>
      <c r="AW558" s="126"/>
      <c r="AX558" s="126"/>
      <c r="AY558" s="126"/>
      <c r="AZ558" s="126"/>
      <c r="BA558" s="126"/>
      <c r="BB558" s="126"/>
      <c r="BC558" s="126"/>
      <c r="BD558" s="126"/>
      <c r="BE558" s="126"/>
      <c r="BF558" s="126"/>
      <c r="BG558" s="126"/>
      <c r="BH558" s="126"/>
    </row>
    <row r="559" spans="1:60">
      <c r="A559" s="129"/>
      <c r="B559" s="129"/>
      <c r="C559" s="257" t="s">
        <v>753</v>
      </c>
      <c r="D559" s="258"/>
      <c r="E559" s="258"/>
      <c r="F559" s="258"/>
      <c r="G559" s="258"/>
      <c r="H559" s="131"/>
      <c r="I559" s="131"/>
      <c r="J559" s="131"/>
      <c r="K559" s="131"/>
      <c r="L559" s="131"/>
      <c r="M559" s="131"/>
      <c r="N559" s="130"/>
      <c r="O559" s="130"/>
      <c r="P559" s="130"/>
      <c r="Q559" s="130"/>
      <c r="R559" s="131"/>
      <c r="S559" s="131"/>
      <c r="T559" s="131"/>
      <c r="U559" s="131"/>
      <c r="V559" s="131"/>
      <c r="W559" s="131"/>
      <c r="X559" s="131"/>
      <c r="Y559" s="126"/>
      <c r="Z559" s="126"/>
      <c r="AA559" s="126"/>
      <c r="AB559" s="126"/>
      <c r="AC559" s="126"/>
      <c r="AD559" s="126"/>
      <c r="AE559" s="126"/>
      <c r="AF559" s="126"/>
      <c r="AG559" s="126" t="s">
        <v>340</v>
      </c>
      <c r="AH559" s="126"/>
      <c r="AI559" s="126"/>
      <c r="AJ559" s="126"/>
      <c r="AK559" s="126"/>
      <c r="AL559" s="126"/>
      <c r="AM559" s="126"/>
      <c r="AN559" s="126"/>
      <c r="AO559" s="126"/>
      <c r="AP559" s="126"/>
      <c r="AQ559" s="126"/>
      <c r="AR559" s="126"/>
      <c r="AS559" s="126"/>
      <c r="AT559" s="126"/>
      <c r="AU559" s="126"/>
      <c r="AV559" s="126"/>
      <c r="AW559" s="126"/>
      <c r="AX559" s="126"/>
      <c r="AY559" s="126"/>
      <c r="AZ559" s="126"/>
      <c r="BA559" s="126"/>
      <c r="BB559" s="126"/>
      <c r="BC559" s="126"/>
      <c r="BD559" s="126"/>
      <c r="BE559" s="126"/>
      <c r="BF559" s="126"/>
      <c r="BG559" s="126"/>
      <c r="BH559" s="126"/>
    </row>
    <row r="560" spans="1:60">
      <c r="A560" s="129"/>
      <c r="B560" s="129"/>
      <c r="C560" s="257" t="s">
        <v>754</v>
      </c>
      <c r="D560" s="258"/>
      <c r="E560" s="258"/>
      <c r="F560" s="258"/>
      <c r="G560" s="258"/>
      <c r="H560" s="131"/>
      <c r="I560" s="131"/>
      <c r="J560" s="131"/>
      <c r="K560" s="131"/>
      <c r="L560" s="131"/>
      <c r="M560" s="131"/>
      <c r="N560" s="130"/>
      <c r="O560" s="130"/>
      <c r="P560" s="130"/>
      <c r="Q560" s="130"/>
      <c r="R560" s="131"/>
      <c r="S560" s="131"/>
      <c r="T560" s="131"/>
      <c r="U560" s="131"/>
      <c r="V560" s="131"/>
      <c r="W560" s="131"/>
      <c r="X560" s="131"/>
      <c r="Y560" s="126"/>
      <c r="Z560" s="126"/>
      <c r="AA560" s="126"/>
      <c r="AB560" s="126"/>
      <c r="AC560" s="126"/>
      <c r="AD560" s="126"/>
      <c r="AE560" s="126"/>
      <c r="AF560" s="126"/>
      <c r="AG560" s="126" t="s">
        <v>340</v>
      </c>
      <c r="AH560" s="126"/>
      <c r="AI560" s="126"/>
      <c r="AJ560" s="126"/>
      <c r="AK560" s="126"/>
      <c r="AL560" s="126"/>
      <c r="AM560" s="126"/>
      <c r="AN560" s="126"/>
      <c r="AO560" s="126"/>
      <c r="AP560" s="126"/>
      <c r="AQ560" s="126"/>
      <c r="AR560" s="126"/>
      <c r="AS560" s="126"/>
      <c r="AT560" s="126"/>
      <c r="AU560" s="126"/>
      <c r="AV560" s="126"/>
      <c r="AW560" s="126"/>
      <c r="AX560" s="126"/>
      <c r="AY560" s="126"/>
      <c r="AZ560" s="126"/>
      <c r="BA560" s="126"/>
      <c r="BB560" s="126"/>
      <c r="BC560" s="126"/>
      <c r="BD560" s="126"/>
      <c r="BE560" s="126"/>
      <c r="BF560" s="126"/>
      <c r="BG560" s="126"/>
      <c r="BH560" s="126"/>
    </row>
    <row r="561" spans="1:60" ht="22.5">
      <c r="A561" s="140" t="s">
        <v>159</v>
      </c>
      <c r="B561" s="141" t="s">
        <v>755</v>
      </c>
      <c r="C561" s="154" t="s">
        <v>756</v>
      </c>
      <c r="D561" s="142" t="s">
        <v>325</v>
      </c>
      <c r="E561" s="143">
        <v>1</v>
      </c>
      <c r="F561" s="144">
        <v>0</v>
      </c>
      <c r="G561" s="151">
        <f>F561*E561</f>
        <v>0</v>
      </c>
      <c r="H561" s="131">
        <v>0</v>
      </c>
      <c r="I561" s="131">
        <v>0</v>
      </c>
      <c r="J561" s="131">
        <v>739.2</v>
      </c>
      <c r="K561" s="131">
        <v>739.2</v>
      </c>
      <c r="L561" s="131">
        <v>21</v>
      </c>
      <c r="M561" s="131">
        <v>894.43200000000002</v>
      </c>
      <c r="N561" s="130">
        <v>0</v>
      </c>
      <c r="O561" s="130">
        <v>0</v>
      </c>
      <c r="P561" s="130">
        <v>0</v>
      </c>
      <c r="Q561" s="130">
        <v>0</v>
      </c>
      <c r="R561" s="131">
        <v>0</v>
      </c>
      <c r="S561" s="131" t="s">
        <v>326</v>
      </c>
      <c r="T561" s="131"/>
      <c r="U561" s="131">
        <v>0</v>
      </c>
      <c r="V561" s="131">
        <v>0</v>
      </c>
      <c r="W561" s="131">
        <v>0</v>
      </c>
      <c r="X561" s="131" t="s">
        <v>327</v>
      </c>
      <c r="Y561" s="126"/>
      <c r="Z561" s="126"/>
      <c r="AA561" s="126"/>
      <c r="AB561" s="126"/>
      <c r="AC561" s="126"/>
      <c r="AD561" s="126"/>
      <c r="AE561" s="126"/>
      <c r="AF561" s="126"/>
      <c r="AG561" s="126" t="s">
        <v>328</v>
      </c>
      <c r="AH561" s="126"/>
      <c r="AI561" s="126"/>
      <c r="AJ561" s="126"/>
      <c r="AK561" s="126"/>
      <c r="AL561" s="126"/>
      <c r="AM561" s="126"/>
      <c r="AN561" s="126"/>
      <c r="AO561" s="126"/>
      <c r="AP561" s="126"/>
      <c r="AQ561" s="126"/>
      <c r="AR561" s="126"/>
      <c r="AS561" s="126"/>
      <c r="AT561" s="126"/>
      <c r="AU561" s="126"/>
      <c r="AV561" s="126"/>
      <c r="AW561" s="126"/>
      <c r="AX561" s="126"/>
      <c r="AY561" s="126"/>
      <c r="AZ561" s="126"/>
      <c r="BA561" s="126"/>
      <c r="BB561" s="126"/>
      <c r="BC561" s="126"/>
      <c r="BD561" s="126"/>
      <c r="BE561" s="126"/>
      <c r="BF561" s="126"/>
      <c r="BG561" s="126"/>
      <c r="BH561" s="126"/>
    </row>
    <row r="562" spans="1:60">
      <c r="A562" s="129"/>
      <c r="B562" s="129"/>
      <c r="C562" s="255" t="s">
        <v>339</v>
      </c>
      <c r="D562" s="256"/>
      <c r="E562" s="256"/>
      <c r="F562" s="256"/>
      <c r="G562" s="256"/>
      <c r="H562" s="131"/>
      <c r="I562" s="131"/>
      <c r="J562" s="131"/>
      <c r="K562" s="131"/>
      <c r="L562" s="131"/>
      <c r="M562" s="131"/>
      <c r="N562" s="130"/>
      <c r="O562" s="130"/>
      <c r="P562" s="130"/>
      <c r="Q562" s="130"/>
      <c r="R562" s="131"/>
      <c r="S562" s="131"/>
      <c r="T562" s="131"/>
      <c r="U562" s="131"/>
      <c r="V562" s="131"/>
      <c r="W562" s="131"/>
      <c r="X562" s="131"/>
      <c r="Y562" s="126"/>
      <c r="Z562" s="126"/>
      <c r="AA562" s="126"/>
      <c r="AB562" s="126"/>
      <c r="AC562" s="126"/>
      <c r="AD562" s="126"/>
      <c r="AE562" s="126"/>
      <c r="AF562" s="126"/>
      <c r="AG562" s="126" t="s">
        <v>340</v>
      </c>
      <c r="AH562" s="126"/>
      <c r="AI562" s="126"/>
      <c r="AJ562" s="126"/>
      <c r="AK562" s="126"/>
      <c r="AL562" s="126"/>
      <c r="AM562" s="126"/>
      <c r="AN562" s="126"/>
      <c r="AO562" s="126"/>
      <c r="AP562" s="126"/>
      <c r="AQ562" s="126"/>
      <c r="AR562" s="126"/>
      <c r="AS562" s="126"/>
      <c r="AT562" s="126"/>
      <c r="AU562" s="126"/>
      <c r="AV562" s="126"/>
      <c r="AW562" s="126"/>
      <c r="AX562" s="126"/>
      <c r="AY562" s="126"/>
      <c r="AZ562" s="126"/>
      <c r="BA562" s="126"/>
      <c r="BB562" s="126"/>
      <c r="BC562" s="126"/>
      <c r="BD562" s="126"/>
      <c r="BE562" s="126"/>
      <c r="BF562" s="126"/>
      <c r="BG562" s="126"/>
      <c r="BH562" s="126"/>
    </row>
    <row r="563" spans="1:60">
      <c r="A563" s="129"/>
      <c r="B563" s="129"/>
      <c r="C563" s="257" t="s">
        <v>396</v>
      </c>
      <c r="D563" s="258"/>
      <c r="E563" s="258"/>
      <c r="F563" s="258"/>
      <c r="G563" s="258"/>
      <c r="H563" s="131"/>
      <c r="I563" s="131"/>
      <c r="J563" s="131"/>
      <c r="K563" s="131"/>
      <c r="L563" s="131"/>
      <c r="M563" s="131"/>
      <c r="N563" s="130"/>
      <c r="O563" s="130"/>
      <c r="P563" s="130"/>
      <c r="Q563" s="130"/>
      <c r="R563" s="131"/>
      <c r="S563" s="131"/>
      <c r="T563" s="131"/>
      <c r="U563" s="131"/>
      <c r="V563" s="131"/>
      <c r="W563" s="131"/>
      <c r="X563" s="131"/>
      <c r="Y563" s="126"/>
      <c r="Z563" s="126"/>
      <c r="AA563" s="126"/>
      <c r="AB563" s="126"/>
      <c r="AC563" s="126"/>
      <c r="AD563" s="126"/>
      <c r="AE563" s="126"/>
      <c r="AF563" s="126"/>
      <c r="AG563" s="126" t="s">
        <v>340</v>
      </c>
      <c r="AH563" s="126"/>
      <c r="AI563" s="126"/>
      <c r="AJ563" s="126"/>
      <c r="AK563" s="126"/>
      <c r="AL563" s="126"/>
      <c r="AM563" s="126"/>
      <c r="AN563" s="126"/>
      <c r="AO563" s="126"/>
      <c r="AP563" s="126"/>
      <c r="AQ563" s="126"/>
      <c r="AR563" s="126"/>
      <c r="AS563" s="126"/>
      <c r="AT563" s="126"/>
      <c r="AU563" s="126"/>
      <c r="AV563" s="126"/>
      <c r="AW563" s="126"/>
      <c r="AX563" s="126"/>
      <c r="AY563" s="126"/>
      <c r="AZ563" s="126"/>
      <c r="BA563" s="126"/>
      <c r="BB563" s="126"/>
      <c r="BC563" s="126"/>
      <c r="BD563" s="126"/>
      <c r="BE563" s="126"/>
      <c r="BF563" s="126"/>
      <c r="BG563" s="126"/>
      <c r="BH563" s="126"/>
    </row>
    <row r="564" spans="1:60" ht="22.5">
      <c r="A564" s="140" t="s">
        <v>757</v>
      </c>
      <c r="B564" s="141" t="s">
        <v>758</v>
      </c>
      <c r="C564" s="154" t="s">
        <v>759</v>
      </c>
      <c r="D564" s="142" t="s">
        <v>325</v>
      </c>
      <c r="E564" s="143">
        <v>2</v>
      </c>
      <c r="F564" s="144">
        <v>0</v>
      </c>
      <c r="G564" s="151">
        <f>F564*E564</f>
        <v>0</v>
      </c>
      <c r="H564" s="131">
        <v>0</v>
      </c>
      <c r="I564" s="131">
        <v>0</v>
      </c>
      <c r="J564" s="131">
        <v>547.11</v>
      </c>
      <c r="K564" s="131">
        <v>1094.22</v>
      </c>
      <c r="L564" s="131">
        <v>21</v>
      </c>
      <c r="M564" s="131">
        <v>1324.0062</v>
      </c>
      <c r="N564" s="130">
        <v>0</v>
      </c>
      <c r="O564" s="130">
        <v>0</v>
      </c>
      <c r="P564" s="130">
        <v>0</v>
      </c>
      <c r="Q564" s="130">
        <v>0</v>
      </c>
      <c r="R564" s="131">
        <v>0</v>
      </c>
      <c r="S564" s="131" t="s">
        <v>326</v>
      </c>
      <c r="T564" s="131"/>
      <c r="U564" s="131">
        <v>0</v>
      </c>
      <c r="V564" s="131">
        <v>0</v>
      </c>
      <c r="W564" s="131">
        <v>0</v>
      </c>
      <c r="X564" s="131" t="s">
        <v>327</v>
      </c>
      <c r="Y564" s="126"/>
      <c r="Z564" s="126"/>
      <c r="AA564" s="126"/>
      <c r="AB564" s="126"/>
      <c r="AC564" s="126"/>
      <c r="AD564" s="126"/>
      <c r="AE564" s="126"/>
      <c r="AF564" s="126"/>
      <c r="AG564" s="126" t="s">
        <v>328</v>
      </c>
      <c r="AH564" s="126"/>
      <c r="AI564" s="126"/>
      <c r="AJ564" s="126"/>
      <c r="AK564" s="126"/>
      <c r="AL564" s="126"/>
      <c r="AM564" s="126"/>
      <c r="AN564" s="126"/>
      <c r="AO564" s="126"/>
      <c r="AP564" s="126"/>
      <c r="AQ564" s="126"/>
      <c r="AR564" s="126"/>
      <c r="AS564" s="126"/>
      <c r="AT564" s="126"/>
      <c r="AU564" s="126"/>
      <c r="AV564" s="126"/>
      <c r="AW564" s="126"/>
      <c r="AX564" s="126"/>
      <c r="AY564" s="126"/>
      <c r="AZ564" s="126"/>
      <c r="BA564" s="126"/>
      <c r="BB564" s="126"/>
      <c r="BC564" s="126"/>
      <c r="BD564" s="126"/>
      <c r="BE564" s="126"/>
      <c r="BF564" s="126"/>
      <c r="BG564" s="126"/>
      <c r="BH564" s="126"/>
    </row>
    <row r="565" spans="1:60">
      <c r="A565" s="129"/>
      <c r="B565" s="129"/>
      <c r="C565" s="255" t="s">
        <v>339</v>
      </c>
      <c r="D565" s="256"/>
      <c r="E565" s="256"/>
      <c r="F565" s="256"/>
      <c r="G565" s="256"/>
      <c r="H565" s="131"/>
      <c r="I565" s="131"/>
      <c r="J565" s="131"/>
      <c r="K565" s="131"/>
      <c r="L565" s="131"/>
      <c r="M565" s="131"/>
      <c r="N565" s="130"/>
      <c r="O565" s="130"/>
      <c r="P565" s="130"/>
      <c r="Q565" s="130"/>
      <c r="R565" s="131"/>
      <c r="S565" s="131"/>
      <c r="T565" s="131"/>
      <c r="U565" s="131"/>
      <c r="V565" s="131"/>
      <c r="W565" s="131"/>
      <c r="X565" s="131"/>
      <c r="Y565" s="126"/>
      <c r="Z565" s="126"/>
      <c r="AA565" s="126"/>
      <c r="AB565" s="126"/>
      <c r="AC565" s="126"/>
      <c r="AD565" s="126"/>
      <c r="AE565" s="126"/>
      <c r="AF565" s="126"/>
      <c r="AG565" s="126" t="s">
        <v>340</v>
      </c>
      <c r="AH565" s="126"/>
      <c r="AI565" s="126"/>
      <c r="AJ565" s="126"/>
      <c r="AK565" s="126"/>
      <c r="AL565" s="126"/>
      <c r="AM565" s="126"/>
      <c r="AN565" s="126"/>
      <c r="AO565" s="126"/>
      <c r="AP565" s="126"/>
      <c r="AQ565" s="126"/>
      <c r="AR565" s="126"/>
      <c r="AS565" s="126"/>
      <c r="AT565" s="126"/>
      <c r="AU565" s="126"/>
      <c r="AV565" s="126"/>
      <c r="AW565" s="126"/>
      <c r="AX565" s="126"/>
      <c r="AY565" s="126"/>
      <c r="AZ565" s="126"/>
      <c r="BA565" s="126"/>
      <c r="BB565" s="126"/>
      <c r="BC565" s="126"/>
      <c r="BD565" s="126"/>
      <c r="BE565" s="126"/>
      <c r="BF565" s="126"/>
      <c r="BG565" s="126"/>
      <c r="BH565" s="126"/>
    </row>
    <row r="566" spans="1:60">
      <c r="A566" s="129"/>
      <c r="B566" s="129"/>
      <c r="C566" s="257" t="s">
        <v>760</v>
      </c>
      <c r="D566" s="258"/>
      <c r="E566" s="258"/>
      <c r="F566" s="258"/>
      <c r="G566" s="258"/>
      <c r="H566" s="131"/>
      <c r="I566" s="131"/>
      <c r="J566" s="131"/>
      <c r="K566" s="131"/>
      <c r="L566" s="131"/>
      <c r="M566" s="131"/>
      <c r="N566" s="130"/>
      <c r="O566" s="130"/>
      <c r="P566" s="130"/>
      <c r="Q566" s="130"/>
      <c r="R566" s="131"/>
      <c r="S566" s="131"/>
      <c r="T566" s="131"/>
      <c r="U566" s="131"/>
      <c r="V566" s="131"/>
      <c r="W566" s="131"/>
      <c r="X566" s="131"/>
      <c r="Y566" s="126"/>
      <c r="Z566" s="126"/>
      <c r="AA566" s="126"/>
      <c r="AB566" s="126"/>
      <c r="AC566" s="126"/>
      <c r="AD566" s="126"/>
      <c r="AE566" s="126"/>
      <c r="AF566" s="126"/>
      <c r="AG566" s="126" t="s">
        <v>340</v>
      </c>
      <c r="AH566" s="126"/>
      <c r="AI566" s="126"/>
      <c r="AJ566" s="126"/>
      <c r="AK566" s="126"/>
      <c r="AL566" s="126"/>
      <c r="AM566" s="126"/>
      <c r="AN566" s="126"/>
      <c r="AO566" s="126"/>
      <c r="AP566" s="126"/>
      <c r="AQ566" s="126"/>
      <c r="AR566" s="126"/>
      <c r="AS566" s="126"/>
      <c r="AT566" s="126"/>
      <c r="AU566" s="126"/>
      <c r="AV566" s="126"/>
      <c r="AW566" s="126"/>
      <c r="AX566" s="126"/>
      <c r="AY566" s="126"/>
      <c r="AZ566" s="126"/>
      <c r="BA566" s="126"/>
      <c r="BB566" s="126"/>
      <c r="BC566" s="126"/>
      <c r="BD566" s="126"/>
      <c r="BE566" s="126"/>
      <c r="BF566" s="126"/>
      <c r="BG566" s="126"/>
      <c r="BH566" s="126"/>
    </row>
    <row r="567" spans="1:60">
      <c r="A567" s="146" t="s">
        <v>761</v>
      </c>
      <c r="B567" s="147" t="s">
        <v>762</v>
      </c>
      <c r="C567" s="153" t="s">
        <v>763</v>
      </c>
      <c r="D567" s="148" t="s">
        <v>653</v>
      </c>
      <c r="E567" s="149">
        <v>8.9350000000000005</v>
      </c>
      <c r="F567" s="150">
        <v>0</v>
      </c>
      <c r="G567" s="151">
        <f>F567*E567</f>
        <v>0</v>
      </c>
      <c r="H567" s="131">
        <v>3559.19</v>
      </c>
      <c r="I567" s="131">
        <v>31801.362650000003</v>
      </c>
      <c r="J567" s="131">
        <v>1733.96</v>
      </c>
      <c r="K567" s="131">
        <v>15492.932600000002</v>
      </c>
      <c r="L567" s="131">
        <v>21</v>
      </c>
      <c r="M567" s="131">
        <v>57226.103000000003</v>
      </c>
      <c r="N567" s="130">
        <v>1.84144</v>
      </c>
      <c r="O567" s="130">
        <v>16.4532664</v>
      </c>
      <c r="P567" s="130">
        <v>0</v>
      </c>
      <c r="Q567" s="130">
        <v>0</v>
      </c>
      <c r="R567" s="131">
        <v>0</v>
      </c>
      <c r="S567" s="131" t="s">
        <v>326</v>
      </c>
      <c r="T567" s="131"/>
      <c r="U567" s="131">
        <v>0</v>
      </c>
      <c r="V567" s="131">
        <v>0</v>
      </c>
      <c r="W567" s="131">
        <v>0</v>
      </c>
      <c r="X567" s="131" t="s">
        <v>327</v>
      </c>
      <c r="Y567" s="126"/>
      <c r="Z567" s="126"/>
      <c r="AA567" s="126"/>
      <c r="AB567" s="126"/>
      <c r="AC567" s="126"/>
      <c r="AD567" s="126"/>
      <c r="AE567" s="126"/>
      <c r="AF567" s="126"/>
      <c r="AG567" s="126" t="s">
        <v>328</v>
      </c>
      <c r="AH567" s="126"/>
      <c r="AI567" s="126"/>
      <c r="AJ567" s="126"/>
      <c r="AK567" s="126"/>
      <c r="AL567" s="126"/>
      <c r="AM567" s="126"/>
      <c r="AN567" s="126"/>
      <c r="AO567" s="126"/>
      <c r="AP567" s="126"/>
      <c r="AQ567" s="126"/>
      <c r="AR567" s="126"/>
      <c r="AS567" s="126"/>
      <c r="AT567" s="126"/>
      <c r="AU567" s="126"/>
      <c r="AV567" s="126"/>
      <c r="AW567" s="126"/>
      <c r="AX567" s="126"/>
      <c r="AY567" s="126"/>
      <c r="AZ567" s="126"/>
      <c r="BA567" s="126"/>
      <c r="BB567" s="126"/>
      <c r="BC567" s="126"/>
      <c r="BD567" s="126"/>
      <c r="BE567" s="126"/>
      <c r="BF567" s="126"/>
      <c r="BG567" s="126"/>
      <c r="BH567" s="126"/>
    </row>
    <row r="568" spans="1:60">
      <c r="A568" s="140" t="s">
        <v>219</v>
      </c>
      <c r="B568" s="141" t="s">
        <v>764</v>
      </c>
      <c r="C568" s="154" t="s">
        <v>765</v>
      </c>
      <c r="D568" s="142" t="s">
        <v>338</v>
      </c>
      <c r="E568" s="143">
        <v>3.931</v>
      </c>
      <c r="F568" s="144">
        <v>0</v>
      </c>
      <c r="G568" s="151">
        <f>F568*E568</f>
        <v>0</v>
      </c>
      <c r="H568" s="131">
        <v>515.95000000000005</v>
      </c>
      <c r="I568" s="131">
        <v>2028.1994500000003</v>
      </c>
      <c r="J568" s="131">
        <v>306.18</v>
      </c>
      <c r="K568" s="131">
        <v>1203.59358</v>
      </c>
      <c r="L568" s="131">
        <v>21</v>
      </c>
      <c r="M568" s="131">
        <v>3910.4659000000001</v>
      </c>
      <c r="N568" s="130">
        <v>0.25492999999999999</v>
      </c>
      <c r="O568" s="130">
        <v>1.0021298299999999</v>
      </c>
      <c r="P568" s="130">
        <v>0</v>
      </c>
      <c r="Q568" s="130">
        <v>0</v>
      </c>
      <c r="R568" s="131">
        <v>0</v>
      </c>
      <c r="S568" s="131" t="s">
        <v>326</v>
      </c>
      <c r="T568" s="131"/>
      <c r="U568" s="131">
        <v>0</v>
      </c>
      <c r="V568" s="131">
        <v>0</v>
      </c>
      <c r="W568" s="131">
        <v>0</v>
      </c>
      <c r="X568" s="131" t="s">
        <v>327</v>
      </c>
      <c r="Y568" s="126"/>
      <c r="Z568" s="126"/>
      <c r="AA568" s="126"/>
      <c r="AB568" s="126"/>
      <c r="AC568" s="126"/>
      <c r="AD568" s="126"/>
      <c r="AE568" s="126"/>
      <c r="AF568" s="126"/>
      <c r="AG568" s="126" t="s">
        <v>328</v>
      </c>
      <c r="AH568" s="126"/>
      <c r="AI568" s="126"/>
      <c r="AJ568" s="126"/>
      <c r="AK568" s="126"/>
      <c r="AL568" s="126"/>
      <c r="AM568" s="126"/>
      <c r="AN568" s="126"/>
      <c r="AO568" s="126"/>
      <c r="AP568" s="126"/>
      <c r="AQ568" s="126"/>
      <c r="AR568" s="126"/>
      <c r="AS568" s="126"/>
      <c r="AT568" s="126"/>
      <c r="AU568" s="126"/>
      <c r="AV568" s="126"/>
      <c r="AW568" s="126"/>
      <c r="AX568" s="126"/>
      <c r="AY568" s="126"/>
      <c r="AZ568" s="126"/>
      <c r="BA568" s="126"/>
      <c r="BB568" s="126"/>
      <c r="BC568" s="126"/>
      <c r="BD568" s="126"/>
      <c r="BE568" s="126"/>
      <c r="BF568" s="126"/>
      <c r="BG568" s="126"/>
      <c r="BH568" s="126"/>
    </row>
    <row r="569" spans="1:60">
      <c r="A569" s="129"/>
      <c r="B569" s="129"/>
      <c r="C569" s="255" t="s">
        <v>339</v>
      </c>
      <c r="D569" s="256"/>
      <c r="E569" s="256"/>
      <c r="F569" s="256"/>
      <c r="G569" s="256"/>
      <c r="H569" s="131"/>
      <c r="I569" s="131"/>
      <c r="J569" s="131"/>
      <c r="K569" s="131"/>
      <c r="L569" s="131"/>
      <c r="M569" s="131"/>
      <c r="N569" s="130"/>
      <c r="O569" s="130"/>
      <c r="P569" s="130"/>
      <c r="Q569" s="130"/>
      <c r="R569" s="131"/>
      <c r="S569" s="131"/>
      <c r="T569" s="131"/>
      <c r="U569" s="131"/>
      <c r="V569" s="131"/>
      <c r="W569" s="131"/>
      <c r="X569" s="131"/>
      <c r="Y569" s="126"/>
      <c r="Z569" s="126"/>
      <c r="AA569" s="126"/>
      <c r="AB569" s="126"/>
      <c r="AC569" s="126"/>
      <c r="AD569" s="126"/>
      <c r="AE569" s="126"/>
      <c r="AF569" s="126"/>
      <c r="AG569" s="126" t="s">
        <v>340</v>
      </c>
      <c r="AH569" s="126"/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  <c r="AX569" s="126"/>
      <c r="AY569" s="126"/>
      <c r="AZ569" s="126"/>
      <c r="BA569" s="126"/>
      <c r="BB569" s="126"/>
      <c r="BC569" s="126"/>
      <c r="BD569" s="126"/>
      <c r="BE569" s="126"/>
      <c r="BF569" s="126"/>
      <c r="BG569" s="126"/>
      <c r="BH569" s="126"/>
    </row>
    <row r="570" spans="1:60">
      <c r="A570" s="129"/>
      <c r="B570" s="129"/>
      <c r="C570" s="257" t="s">
        <v>766</v>
      </c>
      <c r="D570" s="258"/>
      <c r="E570" s="258"/>
      <c r="F570" s="258"/>
      <c r="G570" s="258"/>
      <c r="H570" s="131"/>
      <c r="I570" s="131"/>
      <c r="J570" s="131"/>
      <c r="K570" s="131"/>
      <c r="L570" s="131"/>
      <c r="M570" s="131"/>
      <c r="N570" s="130"/>
      <c r="O570" s="130"/>
      <c r="P570" s="130"/>
      <c r="Q570" s="130"/>
      <c r="R570" s="131"/>
      <c r="S570" s="131"/>
      <c r="T570" s="131"/>
      <c r="U570" s="131"/>
      <c r="V570" s="131"/>
      <c r="W570" s="131"/>
      <c r="X570" s="131"/>
      <c r="Y570" s="126"/>
      <c r="Z570" s="126"/>
      <c r="AA570" s="126"/>
      <c r="AB570" s="126"/>
      <c r="AC570" s="126"/>
      <c r="AD570" s="126"/>
      <c r="AE570" s="126"/>
      <c r="AF570" s="126"/>
      <c r="AG570" s="126" t="s">
        <v>340</v>
      </c>
      <c r="AH570" s="126"/>
      <c r="AI570" s="126"/>
      <c r="AJ570" s="126"/>
      <c r="AK570" s="126"/>
      <c r="AL570" s="126"/>
      <c r="AM570" s="126"/>
      <c r="AN570" s="126"/>
      <c r="AO570" s="126"/>
      <c r="AP570" s="126"/>
      <c r="AQ570" s="126"/>
      <c r="AR570" s="126"/>
      <c r="AS570" s="126"/>
      <c r="AT570" s="126"/>
      <c r="AU570" s="126"/>
      <c r="AV570" s="126"/>
      <c r="AW570" s="126"/>
      <c r="AX570" s="126"/>
      <c r="AY570" s="126"/>
      <c r="AZ570" s="126"/>
      <c r="BA570" s="126"/>
      <c r="BB570" s="126"/>
      <c r="BC570" s="126"/>
      <c r="BD570" s="126"/>
      <c r="BE570" s="126"/>
      <c r="BF570" s="126"/>
      <c r="BG570" s="126"/>
      <c r="BH570" s="126"/>
    </row>
    <row r="571" spans="1:60">
      <c r="A571" s="129"/>
      <c r="B571" s="129"/>
      <c r="C571" s="257" t="s">
        <v>767</v>
      </c>
      <c r="D571" s="258"/>
      <c r="E571" s="258"/>
      <c r="F571" s="258"/>
      <c r="G571" s="258"/>
      <c r="H571" s="131"/>
      <c r="I571" s="131"/>
      <c r="J571" s="131"/>
      <c r="K571" s="131"/>
      <c r="L571" s="131"/>
      <c r="M571" s="131"/>
      <c r="N571" s="130"/>
      <c r="O571" s="130"/>
      <c r="P571" s="130"/>
      <c r="Q571" s="130"/>
      <c r="R571" s="131"/>
      <c r="S571" s="131"/>
      <c r="T571" s="131"/>
      <c r="U571" s="131"/>
      <c r="V571" s="131"/>
      <c r="W571" s="131"/>
      <c r="X571" s="131"/>
      <c r="Y571" s="126"/>
      <c r="Z571" s="126"/>
      <c r="AA571" s="126"/>
      <c r="AB571" s="126"/>
      <c r="AC571" s="126"/>
      <c r="AD571" s="126"/>
      <c r="AE571" s="126"/>
      <c r="AF571" s="126"/>
      <c r="AG571" s="126" t="s">
        <v>340</v>
      </c>
      <c r="AH571" s="126"/>
      <c r="AI571" s="126"/>
      <c r="AJ571" s="126"/>
      <c r="AK571" s="126"/>
      <c r="AL571" s="126"/>
      <c r="AM571" s="126"/>
      <c r="AN571" s="126"/>
      <c r="AO571" s="126"/>
      <c r="AP571" s="126"/>
      <c r="AQ571" s="126"/>
      <c r="AR571" s="126"/>
      <c r="AS571" s="126"/>
      <c r="AT571" s="126"/>
      <c r="AU571" s="126"/>
      <c r="AV571" s="126"/>
      <c r="AW571" s="126"/>
      <c r="AX571" s="126"/>
      <c r="AY571" s="126"/>
      <c r="AZ571" s="126"/>
      <c r="BA571" s="126"/>
      <c r="BB571" s="126"/>
      <c r="BC571" s="126"/>
      <c r="BD571" s="126"/>
      <c r="BE571" s="126"/>
      <c r="BF571" s="126"/>
      <c r="BG571" s="126"/>
      <c r="BH571" s="126"/>
    </row>
    <row r="572" spans="1:60">
      <c r="A572" s="129"/>
      <c r="B572" s="129"/>
      <c r="C572" s="257" t="s">
        <v>768</v>
      </c>
      <c r="D572" s="258"/>
      <c r="E572" s="258"/>
      <c r="F572" s="258"/>
      <c r="G572" s="258"/>
      <c r="H572" s="131"/>
      <c r="I572" s="131"/>
      <c r="J572" s="131"/>
      <c r="K572" s="131"/>
      <c r="L572" s="131"/>
      <c r="M572" s="131"/>
      <c r="N572" s="130"/>
      <c r="O572" s="130"/>
      <c r="P572" s="130"/>
      <c r="Q572" s="130"/>
      <c r="R572" s="131"/>
      <c r="S572" s="131"/>
      <c r="T572" s="131"/>
      <c r="U572" s="131"/>
      <c r="V572" s="131"/>
      <c r="W572" s="131"/>
      <c r="X572" s="131"/>
      <c r="Y572" s="126"/>
      <c r="Z572" s="126"/>
      <c r="AA572" s="126"/>
      <c r="AB572" s="126"/>
      <c r="AC572" s="126"/>
      <c r="AD572" s="126"/>
      <c r="AE572" s="126"/>
      <c r="AF572" s="126"/>
      <c r="AG572" s="126" t="s">
        <v>340</v>
      </c>
      <c r="AH572" s="126"/>
      <c r="AI572" s="126"/>
      <c r="AJ572" s="126"/>
      <c r="AK572" s="126"/>
      <c r="AL572" s="126"/>
      <c r="AM572" s="126"/>
      <c r="AN572" s="126"/>
      <c r="AO572" s="126"/>
      <c r="AP572" s="126"/>
      <c r="AQ572" s="126"/>
      <c r="AR572" s="126"/>
      <c r="AS572" s="126"/>
      <c r="AT572" s="126"/>
      <c r="AU572" s="126"/>
      <c r="AV572" s="126"/>
      <c r="AW572" s="126"/>
      <c r="AX572" s="126"/>
      <c r="AY572" s="126"/>
      <c r="AZ572" s="126"/>
      <c r="BA572" s="126"/>
      <c r="BB572" s="126"/>
      <c r="BC572" s="126"/>
      <c r="BD572" s="126"/>
      <c r="BE572" s="126"/>
      <c r="BF572" s="126"/>
      <c r="BG572" s="126"/>
      <c r="BH572" s="126"/>
    </row>
    <row r="573" spans="1:60" ht="22.5">
      <c r="A573" s="140" t="s">
        <v>223</v>
      </c>
      <c r="B573" s="141" t="s">
        <v>769</v>
      </c>
      <c r="C573" s="154" t="s">
        <v>770</v>
      </c>
      <c r="D573" s="142" t="s">
        <v>653</v>
      </c>
      <c r="E573" s="143">
        <v>2.4750000000000001</v>
      </c>
      <c r="F573" s="144">
        <v>0</v>
      </c>
      <c r="G573" s="151">
        <f>F573*E573</f>
        <v>0</v>
      </c>
      <c r="H573" s="131">
        <v>0</v>
      </c>
      <c r="I573" s="131">
        <v>0</v>
      </c>
      <c r="J573" s="131">
        <v>6744</v>
      </c>
      <c r="K573" s="131">
        <v>16691.400000000001</v>
      </c>
      <c r="L573" s="131">
        <v>21</v>
      </c>
      <c r="M573" s="131">
        <v>20196.594000000001</v>
      </c>
      <c r="N573" s="130">
        <v>0</v>
      </c>
      <c r="O573" s="130">
        <v>0</v>
      </c>
      <c r="P573" s="130">
        <v>0</v>
      </c>
      <c r="Q573" s="130">
        <v>0</v>
      </c>
      <c r="R573" s="131">
        <v>0</v>
      </c>
      <c r="S573" s="131" t="s">
        <v>326</v>
      </c>
      <c r="T573" s="131"/>
      <c r="U573" s="131">
        <v>0</v>
      </c>
      <c r="V573" s="131">
        <v>0</v>
      </c>
      <c r="W573" s="131">
        <v>0</v>
      </c>
      <c r="X573" s="131" t="s">
        <v>327</v>
      </c>
      <c r="Y573" s="126"/>
      <c r="Z573" s="126"/>
      <c r="AA573" s="126"/>
      <c r="AB573" s="126"/>
      <c r="AC573" s="126"/>
      <c r="AD573" s="126"/>
      <c r="AE573" s="126"/>
      <c r="AF573" s="126"/>
      <c r="AG573" s="126" t="s">
        <v>328</v>
      </c>
      <c r="AH573" s="126"/>
      <c r="AI573" s="126"/>
      <c r="AJ573" s="126"/>
      <c r="AK573" s="126"/>
      <c r="AL573" s="126"/>
      <c r="AM573" s="126"/>
      <c r="AN573" s="126"/>
      <c r="AO573" s="126"/>
      <c r="AP573" s="126"/>
      <c r="AQ573" s="126"/>
      <c r="AR573" s="126"/>
      <c r="AS573" s="126"/>
      <c r="AT573" s="126"/>
      <c r="AU573" s="126"/>
      <c r="AV573" s="126"/>
      <c r="AW573" s="126"/>
      <c r="AX573" s="126"/>
      <c r="AY573" s="126"/>
      <c r="AZ573" s="126"/>
      <c r="BA573" s="126"/>
      <c r="BB573" s="126"/>
      <c r="BC573" s="126"/>
      <c r="BD573" s="126"/>
      <c r="BE573" s="126"/>
      <c r="BF573" s="126"/>
      <c r="BG573" s="126"/>
      <c r="BH573" s="126"/>
    </row>
    <row r="574" spans="1:60">
      <c r="A574" s="129"/>
      <c r="B574" s="129"/>
      <c r="C574" s="255" t="s">
        <v>339</v>
      </c>
      <c r="D574" s="256"/>
      <c r="E574" s="256"/>
      <c r="F574" s="256"/>
      <c r="G574" s="256"/>
      <c r="H574" s="131"/>
      <c r="I574" s="131"/>
      <c r="J574" s="131"/>
      <c r="K574" s="131"/>
      <c r="L574" s="131"/>
      <c r="M574" s="131"/>
      <c r="N574" s="130"/>
      <c r="O574" s="130"/>
      <c r="P574" s="130"/>
      <c r="Q574" s="130"/>
      <c r="R574" s="131"/>
      <c r="S574" s="131"/>
      <c r="T574" s="131"/>
      <c r="U574" s="131"/>
      <c r="V574" s="131"/>
      <c r="W574" s="131"/>
      <c r="X574" s="131"/>
      <c r="Y574" s="126"/>
      <c r="Z574" s="126"/>
      <c r="AA574" s="126"/>
      <c r="AB574" s="126"/>
      <c r="AC574" s="126"/>
      <c r="AD574" s="126"/>
      <c r="AE574" s="126"/>
      <c r="AF574" s="126"/>
      <c r="AG574" s="126" t="s">
        <v>340</v>
      </c>
      <c r="AH574" s="126"/>
      <c r="AI574" s="126"/>
      <c r="AJ574" s="126"/>
      <c r="AK574" s="126"/>
      <c r="AL574" s="126"/>
      <c r="AM574" s="126"/>
      <c r="AN574" s="126"/>
      <c r="AO574" s="126"/>
      <c r="AP574" s="126"/>
      <c r="AQ574" s="126"/>
      <c r="AR574" s="126"/>
      <c r="AS574" s="126"/>
      <c r="AT574" s="126"/>
      <c r="AU574" s="126"/>
      <c r="AV574" s="126"/>
      <c r="AW574" s="126"/>
      <c r="AX574" s="126"/>
      <c r="AY574" s="126"/>
      <c r="AZ574" s="126"/>
      <c r="BA574" s="126"/>
      <c r="BB574" s="126"/>
      <c r="BC574" s="126"/>
      <c r="BD574" s="126"/>
      <c r="BE574" s="126"/>
      <c r="BF574" s="126"/>
      <c r="BG574" s="126"/>
      <c r="BH574" s="126"/>
    </row>
    <row r="575" spans="1:60">
      <c r="A575" s="129"/>
      <c r="B575" s="129"/>
      <c r="C575" s="257" t="s">
        <v>771</v>
      </c>
      <c r="D575" s="258"/>
      <c r="E575" s="258"/>
      <c r="F575" s="258"/>
      <c r="G575" s="258"/>
      <c r="H575" s="131"/>
      <c r="I575" s="131"/>
      <c r="J575" s="131"/>
      <c r="K575" s="131"/>
      <c r="L575" s="131"/>
      <c r="M575" s="131"/>
      <c r="N575" s="130"/>
      <c r="O575" s="130"/>
      <c r="P575" s="130"/>
      <c r="Q575" s="130"/>
      <c r="R575" s="131"/>
      <c r="S575" s="131"/>
      <c r="T575" s="131"/>
      <c r="U575" s="131"/>
      <c r="V575" s="131"/>
      <c r="W575" s="131"/>
      <c r="X575" s="131"/>
      <c r="Y575" s="126"/>
      <c r="Z575" s="126"/>
      <c r="AA575" s="126"/>
      <c r="AB575" s="126"/>
      <c r="AC575" s="126"/>
      <c r="AD575" s="126"/>
      <c r="AE575" s="126"/>
      <c r="AF575" s="126"/>
      <c r="AG575" s="126" t="s">
        <v>340</v>
      </c>
      <c r="AH575" s="126"/>
      <c r="AI575" s="126"/>
      <c r="AJ575" s="126"/>
      <c r="AK575" s="126"/>
      <c r="AL575" s="126"/>
      <c r="AM575" s="126"/>
      <c r="AN575" s="126"/>
      <c r="AO575" s="126"/>
      <c r="AP575" s="126"/>
      <c r="AQ575" s="126"/>
      <c r="AR575" s="126"/>
      <c r="AS575" s="126"/>
      <c r="AT575" s="126"/>
      <c r="AU575" s="126"/>
      <c r="AV575" s="126"/>
      <c r="AW575" s="126"/>
      <c r="AX575" s="126"/>
      <c r="AY575" s="126"/>
      <c r="AZ575" s="126"/>
      <c r="BA575" s="126"/>
      <c r="BB575" s="126"/>
      <c r="BC575" s="126"/>
      <c r="BD575" s="126"/>
      <c r="BE575" s="126"/>
      <c r="BF575" s="126"/>
      <c r="BG575" s="126"/>
      <c r="BH575" s="126"/>
    </row>
    <row r="576" spans="1:60">
      <c r="A576" s="129"/>
      <c r="B576" s="129"/>
      <c r="C576" s="257" t="s">
        <v>772</v>
      </c>
      <c r="D576" s="258"/>
      <c r="E576" s="258"/>
      <c r="F576" s="258"/>
      <c r="G576" s="258"/>
      <c r="H576" s="131"/>
      <c r="I576" s="131"/>
      <c r="J576" s="131"/>
      <c r="K576" s="131"/>
      <c r="L576" s="131"/>
      <c r="M576" s="131"/>
      <c r="N576" s="130"/>
      <c r="O576" s="130"/>
      <c r="P576" s="130"/>
      <c r="Q576" s="130"/>
      <c r="R576" s="131"/>
      <c r="S576" s="131"/>
      <c r="T576" s="131"/>
      <c r="U576" s="131"/>
      <c r="V576" s="131"/>
      <c r="W576" s="131"/>
      <c r="X576" s="131"/>
      <c r="Y576" s="126"/>
      <c r="Z576" s="126"/>
      <c r="AA576" s="126"/>
      <c r="AB576" s="126"/>
      <c r="AC576" s="126"/>
      <c r="AD576" s="126"/>
      <c r="AE576" s="126"/>
      <c r="AF576" s="126"/>
      <c r="AG576" s="126" t="s">
        <v>340</v>
      </c>
      <c r="AH576" s="126"/>
      <c r="AI576" s="126"/>
      <c r="AJ576" s="126"/>
      <c r="AK576" s="126"/>
      <c r="AL576" s="126"/>
      <c r="AM576" s="126"/>
      <c r="AN576" s="126"/>
      <c r="AO576" s="126"/>
      <c r="AP576" s="126"/>
      <c r="AQ576" s="126"/>
      <c r="AR576" s="126"/>
      <c r="AS576" s="126"/>
      <c r="AT576" s="126"/>
      <c r="AU576" s="126"/>
      <c r="AV576" s="126"/>
      <c r="AW576" s="126"/>
      <c r="AX576" s="126"/>
      <c r="AY576" s="126"/>
      <c r="AZ576" s="126"/>
      <c r="BA576" s="126"/>
      <c r="BB576" s="126"/>
      <c r="BC576" s="126"/>
      <c r="BD576" s="126"/>
      <c r="BE576" s="126"/>
      <c r="BF576" s="126"/>
      <c r="BG576" s="126"/>
      <c r="BH576" s="126"/>
    </row>
    <row r="577" spans="1:60" ht="33.75">
      <c r="A577" s="140" t="s">
        <v>63</v>
      </c>
      <c r="B577" s="141" t="s">
        <v>773</v>
      </c>
      <c r="C577" s="154" t="s">
        <v>774</v>
      </c>
      <c r="D577" s="142" t="s">
        <v>338</v>
      </c>
      <c r="E577" s="143">
        <v>1.2</v>
      </c>
      <c r="F577" s="144">
        <v>0</v>
      </c>
      <c r="G577" s="151">
        <f>F577*E577</f>
        <v>0</v>
      </c>
      <c r="H577" s="131">
        <v>0</v>
      </c>
      <c r="I577" s="131">
        <v>0</v>
      </c>
      <c r="J577" s="131">
        <v>1025.0999999999999</v>
      </c>
      <c r="K577" s="131">
        <v>1230.1199999999999</v>
      </c>
      <c r="L577" s="131">
        <v>21</v>
      </c>
      <c r="M577" s="131">
        <v>1488.4451999999999</v>
      </c>
      <c r="N577" s="130">
        <v>0</v>
      </c>
      <c r="O577" s="130">
        <v>0</v>
      </c>
      <c r="P577" s="130">
        <v>0</v>
      </c>
      <c r="Q577" s="130">
        <v>0</v>
      </c>
      <c r="R577" s="131">
        <v>0</v>
      </c>
      <c r="S577" s="131" t="s">
        <v>326</v>
      </c>
      <c r="T577" s="131"/>
      <c r="U577" s="131">
        <v>0</v>
      </c>
      <c r="V577" s="131">
        <v>0</v>
      </c>
      <c r="W577" s="131">
        <v>0</v>
      </c>
      <c r="X577" s="131" t="s">
        <v>327</v>
      </c>
      <c r="Y577" s="126"/>
      <c r="Z577" s="126"/>
      <c r="AA577" s="126"/>
      <c r="AB577" s="126"/>
      <c r="AC577" s="126"/>
      <c r="AD577" s="126"/>
      <c r="AE577" s="126"/>
      <c r="AF577" s="126"/>
      <c r="AG577" s="126" t="s">
        <v>328</v>
      </c>
      <c r="AH577" s="126"/>
      <c r="AI577" s="126"/>
      <c r="AJ577" s="126"/>
      <c r="AK577" s="126"/>
      <c r="AL577" s="126"/>
      <c r="AM577" s="126"/>
      <c r="AN577" s="126"/>
      <c r="AO577" s="126"/>
      <c r="AP577" s="126"/>
      <c r="AQ577" s="126"/>
      <c r="AR577" s="126"/>
      <c r="AS577" s="126"/>
      <c r="AT577" s="126"/>
      <c r="AU577" s="126"/>
      <c r="AV577" s="126"/>
      <c r="AW577" s="126"/>
      <c r="AX577" s="126"/>
      <c r="AY577" s="126"/>
      <c r="AZ577" s="126"/>
      <c r="BA577" s="126"/>
      <c r="BB577" s="126"/>
      <c r="BC577" s="126"/>
      <c r="BD577" s="126"/>
      <c r="BE577" s="126"/>
      <c r="BF577" s="126"/>
      <c r="BG577" s="126"/>
      <c r="BH577" s="126"/>
    </row>
    <row r="578" spans="1:60">
      <c r="A578" s="129"/>
      <c r="B578" s="129"/>
      <c r="C578" s="255" t="s">
        <v>775</v>
      </c>
      <c r="D578" s="256"/>
      <c r="E578" s="256"/>
      <c r="F578" s="256"/>
      <c r="G578" s="256"/>
      <c r="H578" s="131"/>
      <c r="I578" s="131"/>
      <c r="J578" s="131"/>
      <c r="K578" s="131"/>
      <c r="L578" s="131"/>
      <c r="M578" s="131"/>
      <c r="N578" s="130"/>
      <c r="O578" s="130"/>
      <c r="P578" s="130"/>
      <c r="Q578" s="130"/>
      <c r="R578" s="131"/>
      <c r="S578" s="131"/>
      <c r="T578" s="131"/>
      <c r="U578" s="131"/>
      <c r="V578" s="131"/>
      <c r="W578" s="131"/>
      <c r="X578" s="131"/>
      <c r="Y578" s="126"/>
      <c r="Z578" s="126"/>
      <c r="AA578" s="126"/>
      <c r="AB578" s="126"/>
      <c r="AC578" s="126"/>
      <c r="AD578" s="126"/>
      <c r="AE578" s="126"/>
      <c r="AF578" s="126"/>
      <c r="AG578" s="126" t="s">
        <v>340</v>
      </c>
      <c r="AH578" s="126"/>
      <c r="AI578" s="126"/>
      <c r="AJ578" s="126"/>
      <c r="AK578" s="126"/>
      <c r="AL578" s="126"/>
      <c r="AM578" s="126"/>
      <c r="AN578" s="126"/>
      <c r="AO578" s="126"/>
      <c r="AP578" s="126"/>
      <c r="AQ578" s="126"/>
      <c r="AR578" s="126"/>
      <c r="AS578" s="126"/>
      <c r="AT578" s="126"/>
      <c r="AU578" s="126"/>
      <c r="AV578" s="126"/>
      <c r="AW578" s="126"/>
      <c r="AX578" s="126"/>
      <c r="AY578" s="126"/>
      <c r="AZ578" s="126"/>
      <c r="BA578" s="126"/>
      <c r="BB578" s="126"/>
      <c r="BC578" s="126"/>
      <c r="BD578" s="126"/>
      <c r="BE578" s="126"/>
      <c r="BF578" s="126"/>
      <c r="BG578" s="126"/>
      <c r="BH578" s="126"/>
    </row>
    <row r="579" spans="1:60">
      <c r="A579" s="129"/>
      <c r="B579" s="129"/>
      <c r="C579" s="257" t="s">
        <v>776</v>
      </c>
      <c r="D579" s="258"/>
      <c r="E579" s="258"/>
      <c r="F579" s="258"/>
      <c r="G579" s="258"/>
      <c r="H579" s="131"/>
      <c r="I579" s="131"/>
      <c r="J579" s="131"/>
      <c r="K579" s="131"/>
      <c r="L579" s="131"/>
      <c r="M579" s="131"/>
      <c r="N579" s="130"/>
      <c r="O579" s="130"/>
      <c r="P579" s="130"/>
      <c r="Q579" s="130"/>
      <c r="R579" s="131"/>
      <c r="S579" s="131"/>
      <c r="T579" s="131"/>
      <c r="U579" s="131"/>
      <c r="V579" s="131"/>
      <c r="W579" s="131"/>
      <c r="X579" s="131"/>
      <c r="Y579" s="126"/>
      <c r="Z579" s="126"/>
      <c r="AA579" s="126"/>
      <c r="AB579" s="126"/>
      <c r="AC579" s="126"/>
      <c r="AD579" s="126"/>
      <c r="AE579" s="126"/>
      <c r="AF579" s="126"/>
      <c r="AG579" s="126" t="s">
        <v>340</v>
      </c>
      <c r="AH579" s="126"/>
      <c r="AI579" s="126"/>
      <c r="AJ579" s="126"/>
      <c r="AK579" s="126"/>
      <c r="AL579" s="126"/>
      <c r="AM579" s="126"/>
      <c r="AN579" s="126"/>
      <c r="AO579" s="126"/>
      <c r="AP579" s="126"/>
      <c r="AQ579" s="126"/>
      <c r="AR579" s="126"/>
      <c r="AS579" s="126"/>
      <c r="AT579" s="126"/>
      <c r="AU579" s="126"/>
      <c r="AV579" s="126"/>
      <c r="AW579" s="126"/>
      <c r="AX579" s="126"/>
      <c r="AY579" s="126"/>
      <c r="AZ579" s="126"/>
      <c r="BA579" s="126"/>
      <c r="BB579" s="126"/>
      <c r="BC579" s="126"/>
      <c r="BD579" s="126"/>
      <c r="BE579" s="126"/>
      <c r="BF579" s="126"/>
      <c r="BG579" s="126"/>
      <c r="BH579" s="126"/>
    </row>
    <row r="580" spans="1:60" ht="22.5">
      <c r="A580" s="140" t="s">
        <v>65</v>
      </c>
      <c r="B580" s="141" t="s">
        <v>777</v>
      </c>
      <c r="C580" s="154" t="s">
        <v>778</v>
      </c>
      <c r="D580" s="142" t="s">
        <v>338</v>
      </c>
      <c r="E580" s="143">
        <v>25.196000000000002</v>
      </c>
      <c r="F580" s="144">
        <v>0</v>
      </c>
      <c r="G580" s="151">
        <f>F580*E580</f>
        <v>0</v>
      </c>
      <c r="H580" s="131">
        <v>0</v>
      </c>
      <c r="I580" s="131">
        <v>0</v>
      </c>
      <c r="J580" s="131">
        <v>1352.56</v>
      </c>
      <c r="K580" s="131">
        <v>34079.101759999998</v>
      </c>
      <c r="L580" s="131">
        <v>21</v>
      </c>
      <c r="M580" s="131">
        <v>41235.710999999996</v>
      </c>
      <c r="N580" s="130">
        <v>0</v>
      </c>
      <c r="O580" s="130">
        <v>0</v>
      </c>
      <c r="P580" s="130">
        <v>0</v>
      </c>
      <c r="Q580" s="130">
        <v>0</v>
      </c>
      <c r="R580" s="131">
        <v>0</v>
      </c>
      <c r="S580" s="131" t="s">
        <v>326</v>
      </c>
      <c r="T580" s="131"/>
      <c r="U580" s="131">
        <v>0</v>
      </c>
      <c r="V580" s="131">
        <v>0</v>
      </c>
      <c r="W580" s="131">
        <v>0</v>
      </c>
      <c r="X580" s="131" t="s">
        <v>327</v>
      </c>
      <c r="Y580" s="126"/>
      <c r="Z580" s="126"/>
      <c r="AA580" s="126"/>
      <c r="AB580" s="126"/>
      <c r="AC580" s="126"/>
      <c r="AD580" s="126"/>
      <c r="AE580" s="126"/>
      <c r="AF580" s="126"/>
      <c r="AG580" s="126" t="s">
        <v>328</v>
      </c>
      <c r="AH580" s="126"/>
      <c r="AI580" s="126"/>
      <c r="AJ580" s="126"/>
      <c r="AK580" s="126"/>
      <c r="AL580" s="126"/>
      <c r="AM580" s="126"/>
      <c r="AN580" s="126"/>
      <c r="AO580" s="126"/>
      <c r="AP580" s="126"/>
      <c r="AQ580" s="126"/>
      <c r="AR580" s="126"/>
      <c r="AS580" s="126"/>
      <c r="AT580" s="126"/>
      <c r="AU580" s="126"/>
      <c r="AV580" s="126"/>
      <c r="AW580" s="126"/>
      <c r="AX580" s="126"/>
      <c r="AY580" s="126"/>
      <c r="AZ580" s="126"/>
      <c r="BA580" s="126"/>
      <c r="BB580" s="126"/>
      <c r="BC580" s="126"/>
      <c r="BD580" s="126"/>
      <c r="BE580" s="126"/>
      <c r="BF580" s="126"/>
      <c r="BG580" s="126"/>
      <c r="BH580" s="126"/>
    </row>
    <row r="581" spans="1:60">
      <c r="A581" s="129"/>
      <c r="B581" s="129"/>
      <c r="C581" s="255" t="s">
        <v>349</v>
      </c>
      <c r="D581" s="256"/>
      <c r="E581" s="256"/>
      <c r="F581" s="256"/>
      <c r="G581" s="256"/>
      <c r="H581" s="131"/>
      <c r="I581" s="131"/>
      <c r="J581" s="131"/>
      <c r="K581" s="131"/>
      <c r="L581" s="131"/>
      <c r="M581" s="131"/>
      <c r="N581" s="130"/>
      <c r="O581" s="130"/>
      <c r="P581" s="130"/>
      <c r="Q581" s="130"/>
      <c r="R581" s="131"/>
      <c r="S581" s="131"/>
      <c r="T581" s="131"/>
      <c r="U581" s="131"/>
      <c r="V581" s="131"/>
      <c r="W581" s="131"/>
      <c r="X581" s="131"/>
      <c r="Y581" s="126"/>
      <c r="Z581" s="126"/>
      <c r="AA581" s="126"/>
      <c r="AB581" s="126"/>
      <c r="AC581" s="126"/>
      <c r="AD581" s="126"/>
      <c r="AE581" s="126"/>
      <c r="AF581" s="126"/>
      <c r="AG581" s="126" t="s">
        <v>340</v>
      </c>
      <c r="AH581" s="126"/>
      <c r="AI581" s="126"/>
      <c r="AJ581" s="126"/>
      <c r="AK581" s="126"/>
      <c r="AL581" s="126"/>
      <c r="AM581" s="126"/>
      <c r="AN581" s="126"/>
      <c r="AO581" s="126"/>
      <c r="AP581" s="126"/>
      <c r="AQ581" s="126"/>
      <c r="AR581" s="126"/>
      <c r="AS581" s="126"/>
      <c r="AT581" s="126"/>
      <c r="AU581" s="126"/>
      <c r="AV581" s="126"/>
      <c r="AW581" s="126"/>
      <c r="AX581" s="126"/>
      <c r="AY581" s="126"/>
      <c r="AZ581" s="126"/>
      <c r="BA581" s="126"/>
      <c r="BB581" s="126"/>
      <c r="BC581" s="126"/>
      <c r="BD581" s="126"/>
      <c r="BE581" s="126"/>
      <c r="BF581" s="126"/>
      <c r="BG581" s="126"/>
      <c r="BH581" s="126"/>
    </row>
    <row r="582" spans="1:60">
      <c r="A582" s="129"/>
      <c r="B582" s="129"/>
      <c r="C582" s="257" t="s">
        <v>779</v>
      </c>
      <c r="D582" s="258"/>
      <c r="E582" s="258"/>
      <c r="F582" s="258"/>
      <c r="G582" s="258"/>
      <c r="H582" s="131"/>
      <c r="I582" s="131"/>
      <c r="J582" s="131"/>
      <c r="K582" s="131"/>
      <c r="L582" s="131"/>
      <c r="M582" s="131"/>
      <c r="N582" s="130"/>
      <c r="O582" s="130"/>
      <c r="P582" s="130"/>
      <c r="Q582" s="130"/>
      <c r="R582" s="131"/>
      <c r="S582" s="131"/>
      <c r="T582" s="131"/>
      <c r="U582" s="131"/>
      <c r="V582" s="131"/>
      <c r="W582" s="131"/>
      <c r="X582" s="131"/>
      <c r="Y582" s="126"/>
      <c r="Z582" s="126"/>
      <c r="AA582" s="126"/>
      <c r="AB582" s="126"/>
      <c r="AC582" s="126"/>
      <c r="AD582" s="126"/>
      <c r="AE582" s="126"/>
      <c r="AF582" s="126"/>
      <c r="AG582" s="126" t="s">
        <v>340</v>
      </c>
      <c r="AH582" s="126"/>
      <c r="AI582" s="126"/>
      <c r="AJ582" s="126"/>
      <c r="AK582" s="126"/>
      <c r="AL582" s="126"/>
      <c r="AM582" s="126"/>
      <c r="AN582" s="126"/>
      <c r="AO582" s="126"/>
      <c r="AP582" s="126"/>
      <c r="AQ582" s="126"/>
      <c r="AR582" s="126"/>
      <c r="AS582" s="126"/>
      <c r="AT582" s="126"/>
      <c r="AU582" s="126"/>
      <c r="AV582" s="126"/>
      <c r="AW582" s="126"/>
      <c r="AX582" s="126"/>
      <c r="AY582" s="126"/>
      <c r="AZ582" s="126"/>
      <c r="BA582" s="126"/>
      <c r="BB582" s="126"/>
      <c r="BC582" s="126"/>
      <c r="BD582" s="126"/>
      <c r="BE582" s="126"/>
      <c r="BF582" s="126"/>
      <c r="BG582" s="126"/>
      <c r="BH582" s="126"/>
    </row>
    <row r="583" spans="1:60">
      <c r="A583" s="129"/>
      <c r="B583" s="129"/>
      <c r="C583" s="257" t="s">
        <v>780</v>
      </c>
      <c r="D583" s="258"/>
      <c r="E583" s="258"/>
      <c r="F583" s="258"/>
      <c r="G583" s="258"/>
      <c r="H583" s="131"/>
      <c r="I583" s="131"/>
      <c r="J583" s="131"/>
      <c r="K583" s="131"/>
      <c r="L583" s="131"/>
      <c r="M583" s="131"/>
      <c r="N583" s="130"/>
      <c r="O583" s="130"/>
      <c r="P583" s="130"/>
      <c r="Q583" s="130"/>
      <c r="R583" s="131"/>
      <c r="S583" s="131"/>
      <c r="T583" s="131"/>
      <c r="U583" s="131"/>
      <c r="V583" s="131"/>
      <c r="W583" s="131"/>
      <c r="X583" s="131"/>
      <c r="Y583" s="126"/>
      <c r="Z583" s="126"/>
      <c r="AA583" s="126"/>
      <c r="AB583" s="126"/>
      <c r="AC583" s="126"/>
      <c r="AD583" s="126"/>
      <c r="AE583" s="126"/>
      <c r="AF583" s="126"/>
      <c r="AG583" s="126" t="s">
        <v>340</v>
      </c>
      <c r="AH583" s="126"/>
      <c r="AI583" s="126"/>
      <c r="AJ583" s="126"/>
      <c r="AK583" s="126"/>
      <c r="AL583" s="126"/>
      <c r="AM583" s="126"/>
      <c r="AN583" s="126"/>
      <c r="AO583" s="126"/>
      <c r="AP583" s="126"/>
      <c r="AQ583" s="126"/>
      <c r="AR583" s="126"/>
      <c r="AS583" s="126"/>
      <c r="AT583" s="126"/>
      <c r="AU583" s="126"/>
      <c r="AV583" s="126"/>
      <c r="AW583" s="126"/>
      <c r="AX583" s="126"/>
      <c r="AY583" s="126"/>
      <c r="AZ583" s="126"/>
      <c r="BA583" s="126"/>
      <c r="BB583" s="126"/>
      <c r="BC583" s="126"/>
      <c r="BD583" s="126"/>
      <c r="BE583" s="126"/>
      <c r="BF583" s="126"/>
      <c r="BG583" s="126"/>
      <c r="BH583" s="126"/>
    </row>
    <row r="584" spans="1:60">
      <c r="A584" s="129"/>
      <c r="B584" s="129"/>
      <c r="C584" s="257" t="s">
        <v>352</v>
      </c>
      <c r="D584" s="258"/>
      <c r="E584" s="258"/>
      <c r="F584" s="258"/>
      <c r="G584" s="258"/>
      <c r="H584" s="131"/>
      <c r="I584" s="131"/>
      <c r="J584" s="131"/>
      <c r="K584" s="131"/>
      <c r="L584" s="131"/>
      <c r="M584" s="131"/>
      <c r="N584" s="130"/>
      <c r="O584" s="130"/>
      <c r="P584" s="130"/>
      <c r="Q584" s="130"/>
      <c r="R584" s="131"/>
      <c r="S584" s="131"/>
      <c r="T584" s="131"/>
      <c r="U584" s="131"/>
      <c r="V584" s="131"/>
      <c r="W584" s="131"/>
      <c r="X584" s="131"/>
      <c r="Y584" s="126"/>
      <c r="Z584" s="126"/>
      <c r="AA584" s="126"/>
      <c r="AB584" s="126"/>
      <c r="AC584" s="126"/>
      <c r="AD584" s="126"/>
      <c r="AE584" s="126"/>
      <c r="AF584" s="126"/>
      <c r="AG584" s="126" t="s">
        <v>340</v>
      </c>
      <c r="AH584" s="126"/>
      <c r="AI584" s="126"/>
      <c r="AJ584" s="126"/>
      <c r="AK584" s="126"/>
      <c r="AL584" s="126"/>
      <c r="AM584" s="126"/>
      <c r="AN584" s="126"/>
      <c r="AO584" s="126"/>
      <c r="AP584" s="126"/>
      <c r="AQ584" s="126"/>
      <c r="AR584" s="126"/>
      <c r="AS584" s="126"/>
      <c r="AT584" s="126"/>
      <c r="AU584" s="126"/>
      <c r="AV584" s="126"/>
      <c r="AW584" s="126"/>
      <c r="AX584" s="126"/>
      <c r="AY584" s="126"/>
      <c r="AZ584" s="126"/>
      <c r="BA584" s="126"/>
      <c r="BB584" s="126"/>
      <c r="BC584" s="126"/>
      <c r="BD584" s="126"/>
      <c r="BE584" s="126"/>
      <c r="BF584" s="126"/>
      <c r="BG584" s="126"/>
      <c r="BH584" s="126"/>
    </row>
    <row r="585" spans="1:60">
      <c r="A585" s="129"/>
      <c r="B585" s="129"/>
      <c r="C585" s="257" t="s">
        <v>781</v>
      </c>
      <c r="D585" s="258"/>
      <c r="E585" s="258"/>
      <c r="F585" s="258"/>
      <c r="G585" s="258"/>
      <c r="H585" s="131"/>
      <c r="I585" s="131"/>
      <c r="J585" s="131"/>
      <c r="K585" s="131"/>
      <c r="L585" s="131"/>
      <c r="M585" s="131"/>
      <c r="N585" s="130"/>
      <c r="O585" s="130"/>
      <c r="P585" s="130"/>
      <c r="Q585" s="130"/>
      <c r="R585" s="131"/>
      <c r="S585" s="131"/>
      <c r="T585" s="131"/>
      <c r="U585" s="131"/>
      <c r="V585" s="131"/>
      <c r="W585" s="131"/>
      <c r="X585" s="131"/>
      <c r="Y585" s="126"/>
      <c r="Z585" s="126"/>
      <c r="AA585" s="126"/>
      <c r="AB585" s="126"/>
      <c r="AC585" s="126"/>
      <c r="AD585" s="126"/>
      <c r="AE585" s="126"/>
      <c r="AF585" s="126"/>
      <c r="AG585" s="126" t="s">
        <v>340</v>
      </c>
      <c r="AH585" s="126"/>
      <c r="AI585" s="126"/>
      <c r="AJ585" s="126"/>
      <c r="AK585" s="126"/>
      <c r="AL585" s="126"/>
      <c r="AM585" s="126"/>
      <c r="AN585" s="126"/>
      <c r="AO585" s="126"/>
      <c r="AP585" s="126"/>
      <c r="AQ585" s="126"/>
      <c r="AR585" s="126"/>
      <c r="AS585" s="126"/>
      <c r="AT585" s="126"/>
      <c r="AU585" s="126"/>
      <c r="AV585" s="126"/>
      <c r="AW585" s="126"/>
      <c r="AX585" s="126"/>
      <c r="AY585" s="126"/>
      <c r="AZ585" s="126"/>
      <c r="BA585" s="126"/>
      <c r="BB585" s="126"/>
      <c r="BC585" s="126"/>
      <c r="BD585" s="126"/>
      <c r="BE585" s="126"/>
      <c r="BF585" s="126"/>
      <c r="BG585" s="126"/>
      <c r="BH585" s="126"/>
    </row>
    <row r="586" spans="1:60">
      <c r="A586" s="129"/>
      <c r="B586" s="129"/>
      <c r="C586" s="257" t="s">
        <v>782</v>
      </c>
      <c r="D586" s="258"/>
      <c r="E586" s="258"/>
      <c r="F586" s="258"/>
      <c r="G586" s="258"/>
      <c r="H586" s="131"/>
      <c r="I586" s="131"/>
      <c r="J586" s="131"/>
      <c r="K586" s="131"/>
      <c r="L586" s="131"/>
      <c r="M586" s="131"/>
      <c r="N586" s="130"/>
      <c r="O586" s="130"/>
      <c r="P586" s="130"/>
      <c r="Q586" s="130"/>
      <c r="R586" s="131"/>
      <c r="S586" s="131"/>
      <c r="T586" s="131"/>
      <c r="U586" s="131"/>
      <c r="V586" s="131"/>
      <c r="W586" s="131"/>
      <c r="X586" s="131"/>
      <c r="Y586" s="126"/>
      <c r="Z586" s="126"/>
      <c r="AA586" s="126"/>
      <c r="AB586" s="126"/>
      <c r="AC586" s="126"/>
      <c r="AD586" s="126"/>
      <c r="AE586" s="126"/>
      <c r="AF586" s="126"/>
      <c r="AG586" s="126" t="s">
        <v>340</v>
      </c>
      <c r="AH586" s="126"/>
      <c r="AI586" s="126"/>
      <c r="AJ586" s="126"/>
      <c r="AK586" s="126"/>
      <c r="AL586" s="126"/>
      <c r="AM586" s="126"/>
      <c r="AN586" s="126"/>
      <c r="AO586" s="126"/>
      <c r="AP586" s="126"/>
      <c r="AQ586" s="126"/>
      <c r="AR586" s="126"/>
      <c r="AS586" s="126"/>
      <c r="AT586" s="126"/>
      <c r="AU586" s="126"/>
      <c r="AV586" s="126"/>
      <c r="AW586" s="126"/>
      <c r="AX586" s="126"/>
      <c r="AY586" s="126"/>
      <c r="AZ586" s="126"/>
      <c r="BA586" s="126"/>
      <c r="BB586" s="126"/>
      <c r="BC586" s="126"/>
      <c r="BD586" s="126"/>
      <c r="BE586" s="126"/>
      <c r="BF586" s="126"/>
      <c r="BG586" s="126"/>
      <c r="BH586" s="126"/>
    </row>
    <row r="587" spans="1:60">
      <c r="A587" s="129"/>
      <c r="B587" s="129"/>
      <c r="C587" s="257" t="s">
        <v>352</v>
      </c>
      <c r="D587" s="258"/>
      <c r="E587" s="258"/>
      <c r="F587" s="258"/>
      <c r="G587" s="258"/>
      <c r="H587" s="131"/>
      <c r="I587" s="131"/>
      <c r="J587" s="131"/>
      <c r="K587" s="131"/>
      <c r="L587" s="131"/>
      <c r="M587" s="131"/>
      <c r="N587" s="130"/>
      <c r="O587" s="130"/>
      <c r="P587" s="130"/>
      <c r="Q587" s="130"/>
      <c r="R587" s="131"/>
      <c r="S587" s="131"/>
      <c r="T587" s="131"/>
      <c r="U587" s="131"/>
      <c r="V587" s="131"/>
      <c r="W587" s="131"/>
      <c r="X587" s="131"/>
      <c r="Y587" s="126"/>
      <c r="Z587" s="126"/>
      <c r="AA587" s="126"/>
      <c r="AB587" s="126"/>
      <c r="AC587" s="126"/>
      <c r="AD587" s="126"/>
      <c r="AE587" s="126"/>
      <c r="AF587" s="126"/>
      <c r="AG587" s="126" t="s">
        <v>340</v>
      </c>
      <c r="AH587" s="126"/>
      <c r="AI587" s="126"/>
      <c r="AJ587" s="126"/>
      <c r="AK587" s="126"/>
      <c r="AL587" s="126"/>
      <c r="AM587" s="126"/>
      <c r="AN587" s="126"/>
      <c r="AO587" s="126"/>
      <c r="AP587" s="126"/>
      <c r="AQ587" s="126"/>
      <c r="AR587" s="126"/>
      <c r="AS587" s="126"/>
      <c r="AT587" s="126"/>
      <c r="AU587" s="126"/>
      <c r="AV587" s="126"/>
      <c r="AW587" s="126"/>
      <c r="AX587" s="126"/>
      <c r="AY587" s="126"/>
      <c r="AZ587" s="126"/>
      <c r="BA587" s="126"/>
      <c r="BB587" s="126"/>
      <c r="BC587" s="126"/>
      <c r="BD587" s="126"/>
      <c r="BE587" s="126"/>
      <c r="BF587" s="126"/>
      <c r="BG587" s="126"/>
      <c r="BH587" s="126"/>
    </row>
    <row r="588" spans="1:60">
      <c r="A588" s="129"/>
      <c r="B588" s="129"/>
      <c r="C588" s="257" t="s">
        <v>783</v>
      </c>
      <c r="D588" s="258"/>
      <c r="E588" s="258"/>
      <c r="F588" s="258"/>
      <c r="G588" s="258"/>
      <c r="H588" s="131"/>
      <c r="I588" s="131"/>
      <c r="J588" s="131"/>
      <c r="K588" s="131"/>
      <c r="L588" s="131"/>
      <c r="M588" s="131"/>
      <c r="N588" s="130"/>
      <c r="O588" s="130"/>
      <c r="P588" s="130"/>
      <c r="Q588" s="130"/>
      <c r="R588" s="131"/>
      <c r="S588" s="131"/>
      <c r="T588" s="131"/>
      <c r="U588" s="131"/>
      <c r="V588" s="131"/>
      <c r="W588" s="131"/>
      <c r="X588" s="131"/>
      <c r="Y588" s="126"/>
      <c r="Z588" s="126"/>
      <c r="AA588" s="126"/>
      <c r="AB588" s="126"/>
      <c r="AC588" s="126"/>
      <c r="AD588" s="126"/>
      <c r="AE588" s="126"/>
      <c r="AF588" s="126"/>
      <c r="AG588" s="126" t="s">
        <v>340</v>
      </c>
      <c r="AH588" s="126"/>
      <c r="AI588" s="126"/>
      <c r="AJ588" s="126"/>
      <c r="AK588" s="126"/>
      <c r="AL588" s="126"/>
      <c r="AM588" s="126"/>
      <c r="AN588" s="126"/>
      <c r="AO588" s="126"/>
      <c r="AP588" s="126"/>
      <c r="AQ588" s="126"/>
      <c r="AR588" s="126"/>
      <c r="AS588" s="126"/>
      <c r="AT588" s="126"/>
      <c r="AU588" s="126"/>
      <c r="AV588" s="126"/>
      <c r="AW588" s="126"/>
      <c r="AX588" s="126"/>
      <c r="AY588" s="126"/>
      <c r="AZ588" s="126"/>
      <c r="BA588" s="126"/>
      <c r="BB588" s="126"/>
      <c r="BC588" s="126"/>
      <c r="BD588" s="126"/>
      <c r="BE588" s="126"/>
      <c r="BF588" s="126"/>
      <c r="BG588" s="126"/>
      <c r="BH588" s="126"/>
    </row>
    <row r="589" spans="1:60">
      <c r="A589" s="129"/>
      <c r="B589" s="129"/>
      <c r="C589" s="257" t="s">
        <v>784</v>
      </c>
      <c r="D589" s="258"/>
      <c r="E589" s="258"/>
      <c r="F589" s="258"/>
      <c r="G589" s="258"/>
      <c r="H589" s="131"/>
      <c r="I589" s="131"/>
      <c r="J589" s="131"/>
      <c r="K589" s="131"/>
      <c r="L589" s="131"/>
      <c r="M589" s="131"/>
      <c r="N589" s="130"/>
      <c r="O589" s="130"/>
      <c r="P589" s="130"/>
      <c r="Q589" s="130"/>
      <c r="R589" s="131"/>
      <c r="S589" s="131"/>
      <c r="T589" s="131"/>
      <c r="U589" s="131"/>
      <c r="V589" s="131"/>
      <c r="W589" s="131"/>
      <c r="X589" s="131"/>
      <c r="Y589" s="126"/>
      <c r="Z589" s="126"/>
      <c r="AA589" s="126"/>
      <c r="AB589" s="126"/>
      <c r="AC589" s="126"/>
      <c r="AD589" s="126"/>
      <c r="AE589" s="126"/>
      <c r="AF589" s="126"/>
      <c r="AG589" s="126" t="s">
        <v>340</v>
      </c>
      <c r="AH589" s="126"/>
      <c r="AI589" s="126"/>
      <c r="AJ589" s="126"/>
      <c r="AK589" s="126"/>
      <c r="AL589" s="126"/>
      <c r="AM589" s="126"/>
      <c r="AN589" s="126"/>
      <c r="AO589" s="126"/>
      <c r="AP589" s="126"/>
      <c r="AQ589" s="126"/>
      <c r="AR589" s="126"/>
      <c r="AS589" s="126"/>
      <c r="AT589" s="126"/>
      <c r="AU589" s="126"/>
      <c r="AV589" s="126"/>
      <c r="AW589" s="126"/>
      <c r="AX589" s="126"/>
      <c r="AY589" s="126"/>
      <c r="AZ589" s="126"/>
      <c r="BA589" s="126"/>
      <c r="BB589" s="126"/>
      <c r="BC589" s="126"/>
      <c r="BD589" s="126"/>
      <c r="BE589" s="126"/>
      <c r="BF589" s="126"/>
      <c r="BG589" s="126"/>
      <c r="BH589" s="126"/>
    </row>
    <row r="590" spans="1:60">
      <c r="A590" s="129"/>
      <c r="B590" s="129"/>
      <c r="C590" s="257" t="s">
        <v>785</v>
      </c>
      <c r="D590" s="258"/>
      <c r="E590" s="258"/>
      <c r="F590" s="258"/>
      <c r="G590" s="258"/>
      <c r="H590" s="131"/>
      <c r="I590" s="131"/>
      <c r="J590" s="131"/>
      <c r="K590" s="131"/>
      <c r="L590" s="131"/>
      <c r="M590" s="131"/>
      <c r="N590" s="130"/>
      <c r="O590" s="130"/>
      <c r="P590" s="130"/>
      <c r="Q590" s="130"/>
      <c r="R590" s="131"/>
      <c r="S590" s="131"/>
      <c r="T590" s="131"/>
      <c r="U590" s="131"/>
      <c r="V590" s="131"/>
      <c r="W590" s="131"/>
      <c r="X590" s="131"/>
      <c r="Y590" s="126"/>
      <c r="Z590" s="126"/>
      <c r="AA590" s="126"/>
      <c r="AB590" s="126"/>
      <c r="AC590" s="126"/>
      <c r="AD590" s="126"/>
      <c r="AE590" s="126"/>
      <c r="AF590" s="126"/>
      <c r="AG590" s="126" t="s">
        <v>340</v>
      </c>
      <c r="AH590" s="126"/>
      <c r="AI590" s="126"/>
      <c r="AJ590" s="126"/>
      <c r="AK590" s="126"/>
      <c r="AL590" s="126"/>
      <c r="AM590" s="126"/>
      <c r="AN590" s="126"/>
      <c r="AO590" s="126"/>
      <c r="AP590" s="126"/>
      <c r="AQ590" s="126"/>
      <c r="AR590" s="126"/>
      <c r="AS590" s="126"/>
      <c r="AT590" s="126"/>
      <c r="AU590" s="126"/>
      <c r="AV590" s="126"/>
      <c r="AW590" s="126"/>
      <c r="AX590" s="126"/>
      <c r="AY590" s="126"/>
      <c r="AZ590" s="126"/>
      <c r="BA590" s="126"/>
      <c r="BB590" s="126"/>
      <c r="BC590" s="126"/>
      <c r="BD590" s="126"/>
      <c r="BE590" s="126"/>
      <c r="BF590" s="126"/>
      <c r="BG590" s="126"/>
      <c r="BH590" s="126"/>
    </row>
    <row r="591" spans="1:60">
      <c r="A591" s="129"/>
      <c r="B591" s="129"/>
      <c r="C591" s="257" t="s">
        <v>346</v>
      </c>
      <c r="D591" s="258"/>
      <c r="E591" s="258"/>
      <c r="F591" s="258"/>
      <c r="G591" s="258"/>
      <c r="H591" s="131"/>
      <c r="I591" s="131"/>
      <c r="J591" s="131"/>
      <c r="K591" s="131"/>
      <c r="L591" s="131"/>
      <c r="M591" s="131"/>
      <c r="N591" s="130"/>
      <c r="O591" s="130"/>
      <c r="P591" s="130"/>
      <c r="Q591" s="130"/>
      <c r="R591" s="131"/>
      <c r="S591" s="131"/>
      <c r="T591" s="131"/>
      <c r="U591" s="131"/>
      <c r="V591" s="131"/>
      <c r="W591" s="131"/>
      <c r="X591" s="131"/>
      <c r="Y591" s="126"/>
      <c r="Z591" s="126"/>
      <c r="AA591" s="126"/>
      <c r="AB591" s="126"/>
      <c r="AC591" s="126"/>
      <c r="AD591" s="126"/>
      <c r="AE591" s="126"/>
      <c r="AF591" s="126"/>
      <c r="AG591" s="126" t="s">
        <v>340</v>
      </c>
      <c r="AH591" s="126"/>
      <c r="AI591" s="126"/>
      <c r="AJ591" s="126"/>
      <c r="AK591" s="126"/>
      <c r="AL591" s="126"/>
      <c r="AM591" s="126"/>
      <c r="AN591" s="126"/>
      <c r="AO591" s="126"/>
      <c r="AP591" s="126"/>
      <c r="AQ591" s="126"/>
      <c r="AR591" s="126"/>
      <c r="AS591" s="126"/>
      <c r="AT591" s="126"/>
      <c r="AU591" s="126"/>
      <c r="AV591" s="126"/>
      <c r="AW591" s="126"/>
      <c r="AX591" s="126"/>
      <c r="AY591" s="126"/>
      <c r="AZ591" s="126"/>
      <c r="BA591" s="126"/>
      <c r="BB591" s="126"/>
      <c r="BC591" s="126"/>
      <c r="BD591" s="126"/>
      <c r="BE591" s="126"/>
      <c r="BF591" s="126"/>
      <c r="BG591" s="126"/>
      <c r="BH591" s="126"/>
    </row>
    <row r="592" spans="1:60">
      <c r="A592" s="129"/>
      <c r="B592" s="129"/>
      <c r="C592" s="257" t="s">
        <v>352</v>
      </c>
      <c r="D592" s="258"/>
      <c r="E592" s="258"/>
      <c r="F592" s="258"/>
      <c r="G592" s="258"/>
      <c r="H592" s="131"/>
      <c r="I592" s="131"/>
      <c r="J592" s="131"/>
      <c r="K592" s="131"/>
      <c r="L592" s="131"/>
      <c r="M592" s="131"/>
      <c r="N592" s="130"/>
      <c r="O592" s="130"/>
      <c r="P592" s="130"/>
      <c r="Q592" s="130"/>
      <c r="R592" s="131"/>
      <c r="S592" s="131"/>
      <c r="T592" s="131"/>
      <c r="U592" s="131"/>
      <c r="V592" s="131"/>
      <c r="W592" s="131"/>
      <c r="X592" s="131"/>
      <c r="Y592" s="126"/>
      <c r="Z592" s="126"/>
      <c r="AA592" s="126"/>
      <c r="AB592" s="126"/>
      <c r="AC592" s="126"/>
      <c r="AD592" s="126"/>
      <c r="AE592" s="126"/>
      <c r="AF592" s="126"/>
      <c r="AG592" s="126" t="s">
        <v>340</v>
      </c>
      <c r="AH592" s="126"/>
      <c r="AI592" s="126"/>
      <c r="AJ592" s="126"/>
      <c r="AK592" s="126"/>
      <c r="AL592" s="126"/>
      <c r="AM592" s="126"/>
      <c r="AN592" s="126"/>
      <c r="AO592" s="126"/>
      <c r="AP592" s="126"/>
      <c r="AQ592" s="126"/>
      <c r="AR592" s="126"/>
      <c r="AS592" s="126"/>
      <c r="AT592" s="126"/>
      <c r="AU592" s="126"/>
      <c r="AV592" s="126"/>
      <c r="AW592" s="126"/>
      <c r="AX592" s="126"/>
      <c r="AY592" s="126"/>
      <c r="AZ592" s="126"/>
      <c r="BA592" s="126"/>
      <c r="BB592" s="126"/>
      <c r="BC592" s="126"/>
      <c r="BD592" s="126"/>
      <c r="BE592" s="126"/>
      <c r="BF592" s="126"/>
      <c r="BG592" s="126"/>
      <c r="BH592" s="126"/>
    </row>
    <row r="593" spans="1:60">
      <c r="A593" s="146" t="s">
        <v>67</v>
      </c>
      <c r="B593" s="147" t="s">
        <v>786</v>
      </c>
      <c r="C593" s="153" t="s">
        <v>787</v>
      </c>
      <c r="D593" s="148" t="s">
        <v>325</v>
      </c>
      <c r="E593" s="149">
        <v>25</v>
      </c>
      <c r="F593" s="150">
        <v>0</v>
      </c>
      <c r="G593" s="151">
        <f>F593*E593</f>
        <v>0</v>
      </c>
      <c r="H593" s="131">
        <v>0</v>
      </c>
      <c r="I593" s="131">
        <v>0</v>
      </c>
      <c r="J593" s="131">
        <v>1000</v>
      </c>
      <c r="K593" s="131">
        <v>25000</v>
      </c>
      <c r="L593" s="131">
        <v>21</v>
      </c>
      <c r="M593" s="131">
        <v>30250</v>
      </c>
      <c r="N593" s="130">
        <v>0</v>
      </c>
      <c r="O593" s="130">
        <v>0</v>
      </c>
      <c r="P593" s="130">
        <v>0</v>
      </c>
      <c r="Q593" s="130">
        <v>0</v>
      </c>
      <c r="R593" s="131">
        <v>0</v>
      </c>
      <c r="S593" s="131" t="s">
        <v>326</v>
      </c>
      <c r="T593" s="131"/>
      <c r="U593" s="131">
        <v>0</v>
      </c>
      <c r="V593" s="131">
        <v>0</v>
      </c>
      <c r="W593" s="131">
        <v>0</v>
      </c>
      <c r="X593" s="131" t="s">
        <v>327</v>
      </c>
      <c r="Y593" s="126"/>
      <c r="Z593" s="126"/>
      <c r="AA593" s="126"/>
      <c r="AB593" s="126"/>
      <c r="AC593" s="126"/>
      <c r="AD593" s="126"/>
      <c r="AE593" s="126"/>
      <c r="AF593" s="126"/>
      <c r="AG593" s="126" t="s">
        <v>328</v>
      </c>
      <c r="AH593" s="126"/>
      <c r="AI593" s="126"/>
      <c r="AJ593" s="126"/>
      <c r="AK593" s="126"/>
      <c r="AL593" s="126"/>
      <c r="AM593" s="126"/>
      <c r="AN593" s="126"/>
      <c r="AO593" s="126"/>
      <c r="AP593" s="126"/>
      <c r="AQ593" s="126"/>
      <c r="AR593" s="126"/>
      <c r="AS593" s="126"/>
      <c r="AT593" s="126"/>
      <c r="AU593" s="126"/>
      <c r="AV593" s="126"/>
      <c r="AW593" s="126"/>
      <c r="AX593" s="126"/>
      <c r="AY593" s="126"/>
      <c r="AZ593" s="126"/>
      <c r="BA593" s="126"/>
      <c r="BB593" s="126"/>
      <c r="BC593" s="126"/>
      <c r="BD593" s="126"/>
      <c r="BE593" s="126"/>
      <c r="BF593" s="126"/>
      <c r="BG593" s="126"/>
      <c r="BH593" s="126"/>
    </row>
    <row r="594" spans="1:60">
      <c r="A594" s="134" t="s">
        <v>320</v>
      </c>
      <c r="B594" s="135" t="s">
        <v>280</v>
      </c>
      <c r="C594" s="152" t="s">
        <v>281</v>
      </c>
      <c r="D594" s="136"/>
      <c r="E594" s="137"/>
      <c r="F594" s="138"/>
      <c r="G594" s="139">
        <f>G595</f>
        <v>0</v>
      </c>
      <c r="H594" s="133"/>
      <c r="I594" s="133">
        <v>0</v>
      </c>
      <c r="J594" s="133"/>
      <c r="K594" s="133">
        <v>0</v>
      </c>
      <c r="L594" s="133"/>
      <c r="M594" s="133"/>
      <c r="N594" s="132"/>
      <c r="O594" s="132"/>
      <c r="P594" s="132"/>
      <c r="Q594" s="132"/>
      <c r="R594" s="133"/>
      <c r="S594" s="133"/>
      <c r="T594" s="133"/>
      <c r="U594" s="133"/>
      <c r="V594" s="133"/>
      <c r="W594" s="133"/>
      <c r="X594" s="133"/>
      <c r="AG594" t="s">
        <v>321</v>
      </c>
    </row>
    <row r="595" spans="1:60" ht="22.5">
      <c r="A595" s="146" t="s">
        <v>69</v>
      </c>
      <c r="B595" s="147" t="s">
        <v>788</v>
      </c>
      <c r="C595" s="153" t="s">
        <v>789</v>
      </c>
      <c r="D595" s="148" t="s">
        <v>338</v>
      </c>
      <c r="E595" s="149">
        <v>3</v>
      </c>
      <c r="F595" s="150">
        <v>0</v>
      </c>
      <c r="G595" s="151">
        <f>F595*E595</f>
        <v>0</v>
      </c>
      <c r="H595" s="131">
        <v>0</v>
      </c>
      <c r="I595" s="131">
        <v>0</v>
      </c>
      <c r="J595" s="131">
        <v>5400</v>
      </c>
      <c r="K595" s="131">
        <v>16200</v>
      </c>
      <c r="L595" s="131">
        <v>21</v>
      </c>
      <c r="M595" s="131">
        <v>19602</v>
      </c>
      <c r="N595" s="130">
        <v>0</v>
      </c>
      <c r="O595" s="130">
        <v>0</v>
      </c>
      <c r="P595" s="130">
        <v>0</v>
      </c>
      <c r="Q595" s="130">
        <v>0</v>
      </c>
      <c r="R595" s="131">
        <v>0</v>
      </c>
      <c r="S595" s="131" t="s">
        <v>326</v>
      </c>
      <c r="T595" s="131"/>
      <c r="U595" s="131">
        <v>0</v>
      </c>
      <c r="V595" s="131">
        <v>0</v>
      </c>
      <c r="W595" s="131">
        <v>0</v>
      </c>
      <c r="X595" s="131" t="s">
        <v>327</v>
      </c>
      <c r="Y595" s="126"/>
      <c r="Z595" s="126"/>
      <c r="AA595" s="126"/>
      <c r="AB595" s="126"/>
      <c r="AC595" s="126"/>
      <c r="AD595" s="126"/>
      <c r="AE595" s="126"/>
      <c r="AF595" s="126"/>
      <c r="AG595" s="126" t="s">
        <v>328</v>
      </c>
      <c r="AH595" s="126"/>
      <c r="AI595" s="126"/>
      <c r="AJ595" s="126"/>
      <c r="AK595" s="126"/>
      <c r="AL595" s="126"/>
      <c r="AM595" s="126"/>
      <c r="AN595" s="126"/>
      <c r="AO595" s="126"/>
      <c r="AP595" s="126"/>
      <c r="AQ595" s="126"/>
      <c r="AR595" s="126"/>
      <c r="AS595" s="126"/>
      <c r="AT595" s="126"/>
      <c r="AU595" s="126"/>
      <c r="AV595" s="126"/>
      <c r="AW595" s="126"/>
      <c r="AX595" s="126"/>
      <c r="AY595" s="126"/>
      <c r="AZ595" s="126"/>
      <c r="BA595" s="126"/>
      <c r="BB595" s="126"/>
      <c r="BC595" s="126"/>
      <c r="BD595" s="126"/>
      <c r="BE595" s="126"/>
      <c r="BF595" s="126"/>
      <c r="BG595" s="126"/>
      <c r="BH595" s="126"/>
    </row>
    <row r="596" spans="1:60">
      <c r="A596" s="134" t="s">
        <v>320</v>
      </c>
      <c r="B596" s="135" t="s">
        <v>282</v>
      </c>
      <c r="C596" s="152" t="s">
        <v>283</v>
      </c>
      <c r="D596" s="136"/>
      <c r="E596" s="137"/>
      <c r="F596" s="138"/>
      <c r="G596" s="139">
        <f>G597+G601+G607+G614+G617+G618+G623+G629+G635+G639+G640+G662+G666+G670+G717+G764+G765+G766+G768+G792+G794+G799+G804+G869+G880+G903+G916+G918+G920+G945+G950+G956+G968+G970+G981+G983</f>
        <v>0</v>
      </c>
      <c r="H596" s="133"/>
      <c r="I596" s="133">
        <v>0</v>
      </c>
      <c r="J596" s="133"/>
      <c r="K596" s="133">
        <v>0</v>
      </c>
      <c r="L596" s="133"/>
      <c r="M596" s="133"/>
      <c r="N596" s="132"/>
      <c r="O596" s="132"/>
      <c r="P596" s="132"/>
      <c r="Q596" s="132"/>
      <c r="R596" s="133"/>
      <c r="S596" s="133"/>
      <c r="T596" s="133"/>
      <c r="U596" s="133"/>
      <c r="V596" s="133"/>
      <c r="W596" s="133"/>
      <c r="X596" s="133"/>
      <c r="AG596" t="s">
        <v>321</v>
      </c>
    </row>
    <row r="597" spans="1:60">
      <c r="A597" s="140" t="s">
        <v>71</v>
      </c>
      <c r="B597" s="141" t="s">
        <v>790</v>
      </c>
      <c r="C597" s="154" t="s">
        <v>791</v>
      </c>
      <c r="D597" s="142" t="s">
        <v>338</v>
      </c>
      <c r="E597" s="143">
        <v>4.53</v>
      </c>
      <c r="F597" s="144">
        <v>0</v>
      </c>
      <c r="G597" s="151">
        <f>F597*E597</f>
        <v>0</v>
      </c>
      <c r="H597" s="131">
        <v>0</v>
      </c>
      <c r="I597" s="131">
        <v>0</v>
      </c>
      <c r="J597" s="131">
        <v>237.75</v>
      </c>
      <c r="K597" s="131">
        <v>1077.0075000000002</v>
      </c>
      <c r="L597" s="131">
        <v>21</v>
      </c>
      <c r="M597" s="131">
        <v>1303.1821</v>
      </c>
      <c r="N597" s="130">
        <v>0</v>
      </c>
      <c r="O597" s="130">
        <v>0</v>
      </c>
      <c r="P597" s="130">
        <v>0</v>
      </c>
      <c r="Q597" s="130">
        <v>0</v>
      </c>
      <c r="R597" s="131">
        <v>0</v>
      </c>
      <c r="S597" s="131" t="s">
        <v>326</v>
      </c>
      <c r="T597" s="131"/>
      <c r="U597" s="131">
        <v>0</v>
      </c>
      <c r="V597" s="131">
        <v>0</v>
      </c>
      <c r="W597" s="131">
        <v>0</v>
      </c>
      <c r="X597" s="131" t="s">
        <v>327</v>
      </c>
      <c r="Y597" s="126"/>
      <c r="Z597" s="126"/>
      <c r="AA597" s="126"/>
      <c r="AB597" s="126"/>
      <c r="AC597" s="126"/>
      <c r="AD597" s="126"/>
      <c r="AE597" s="126"/>
      <c r="AF597" s="126"/>
      <c r="AG597" s="126" t="s">
        <v>328</v>
      </c>
      <c r="AH597" s="126"/>
      <c r="AI597" s="126"/>
      <c r="AJ597" s="126"/>
      <c r="AK597" s="126"/>
      <c r="AL597" s="126"/>
      <c r="AM597" s="126"/>
      <c r="AN597" s="126"/>
      <c r="AO597" s="126"/>
      <c r="AP597" s="126"/>
      <c r="AQ597" s="126"/>
      <c r="AR597" s="126"/>
      <c r="AS597" s="126"/>
      <c r="AT597" s="126"/>
      <c r="AU597" s="126"/>
      <c r="AV597" s="126"/>
      <c r="AW597" s="126"/>
      <c r="AX597" s="126"/>
      <c r="AY597" s="126"/>
      <c r="AZ597" s="126"/>
      <c r="BA597" s="126"/>
      <c r="BB597" s="126"/>
      <c r="BC597" s="126"/>
      <c r="BD597" s="126"/>
      <c r="BE597" s="126"/>
      <c r="BF597" s="126"/>
      <c r="BG597" s="126"/>
      <c r="BH597" s="126"/>
    </row>
    <row r="598" spans="1:60">
      <c r="A598" s="129"/>
      <c r="B598" s="129"/>
      <c r="C598" s="255" t="s">
        <v>792</v>
      </c>
      <c r="D598" s="256"/>
      <c r="E598" s="256"/>
      <c r="F598" s="256"/>
      <c r="G598" s="256"/>
      <c r="H598" s="131"/>
      <c r="I598" s="131"/>
      <c r="J598" s="131"/>
      <c r="K598" s="131"/>
      <c r="L598" s="131"/>
      <c r="M598" s="131"/>
      <c r="N598" s="130"/>
      <c r="O598" s="130"/>
      <c r="P598" s="130"/>
      <c r="Q598" s="130"/>
      <c r="R598" s="131"/>
      <c r="S598" s="131"/>
      <c r="T598" s="131"/>
      <c r="U598" s="131"/>
      <c r="V598" s="131"/>
      <c r="W598" s="131"/>
      <c r="X598" s="131"/>
      <c r="Y598" s="126"/>
      <c r="Z598" s="126"/>
      <c r="AA598" s="126"/>
      <c r="AB598" s="126"/>
      <c r="AC598" s="126"/>
      <c r="AD598" s="126"/>
      <c r="AE598" s="126"/>
      <c r="AF598" s="126"/>
      <c r="AG598" s="126" t="s">
        <v>340</v>
      </c>
      <c r="AH598" s="126"/>
      <c r="AI598" s="126"/>
      <c r="AJ598" s="126"/>
      <c r="AK598" s="126"/>
      <c r="AL598" s="126"/>
      <c r="AM598" s="126"/>
      <c r="AN598" s="126"/>
      <c r="AO598" s="126"/>
      <c r="AP598" s="126"/>
      <c r="AQ598" s="126"/>
      <c r="AR598" s="126"/>
      <c r="AS598" s="126"/>
      <c r="AT598" s="126"/>
      <c r="AU598" s="126"/>
      <c r="AV598" s="126"/>
      <c r="AW598" s="126"/>
      <c r="AX598" s="126"/>
      <c r="AY598" s="126"/>
      <c r="AZ598" s="126"/>
      <c r="BA598" s="126"/>
      <c r="BB598" s="126"/>
      <c r="BC598" s="126"/>
      <c r="BD598" s="126"/>
      <c r="BE598" s="126"/>
      <c r="BF598" s="126"/>
      <c r="BG598" s="126"/>
      <c r="BH598" s="126"/>
    </row>
    <row r="599" spans="1:60">
      <c r="A599" s="129"/>
      <c r="B599" s="129"/>
      <c r="C599" s="257" t="s">
        <v>793</v>
      </c>
      <c r="D599" s="258"/>
      <c r="E599" s="258"/>
      <c r="F599" s="258"/>
      <c r="G599" s="258"/>
      <c r="H599" s="131"/>
      <c r="I599" s="131"/>
      <c r="J599" s="131"/>
      <c r="K599" s="131"/>
      <c r="L599" s="131"/>
      <c r="M599" s="131"/>
      <c r="N599" s="130"/>
      <c r="O599" s="130"/>
      <c r="P599" s="130"/>
      <c r="Q599" s="130"/>
      <c r="R599" s="131"/>
      <c r="S599" s="131"/>
      <c r="T599" s="131"/>
      <c r="U599" s="131"/>
      <c r="V599" s="131"/>
      <c r="W599" s="131"/>
      <c r="X599" s="131"/>
      <c r="Y599" s="126"/>
      <c r="Z599" s="126"/>
      <c r="AA599" s="126"/>
      <c r="AB599" s="126"/>
      <c r="AC599" s="126"/>
      <c r="AD599" s="126"/>
      <c r="AE599" s="126"/>
      <c r="AF599" s="126"/>
      <c r="AG599" s="126" t="s">
        <v>340</v>
      </c>
      <c r="AH599" s="126"/>
      <c r="AI599" s="126"/>
      <c r="AJ599" s="126"/>
      <c r="AK599" s="126"/>
      <c r="AL599" s="126"/>
      <c r="AM599" s="126"/>
      <c r="AN599" s="126"/>
      <c r="AO599" s="126"/>
      <c r="AP599" s="126"/>
      <c r="AQ599" s="126"/>
      <c r="AR599" s="126"/>
      <c r="AS599" s="126"/>
      <c r="AT599" s="126"/>
      <c r="AU599" s="126"/>
      <c r="AV599" s="126"/>
      <c r="AW599" s="126"/>
      <c r="AX599" s="126"/>
      <c r="AY599" s="126"/>
      <c r="AZ599" s="126"/>
      <c r="BA599" s="126"/>
      <c r="BB599" s="126"/>
      <c r="BC599" s="126"/>
      <c r="BD599" s="126"/>
      <c r="BE599" s="126"/>
      <c r="BF599" s="126"/>
      <c r="BG599" s="126"/>
      <c r="BH599" s="126"/>
    </row>
    <row r="600" spans="1:60">
      <c r="A600" s="129"/>
      <c r="B600" s="129"/>
      <c r="C600" s="257" t="s">
        <v>794</v>
      </c>
      <c r="D600" s="258"/>
      <c r="E600" s="258"/>
      <c r="F600" s="258"/>
      <c r="G600" s="258"/>
      <c r="H600" s="131"/>
      <c r="I600" s="131"/>
      <c r="J600" s="131"/>
      <c r="K600" s="131"/>
      <c r="L600" s="131"/>
      <c r="M600" s="131"/>
      <c r="N600" s="130"/>
      <c r="O600" s="130"/>
      <c r="P600" s="130"/>
      <c r="Q600" s="130"/>
      <c r="R600" s="131"/>
      <c r="S600" s="131"/>
      <c r="T600" s="131"/>
      <c r="U600" s="131"/>
      <c r="V600" s="131"/>
      <c r="W600" s="131"/>
      <c r="X600" s="131"/>
      <c r="Y600" s="126"/>
      <c r="Z600" s="126"/>
      <c r="AA600" s="126"/>
      <c r="AB600" s="126"/>
      <c r="AC600" s="126"/>
      <c r="AD600" s="126"/>
      <c r="AE600" s="126"/>
      <c r="AF600" s="126"/>
      <c r="AG600" s="126" t="s">
        <v>340</v>
      </c>
      <c r="AH600" s="126"/>
      <c r="AI600" s="126"/>
      <c r="AJ600" s="126"/>
      <c r="AK600" s="126"/>
      <c r="AL600" s="126"/>
      <c r="AM600" s="126"/>
      <c r="AN600" s="126"/>
      <c r="AO600" s="126"/>
      <c r="AP600" s="126"/>
      <c r="AQ600" s="126"/>
      <c r="AR600" s="126"/>
      <c r="AS600" s="126"/>
      <c r="AT600" s="126"/>
      <c r="AU600" s="126"/>
      <c r="AV600" s="126"/>
      <c r="AW600" s="126"/>
      <c r="AX600" s="126"/>
      <c r="AY600" s="126"/>
      <c r="AZ600" s="126"/>
      <c r="BA600" s="126"/>
      <c r="BB600" s="126"/>
      <c r="BC600" s="126"/>
      <c r="BD600" s="126"/>
      <c r="BE600" s="126"/>
      <c r="BF600" s="126"/>
      <c r="BG600" s="126"/>
      <c r="BH600" s="126"/>
    </row>
    <row r="601" spans="1:60">
      <c r="A601" s="140" t="s">
        <v>73</v>
      </c>
      <c r="B601" s="141" t="s">
        <v>795</v>
      </c>
      <c r="C601" s="154" t="s">
        <v>796</v>
      </c>
      <c r="D601" s="142" t="s">
        <v>338</v>
      </c>
      <c r="E601" s="143">
        <v>75.650000000000006</v>
      </c>
      <c r="F601" s="144">
        <v>0</v>
      </c>
      <c r="G601" s="151">
        <f>F601*E601</f>
        <v>0</v>
      </c>
      <c r="H601" s="131">
        <v>0</v>
      </c>
      <c r="I601" s="131">
        <v>0</v>
      </c>
      <c r="J601" s="131">
        <v>405.54</v>
      </c>
      <c r="K601" s="131">
        <v>30679.101000000002</v>
      </c>
      <c r="L601" s="131">
        <v>21</v>
      </c>
      <c r="M601" s="131">
        <v>37121.710999999996</v>
      </c>
      <c r="N601" s="130">
        <v>0</v>
      </c>
      <c r="O601" s="130">
        <v>0</v>
      </c>
      <c r="P601" s="130">
        <v>0</v>
      </c>
      <c r="Q601" s="130">
        <v>0</v>
      </c>
      <c r="R601" s="131">
        <v>0</v>
      </c>
      <c r="S601" s="131" t="s">
        <v>326</v>
      </c>
      <c r="T601" s="131"/>
      <c r="U601" s="131">
        <v>0</v>
      </c>
      <c r="V601" s="131">
        <v>0</v>
      </c>
      <c r="W601" s="131">
        <v>0</v>
      </c>
      <c r="X601" s="131" t="s">
        <v>327</v>
      </c>
      <c r="Y601" s="126"/>
      <c r="Z601" s="126"/>
      <c r="AA601" s="126"/>
      <c r="AB601" s="126"/>
      <c r="AC601" s="126"/>
      <c r="AD601" s="126"/>
      <c r="AE601" s="126"/>
      <c r="AF601" s="126"/>
      <c r="AG601" s="126" t="s">
        <v>328</v>
      </c>
      <c r="AH601" s="126"/>
      <c r="AI601" s="126"/>
      <c r="AJ601" s="126"/>
      <c r="AK601" s="126"/>
      <c r="AL601" s="126"/>
      <c r="AM601" s="126"/>
      <c r="AN601" s="126"/>
      <c r="AO601" s="126"/>
      <c r="AP601" s="126"/>
      <c r="AQ601" s="126"/>
      <c r="AR601" s="126"/>
      <c r="AS601" s="126"/>
      <c r="AT601" s="126"/>
      <c r="AU601" s="126"/>
      <c r="AV601" s="126"/>
      <c r="AW601" s="126"/>
      <c r="AX601" s="126"/>
      <c r="AY601" s="126"/>
      <c r="AZ601" s="126"/>
      <c r="BA601" s="126"/>
      <c r="BB601" s="126"/>
      <c r="BC601" s="126"/>
      <c r="BD601" s="126"/>
      <c r="BE601" s="126"/>
      <c r="BF601" s="126"/>
      <c r="BG601" s="126"/>
      <c r="BH601" s="126"/>
    </row>
    <row r="602" spans="1:60">
      <c r="A602" s="129"/>
      <c r="B602" s="129"/>
      <c r="C602" s="255" t="s">
        <v>339</v>
      </c>
      <c r="D602" s="256"/>
      <c r="E602" s="256"/>
      <c r="F602" s="256"/>
      <c r="G602" s="256"/>
      <c r="H602" s="131"/>
      <c r="I602" s="131"/>
      <c r="J602" s="131"/>
      <c r="K602" s="131"/>
      <c r="L602" s="131"/>
      <c r="M602" s="131"/>
      <c r="N602" s="130"/>
      <c r="O602" s="130"/>
      <c r="P602" s="130"/>
      <c r="Q602" s="130"/>
      <c r="R602" s="131"/>
      <c r="S602" s="131"/>
      <c r="T602" s="131"/>
      <c r="U602" s="131"/>
      <c r="V602" s="131"/>
      <c r="W602" s="131"/>
      <c r="X602" s="131"/>
      <c r="Y602" s="126"/>
      <c r="Z602" s="126"/>
      <c r="AA602" s="126"/>
      <c r="AB602" s="126"/>
      <c r="AC602" s="126"/>
      <c r="AD602" s="126"/>
      <c r="AE602" s="126"/>
      <c r="AF602" s="126"/>
      <c r="AG602" s="126" t="s">
        <v>340</v>
      </c>
      <c r="AH602" s="126"/>
      <c r="AI602" s="126"/>
      <c r="AJ602" s="126"/>
      <c r="AK602" s="126"/>
      <c r="AL602" s="126"/>
      <c r="AM602" s="126"/>
      <c r="AN602" s="126"/>
      <c r="AO602" s="126"/>
      <c r="AP602" s="126"/>
      <c r="AQ602" s="126"/>
      <c r="AR602" s="126"/>
      <c r="AS602" s="126"/>
      <c r="AT602" s="126"/>
      <c r="AU602" s="126"/>
      <c r="AV602" s="126"/>
      <c r="AW602" s="126"/>
      <c r="AX602" s="126"/>
      <c r="AY602" s="126"/>
      <c r="AZ602" s="126"/>
      <c r="BA602" s="126"/>
      <c r="BB602" s="126"/>
      <c r="BC602" s="126"/>
      <c r="BD602" s="126"/>
      <c r="BE602" s="126"/>
      <c r="BF602" s="126"/>
      <c r="BG602" s="126"/>
      <c r="BH602" s="126"/>
    </row>
    <row r="603" spans="1:60">
      <c r="A603" s="129"/>
      <c r="B603" s="129"/>
      <c r="C603" s="257" t="s">
        <v>526</v>
      </c>
      <c r="D603" s="258"/>
      <c r="E603" s="258"/>
      <c r="F603" s="258"/>
      <c r="G603" s="258"/>
      <c r="H603" s="131"/>
      <c r="I603" s="131"/>
      <c r="J603" s="131"/>
      <c r="K603" s="131"/>
      <c r="L603" s="131"/>
      <c r="M603" s="131"/>
      <c r="N603" s="130"/>
      <c r="O603" s="130"/>
      <c r="P603" s="130"/>
      <c r="Q603" s="130"/>
      <c r="R603" s="131"/>
      <c r="S603" s="131"/>
      <c r="T603" s="131"/>
      <c r="U603" s="131"/>
      <c r="V603" s="131"/>
      <c r="W603" s="131"/>
      <c r="X603" s="131"/>
      <c r="Y603" s="126"/>
      <c r="Z603" s="126"/>
      <c r="AA603" s="126"/>
      <c r="AB603" s="126"/>
      <c r="AC603" s="126"/>
      <c r="AD603" s="126"/>
      <c r="AE603" s="126"/>
      <c r="AF603" s="126"/>
      <c r="AG603" s="126" t="s">
        <v>340</v>
      </c>
      <c r="AH603" s="126"/>
      <c r="AI603" s="126"/>
      <c r="AJ603" s="126"/>
      <c r="AK603" s="126"/>
      <c r="AL603" s="126"/>
      <c r="AM603" s="126"/>
      <c r="AN603" s="126"/>
      <c r="AO603" s="126"/>
      <c r="AP603" s="126"/>
      <c r="AQ603" s="126"/>
      <c r="AR603" s="126"/>
      <c r="AS603" s="126"/>
      <c r="AT603" s="126"/>
      <c r="AU603" s="126"/>
      <c r="AV603" s="126"/>
      <c r="AW603" s="126"/>
      <c r="AX603" s="126"/>
      <c r="AY603" s="126"/>
      <c r="AZ603" s="126"/>
      <c r="BA603" s="126"/>
      <c r="BB603" s="126"/>
      <c r="BC603" s="126"/>
      <c r="BD603" s="126"/>
      <c r="BE603" s="126"/>
      <c r="BF603" s="126"/>
      <c r="BG603" s="126"/>
      <c r="BH603" s="126"/>
    </row>
    <row r="604" spans="1:60">
      <c r="A604" s="129"/>
      <c r="B604" s="129"/>
      <c r="C604" s="257" t="s">
        <v>527</v>
      </c>
      <c r="D604" s="258"/>
      <c r="E604" s="258"/>
      <c r="F604" s="258"/>
      <c r="G604" s="258"/>
      <c r="H604" s="131"/>
      <c r="I604" s="131"/>
      <c r="J604" s="131"/>
      <c r="K604" s="131"/>
      <c r="L604" s="131"/>
      <c r="M604" s="131"/>
      <c r="N604" s="130"/>
      <c r="O604" s="130"/>
      <c r="P604" s="130"/>
      <c r="Q604" s="130"/>
      <c r="R604" s="131"/>
      <c r="S604" s="131"/>
      <c r="T604" s="131"/>
      <c r="U604" s="131"/>
      <c r="V604" s="131"/>
      <c r="W604" s="131"/>
      <c r="X604" s="131"/>
      <c r="Y604" s="126"/>
      <c r="Z604" s="126"/>
      <c r="AA604" s="126"/>
      <c r="AB604" s="126"/>
      <c r="AC604" s="126"/>
      <c r="AD604" s="126"/>
      <c r="AE604" s="126"/>
      <c r="AF604" s="126"/>
      <c r="AG604" s="126" t="s">
        <v>340</v>
      </c>
      <c r="AH604" s="126"/>
      <c r="AI604" s="126"/>
      <c r="AJ604" s="126"/>
      <c r="AK604" s="126"/>
      <c r="AL604" s="126"/>
      <c r="AM604" s="126"/>
      <c r="AN604" s="126"/>
      <c r="AO604" s="126"/>
      <c r="AP604" s="126"/>
      <c r="AQ604" s="126"/>
      <c r="AR604" s="126"/>
      <c r="AS604" s="126"/>
      <c r="AT604" s="126"/>
      <c r="AU604" s="126"/>
      <c r="AV604" s="126"/>
      <c r="AW604" s="126"/>
      <c r="AX604" s="126"/>
      <c r="AY604" s="126"/>
      <c r="AZ604" s="126"/>
      <c r="BA604" s="126"/>
      <c r="BB604" s="126"/>
      <c r="BC604" s="126"/>
      <c r="BD604" s="126"/>
      <c r="BE604" s="126"/>
      <c r="BF604" s="126"/>
      <c r="BG604" s="126"/>
      <c r="BH604" s="126"/>
    </row>
    <row r="605" spans="1:60">
      <c r="A605" s="129"/>
      <c r="B605" s="129"/>
      <c r="C605" s="257" t="s">
        <v>528</v>
      </c>
      <c r="D605" s="258"/>
      <c r="E605" s="258"/>
      <c r="F605" s="258"/>
      <c r="G605" s="258"/>
      <c r="H605" s="131"/>
      <c r="I605" s="131"/>
      <c r="J605" s="131"/>
      <c r="K605" s="131"/>
      <c r="L605" s="131"/>
      <c r="M605" s="131"/>
      <c r="N605" s="130"/>
      <c r="O605" s="130"/>
      <c r="P605" s="130"/>
      <c r="Q605" s="130"/>
      <c r="R605" s="131"/>
      <c r="S605" s="131"/>
      <c r="T605" s="131"/>
      <c r="U605" s="131"/>
      <c r="V605" s="131"/>
      <c r="W605" s="131"/>
      <c r="X605" s="131"/>
      <c r="Y605" s="126"/>
      <c r="Z605" s="126"/>
      <c r="AA605" s="126"/>
      <c r="AB605" s="126"/>
      <c r="AC605" s="126"/>
      <c r="AD605" s="126"/>
      <c r="AE605" s="126"/>
      <c r="AF605" s="126"/>
      <c r="AG605" s="126" t="s">
        <v>340</v>
      </c>
      <c r="AH605" s="126"/>
      <c r="AI605" s="126"/>
      <c r="AJ605" s="126"/>
      <c r="AK605" s="126"/>
      <c r="AL605" s="126"/>
      <c r="AM605" s="126"/>
      <c r="AN605" s="126"/>
      <c r="AO605" s="126"/>
      <c r="AP605" s="126"/>
      <c r="AQ605" s="126"/>
      <c r="AR605" s="126"/>
      <c r="AS605" s="126"/>
      <c r="AT605" s="126"/>
      <c r="AU605" s="126"/>
      <c r="AV605" s="126"/>
      <c r="AW605" s="126"/>
      <c r="AX605" s="126"/>
      <c r="AY605" s="126"/>
      <c r="AZ605" s="126"/>
      <c r="BA605" s="126"/>
      <c r="BB605" s="126"/>
      <c r="BC605" s="126"/>
      <c r="BD605" s="126"/>
      <c r="BE605" s="126"/>
      <c r="BF605" s="126"/>
      <c r="BG605" s="126"/>
      <c r="BH605" s="126"/>
    </row>
    <row r="606" spans="1:60">
      <c r="A606" s="129"/>
      <c r="B606" s="129"/>
      <c r="C606" s="257" t="s">
        <v>529</v>
      </c>
      <c r="D606" s="258"/>
      <c r="E606" s="258"/>
      <c r="F606" s="258"/>
      <c r="G606" s="258"/>
      <c r="H606" s="131"/>
      <c r="I606" s="131"/>
      <c r="J606" s="131"/>
      <c r="K606" s="131"/>
      <c r="L606" s="131"/>
      <c r="M606" s="131"/>
      <c r="N606" s="130"/>
      <c r="O606" s="130"/>
      <c r="P606" s="130"/>
      <c r="Q606" s="130"/>
      <c r="R606" s="131"/>
      <c r="S606" s="131"/>
      <c r="T606" s="131"/>
      <c r="U606" s="131"/>
      <c r="V606" s="131"/>
      <c r="W606" s="131"/>
      <c r="X606" s="131"/>
      <c r="Y606" s="126"/>
      <c r="Z606" s="126"/>
      <c r="AA606" s="126"/>
      <c r="AB606" s="126"/>
      <c r="AC606" s="126"/>
      <c r="AD606" s="126"/>
      <c r="AE606" s="126"/>
      <c r="AF606" s="126"/>
      <c r="AG606" s="126" t="s">
        <v>340</v>
      </c>
      <c r="AH606" s="126"/>
      <c r="AI606" s="126"/>
      <c r="AJ606" s="126"/>
      <c r="AK606" s="126"/>
      <c r="AL606" s="126"/>
      <c r="AM606" s="126"/>
      <c r="AN606" s="126"/>
      <c r="AO606" s="126"/>
      <c r="AP606" s="126"/>
      <c r="AQ606" s="126"/>
      <c r="AR606" s="126"/>
      <c r="AS606" s="126"/>
      <c r="AT606" s="126"/>
      <c r="AU606" s="126"/>
      <c r="AV606" s="126"/>
      <c r="AW606" s="126"/>
      <c r="AX606" s="126"/>
      <c r="AY606" s="126"/>
      <c r="AZ606" s="126"/>
      <c r="BA606" s="126"/>
      <c r="BB606" s="126"/>
      <c r="BC606" s="126"/>
      <c r="BD606" s="126"/>
      <c r="BE606" s="126"/>
      <c r="BF606" s="126"/>
      <c r="BG606" s="126"/>
      <c r="BH606" s="126"/>
    </row>
    <row r="607" spans="1:60">
      <c r="A607" s="140" t="s">
        <v>75</v>
      </c>
      <c r="B607" s="141" t="s">
        <v>797</v>
      </c>
      <c r="C607" s="154" t="s">
        <v>798</v>
      </c>
      <c r="D607" s="142" t="s">
        <v>735</v>
      </c>
      <c r="E607" s="143">
        <v>0.254</v>
      </c>
      <c r="F607" s="144">
        <v>0</v>
      </c>
      <c r="G607" s="151">
        <f>F607*E607</f>
        <v>0</v>
      </c>
      <c r="H607" s="131">
        <v>0</v>
      </c>
      <c r="I607" s="131">
        <v>0</v>
      </c>
      <c r="J607" s="131">
        <v>47900</v>
      </c>
      <c r="K607" s="131">
        <v>12166.6</v>
      </c>
      <c r="L607" s="131">
        <v>21</v>
      </c>
      <c r="M607" s="131">
        <v>14721.586000000001</v>
      </c>
      <c r="N607" s="130">
        <v>0</v>
      </c>
      <c r="O607" s="130">
        <v>0</v>
      </c>
      <c r="P607" s="130">
        <v>0</v>
      </c>
      <c r="Q607" s="130">
        <v>0</v>
      </c>
      <c r="R607" s="131">
        <v>0</v>
      </c>
      <c r="S607" s="131" t="s">
        <v>326</v>
      </c>
      <c r="T607" s="131"/>
      <c r="U607" s="131">
        <v>0</v>
      </c>
      <c r="V607" s="131">
        <v>0</v>
      </c>
      <c r="W607" s="131">
        <v>0</v>
      </c>
      <c r="X607" s="131" t="s">
        <v>327</v>
      </c>
      <c r="Y607" s="126"/>
      <c r="Z607" s="126"/>
      <c r="AA607" s="126"/>
      <c r="AB607" s="126"/>
      <c r="AC607" s="126"/>
      <c r="AD607" s="126"/>
      <c r="AE607" s="126"/>
      <c r="AF607" s="126"/>
      <c r="AG607" s="126" t="s">
        <v>328</v>
      </c>
      <c r="AH607" s="126"/>
      <c r="AI607" s="126"/>
      <c r="AJ607" s="126"/>
      <c r="AK607" s="126"/>
      <c r="AL607" s="126"/>
      <c r="AM607" s="126"/>
      <c r="AN607" s="126"/>
      <c r="AO607" s="126"/>
      <c r="AP607" s="126"/>
      <c r="AQ607" s="126"/>
      <c r="AR607" s="126"/>
      <c r="AS607" s="126"/>
      <c r="AT607" s="126"/>
      <c r="AU607" s="126"/>
      <c r="AV607" s="126"/>
      <c r="AW607" s="126"/>
      <c r="AX607" s="126"/>
      <c r="AY607" s="126"/>
      <c r="AZ607" s="126"/>
      <c r="BA607" s="126"/>
      <c r="BB607" s="126"/>
      <c r="BC607" s="126"/>
      <c r="BD607" s="126"/>
      <c r="BE607" s="126"/>
      <c r="BF607" s="126"/>
      <c r="BG607" s="126"/>
      <c r="BH607" s="126"/>
    </row>
    <row r="608" spans="1:60">
      <c r="A608" s="129"/>
      <c r="B608" s="129"/>
      <c r="C608" s="255" t="s">
        <v>799</v>
      </c>
      <c r="D608" s="256"/>
      <c r="E608" s="256"/>
      <c r="F608" s="256"/>
      <c r="G608" s="256"/>
      <c r="H608" s="131"/>
      <c r="I608" s="131"/>
      <c r="J608" s="131"/>
      <c r="K608" s="131"/>
      <c r="L608" s="131"/>
      <c r="M608" s="131"/>
      <c r="N608" s="130"/>
      <c r="O608" s="130"/>
      <c r="P608" s="130"/>
      <c r="Q608" s="130"/>
      <c r="R608" s="131"/>
      <c r="S608" s="131"/>
      <c r="T608" s="131"/>
      <c r="U608" s="131"/>
      <c r="V608" s="131"/>
      <c r="W608" s="131"/>
      <c r="X608" s="131"/>
      <c r="Y608" s="126"/>
      <c r="Z608" s="126"/>
      <c r="AA608" s="126"/>
      <c r="AB608" s="126"/>
      <c r="AC608" s="126"/>
      <c r="AD608" s="126"/>
      <c r="AE608" s="126"/>
      <c r="AF608" s="126"/>
      <c r="AG608" s="126" t="s">
        <v>340</v>
      </c>
      <c r="AH608" s="126"/>
      <c r="AI608" s="126"/>
      <c r="AJ608" s="126"/>
      <c r="AK608" s="126"/>
      <c r="AL608" s="126"/>
      <c r="AM608" s="126"/>
      <c r="AN608" s="126"/>
      <c r="AO608" s="126"/>
      <c r="AP608" s="126"/>
      <c r="AQ608" s="126"/>
      <c r="AR608" s="126"/>
      <c r="AS608" s="126"/>
      <c r="AT608" s="126"/>
      <c r="AU608" s="126"/>
      <c r="AV608" s="126"/>
      <c r="AW608" s="126"/>
      <c r="AX608" s="126"/>
      <c r="AY608" s="126"/>
      <c r="AZ608" s="126"/>
      <c r="BA608" s="126"/>
      <c r="BB608" s="126"/>
      <c r="BC608" s="126"/>
      <c r="BD608" s="126"/>
      <c r="BE608" s="126"/>
      <c r="BF608" s="126"/>
      <c r="BG608" s="126"/>
      <c r="BH608" s="126"/>
    </row>
    <row r="609" spans="1:60">
      <c r="A609" s="129"/>
      <c r="B609" s="129"/>
      <c r="C609" s="257" t="s">
        <v>339</v>
      </c>
      <c r="D609" s="258"/>
      <c r="E609" s="258"/>
      <c r="F609" s="258"/>
      <c r="G609" s="258"/>
      <c r="H609" s="131"/>
      <c r="I609" s="131"/>
      <c r="J609" s="131"/>
      <c r="K609" s="131"/>
      <c r="L609" s="131"/>
      <c r="M609" s="131"/>
      <c r="N609" s="130"/>
      <c r="O609" s="130"/>
      <c r="P609" s="130"/>
      <c r="Q609" s="130"/>
      <c r="R609" s="131"/>
      <c r="S609" s="131"/>
      <c r="T609" s="131"/>
      <c r="U609" s="131"/>
      <c r="V609" s="131"/>
      <c r="W609" s="131"/>
      <c r="X609" s="131"/>
      <c r="Y609" s="126"/>
      <c r="Z609" s="126"/>
      <c r="AA609" s="126"/>
      <c r="AB609" s="126"/>
      <c r="AC609" s="126"/>
      <c r="AD609" s="126"/>
      <c r="AE609" s="126"/>
      <c r="AF609" s="126"/>
      <c r="AG609" s="126" t="s">
        <v>340</v>
      </c>
      <c r="AH609" s="126"/>
      <c r="AI609" s="126"/>
      <c r="AJ609" s="126"/>
      <c r="AK609" s="126"/>
      <c r="AL609" s="126"/>
      <c r="AM609" s="126"/>
      <c r="AN609" s="126"/>
      <c r="AO609" s="126"/>
      <c r="AP609" s="126"/>
      <c r="AQ609" s="126"/>
      <c r="AR609" s="126"/>
      <c r="AS609" s="126"/>
      <c r="AT609" s="126"/>
      <c r="AU609" s="126"/>
      <c r="AV609" s="126"/>
      <c r="AW609" s="126"/>
      <c r="AX609" s="126"/>
      <c r="AY609" s="126"/>
      <c r="AZ609" s="126"/>
      <c r="BA609" s="126"/>
      <c r="BB609" s="126"/>
      <c r="BC609" s="126"/>
      <c r="BD609" s="126"/>
      <c r="BE609" s="126"/>
      <c r="BF609" s="126"/>
      <c r="BG609" s="126"/>
      <c r="BH609" s="126"/>
    </row>
    <row r="610" spans="1:60">
      <c r="A610" s="129"/>
      <c r="B610" s="129"/>
      <c r="C610" s="257" t="s">
        <v>526</v>
      </c>
      <c r="D610" s="258"/>
      <c r="E610" s="258"/>
      <c r="F610" s="258"/>
      <c r="G610" s="258"/>
      <c r="H610" s="131"/>
      <c r="I610" s="131"/>
      <c r="J610" s="131"/>
      <c r="K610" s="131"/>
      <c r="L610" s="131"/>
      <c r="M610" s="131"/>
      <c r="N610" s="130"/>
      <c r="O610" s="130"/>
      <c r="P610" s="130"/>
      <c r="Q610" s="130"/>
      <c r="R610" s="131"/>
      <c r="S610" s="131"/>
      <c r="T610" s="131"/>
      <c r="U610" s="131"/>
      <c r="V610" s="131"/>
      <c r="W610" s="131"/>
      <c r="X610" s="131"/>
      <c r="Y610" s="126"/>
      <c r="Z610" s="126"/>
      <c r="AA610" s="126"/>
      <c r="AB610" s="126"/>
      <c r="AC610" s="126"/>
      <c r="AD610" s="126"/>
      <c r="AE610" s="126"/>
      <c r="AF610" s="126"/>
      <c r="AG610" s="126" t="s">
        <v>340</v>
      </c>
      <c r="AH610" s="126"/>
      <c r="AI610" s="126"/>
      <c r="AJ610" s="126"/>
      <c r="AK610" s="126"/>
      <c r="AL610" s="126"/>
      <c r="AM610" s="126"/>
      <c r="AN610" s="126"/>
      <c r="AO610" s="126"/>
      <c r="AP610" s="126"/>
      <c r="AQ610" s="126"/>
      <c r="AR610" s="126"/>
      <c r="AS610" s="126"/>
      <c r="AT610" s="126"/>
      <c r="AU610" s="126"/>
      <c r="AV610" s="126"/>
      <c r="AW610" s="126"/>
      <c r="AX610" s="126"/>
      <c r="AY610" s="126"/>
      <c r="AZ610" s="126"/>
      <c r="BA610" s="126"/>
      <c r="BB610" s="126"/>
      <c r="BC610" s="126"/>
      <c r="BD610" s="126"/>
      <c r="BE610" s="126"/>
      <c r="BF610" s="126"/>
      <c r="BG610" s="126"/>
      <c r="BH610" s="126"/>
    </row>
    <row r="611" spans="1:60">
      <c r="A611" s="129"/>
      <c r="B611" s="129"/>
      <c r="C611" s="257" t="s">
        <v>800</v>
      </c>
      <c r="D611" s="258"/>
      <c r="E611" s="258"/>
      <c r="F611" s="258"/>
      <c r="G611" s="258"/>
      <c r="H611" s="131"/>
      <c r="I611" s="131"/>
      <c r="J611" s="131"/>
      <c r="K611" s="131"/>
      <c r="L611" s="131"/>
      <c r="M611" s="131"/>
      <c r="N611" s="130"/>
      <c r="O611" s="130"/>
      <c r="P611" s="130"/>
      <c r="Q611" s="130"/>
      <c r="R611" s="131"/>
      <c r="S611" s="131"/>
      <c r="T611" s="131"/>
      <c r="U611" s="131"/>
      <c r="V611" s="131"/>
      <c r="W611" s="131"/>
      <c r="X611" s="131"/>
      <c r="Y611" s="126"/>
      <c r="Z611" s="126"/>
      <c r="AA611" s="126"/>
      <c r="AB611" s="126"/>
      <c r="AC611" s="126"/>
      <c r="AD611" s="126"/>
      <c r="AE611" s="126"/>
      <c r="AF611" s="126"/>
      <c r="AG611" s="126" t="s">
        <v>340</v>
      </c>
      <c r="AH611" s="126"/>
      <c r="AI611" s="126"/>
      <c r="AJ611" s="126"/>
      <c r="AK611" s="126"/>
      <c r="AL611" s="126"/>
      <c r="AM611" s="126"/>
      <c r="AN611" s="126"/>
      <c r="AO611" s="126"/>
      <c r="AP611" s="126"/>
      <c r="AQ611" s="126"/>
      <c r="AR611" s="126"/>
      <c r="AS611" s="126"/>
      <c r="AT611" s="126"/>
      <c r="AU611" s="126"/>
      <c r="AV611" s="126"/>
      <c r="AW611" s="126"/>
      <c r="AX611" s="126"/>
      <c r="AY611" s="126"/>
      <c r="AZ611" s="126"/>
      <c r="BA611" s="126"/>
      <c r="BB611" s="126"/>
      <c r="BC611" s="126"/>
      <c r="BD611" s="126"/>
      <c r="BE611" s="126"/>
      <c r="BF611" s="126"/>
      <c r="BG611" s="126"/>
      <c r="BH611" s="126"/>
    </row>
    <row r="612" spans="1:60">
      <c r="A612" s="129"/>
      <c r="B612" s="129"/>
      <c r="C612" s="257" t="s">
        <v>528</v>
      </c>
      <c r="D612" s="258"/>
      <c r="E612" s="258"/>
      <c r="F612" s="258"/>
      <c r="G612" s="258"/>
      <c r="H612" s="131"/>
      <c r="I612" s="131"/>
      <c r="J612" s="131"/>
      <c r="K612" s="131"/>
      <c r="L612" s="131"/>
      <c r="M612" s="131"/>
      <c r="N612" s="130"/>
      <c r="O612" s="130"/>
      <c r="P612" s="130"/>
      <c r="Q612" s="130"/>
      <c r="R612" s="131"/>
      <c r="S612" s="131"/>
      <c r="T612" s="131"/>
      <c r="U612" s="131"/>
      <c r="V612" s="131"/>
      <c r="W612" s="131"/>
      <c r="X612" s="131"/>
      <c r="Y612" s="126"/>
      <c r="Z612" s="126"/>
      <c r="AA612" s="126"/>
      <c r="AB612" s="126"/>
      <c r="AC612" s="126"/>
      <c r="AD612" s="126"/>
      <c r="AE612" s="126"/>
      <c r="AF612" s="126"/>
      <c r="AG612" s="126" t="s">
        <v>340</v>
      </c>
      <c r="AH612" s="126"/>
      <c r="AI612" s="126"/>
      <c r="AJ612" s="126"/>
      <c r="AK612" s="126"/>
      <c r="AL612" s="126"/>
      <c r="AM612" s="126"/>
      <c r="AN612" s="126"/>
      <c r="AO612" s="126"/>
      <c r="AP612" s="126"/>
      <c r="AQ612" s="126"/>
      <c r="AR612" s="126"/>
      <c r="AS612" s="126"/>
      <c r="AT612" s="126"/>
      <c r="AU612" s="126"/>
      <c r="AV612" s="126"/>
      <c r="AW612" s="126"/>
      <c r="AX612" s="126"/>
      <c r="AY612" s="126"/>
      <c r="AZ612" s="126"/>
      <c r="BA612" s="126"/>
      <c r="BB612" s="126"/>
      <c r="BC612" s="126"/>
      <c r="BD612" s="126"/>
      <c r="BE612" s="126"/>
      <c r="BF612" s="126"/>
      <c r="BG612" s="126"/>
      <c r="BH612" s="126"/>
    </row>
    <row r="613" spans="1:60">
      <c r="A613" s="129"/>
      <c r="B613" s="129"/>
      <c r="C613" s="257" t="s">
        <v>801</v>
      </c>
      <c r="D613" s="258"/>
      <c r="E613" s="258"/>
      <c r="F613" s="258"/>
      <c r="G613" s="258"/>
      <c r="H613" s="131"/>
      <c r="I613" s="131"/>
      <c r="J613" s="131"/>
      <c r="K613" s="131"/>
      <c r="L613" s="131"/>
      <c r="M613" s="131"/>
      <c r="N613" s="130"/>
      <c r="O613" s="130"/>
      <c r="P613" s="130"/>
      <c r="Q613" s="130"/>
      <c r="R613" s="131"/>
      <c r="S613" s="131"/>
      <c r="T613" s="131"/>
      <c r="U613" s="131"/>
      <c r="V613" s="131"/>
      <c r="W613" s="131"/>
      <c r="X613" s="131"/>
      <c r="Y613" s="126"/>
      <c r="Z613" s="126"/>
      <c r="AA613" s="126"/>
      <c r="AB613" s="126"/>
      <c r="AC613" s="126"/>
      <c r="AD613" s="126"/>
      <c r="AE613" s="126"/>
      <c r="AF613" s="126"/>
      <c r="AG613" s="126" t="s">
        <v>340</v>
      </c>
      <c r="AH613" s="126"/>
      <c r="AI613" s="126"/>
      <c r="AJ613" s="126"/>
      <c r="AK613" s="126"/>
      <c r="AL613" s="126"/>
      <c r="AM613" s="126"/>
      <c r="AN613" s="126"/>
      <c r="AO613" s="126"/>
      <c r="AP613" s="126"/>
      <c r="AQ613" s="126"/>
      <c r="AR613" s="126"/>
      <c r="AS613" s="126"/>
      <c r="AT613" s="126"/>
      <c r="AU613" s="126"/>
      <c r="AV613" s="126"/>
      <c r="AW613" s="126"/>
      <c r="AX613" s="126"/>
      <c r="AY613" s="126"/>
      <c r="AZ613" s="126"/>
      <c r="BA613" s="126"/>
      <c r="BB613" s="126"/>
      <c r="BC613" s="126"/>
      <c r="BD613" s="126"/>
      <c r="BE613" s="126"/>
      <c r="BF613" s="126"/>
      <c r="BG613" s="126"/>
      <c r="BH613" s="126"/>
    </row>
    <row r="614" spans="1:60" ht="22.5">
      <c r="A614" s="140" t="s">
        <v>147</v>
      </c>
      <c r="B614" s="141" t="s">
        <v>802</v>
      </c>
      <c r="C614" s="154" t="s">
        <v>803</v>
      </c>
      <c r="D614" s="142" t="s">
        <v>653</v>
      </c>
      <c r="E614" s="143">
        <v>2.2250000000000001</v>
      </c>
      <c r="F614" s="144">
        <v>0</v>
      </c>
      <c r="G614" s="151">
        <f>F614*E614</f>
        <v>0</v>
      </c>
      <c r="H614" s="131">
        <v>0</v>
      </c>
      <c r="I614" s="131">
        <v>0</v>
      </c>
      <c r="J614" s="131">
        <v>4976.38</v>
      </c>
      <c r="K614" s="131">
        <v>11072.4455</v>
      </c>
      <c r="L614" s="131">
        <v>21</v>
      </c>
      <c r="M614" s="131">
        <v>13397.664500000001</v>
      </c>
      <c r="N614" s="130">
        <v>0</v>
      </c>
      <c r="O614" s="130">
        <v>0</v>
      </c>
      <c r="P614" s="130">
        <v>0</v>
      </c>
      <c r="Q614" s="130">
        <v>0</v>
      </c>
      <c r="R614" s="131">
        <v>0</v>
      </c>
      <c r="S614" s="131" t="s">
        <v>326</v>
      </c>
      <c r="T614" s="131"/>
      <c r="U614" s="131">
        <v>0</v>
      </c>
      <c r="V614" s="131">
        <v>0</v>
      </c>
      <c r="W614" s="131">
        <v>0</v>
      </c>
      <c r="X614" s="131" t="s">
        <v>327</v>
      </c>
      <c r="Y614" s="126"/>
      <c r="Z614" s="126"/>
      <c r="AA614" s="126"/>
      <c r="AB614" s="126"/>
      <c r="AC614" s="126"/>
      <c r="AD614" s="126"/>
      <c r="AE614" s="126"/>
      <c r="AF614" s="126"/>
      <c r="AG614" s="126" t="s">
        <v>328</v>
      </c>
      <c r="AH614" s="126"/>
      <c r="AI614" s="126"/>
      <c r="AJ614" s="126"/>
      <c r="AK614" s="126"/>
      <c r="AL614" s="126"/>
      <c r="AM614" s="126"/>
      <c r="AN614" s="126"/>
      <c r="AO614" s="126"/>
      <c r="AP614" s="126"/>
      <c r="AQ614" s="126"/>
      <c r="AR614" s="126"/>
      <c r="AS614" s="126"/>
      <c r="AT614" s="126"/>
      <c r="AU614" s="126"/>
      <c r="AV614" s="126"/>
      <c r="AW614" s="126"/>
      <c r="AX614" s="126"/>
      <c r="AY614" s="126"/>
      <c r="AZ614" s="126"/>
      <c r="BA614" s="126"/>
      <c r="BB614" s="126"/>
      <c r="BC614" s="126"/>
      <c r="BD614" s="126"/>
      <c r="BE614" s="126"/>
      <c r="BF614" s="126"/>
      <c r="BG614" s="126"/>
      <c r="BH614" s="126"/>
    </row>
    <row r="615" spans="1:60">
      <c r="A615" s="129"/>
      <c r="B615" s="129"/>
      <c r="C615" s="255" t="s">
        <v>804</v>
      </c>
      <c r="D615" s="256"/>
      <c r="E615" s="256"/>
      <c r="F615" s="256"/>
      <c r="G615" s="256"/>
      <c r="H615" s="131"/>
      <c r="I615" s="131"/>
      <c r="J615" s="131"/>
      <c r="K615" s="131"/>
      <c r="L615" s="131"/>
      <c r="M615" s="131"/>
      <c r="N615" s="130"/>
      <c r="O615" s="130"/>
      <c r="P615" s="130"/>
      <c r="Q615" s="130"/>
      <c r="R615" s="131"/>
      <c r="S615" s="131"/>
      <c r="T615" s="131"/>
      <c r="U615" s="131"/>
      <c r="V615" s="131"/>
      <c r="W615" s="131"/>
      <c r="X615" s="131"/>
      <c r="Y615" s="126"/>
      <c r="Z615" s="126"/>
      <c r="AA615" s="126"/>
      <c r="AB615" s="126"/>
      <c r="AC615" s="126"/>
      <c r="AD615" s="126"/>
      <c r="AE615" s="126"/>
      <c r="AF615" s="126"/>
      <c r="AG615" s="126" t="s">
        <v>340</v>
      </c>
      <c r="AH615" s="126"/>
      <c r="AI615" s="126"/>
      <c r="AJ615" s="126"/>
      <c r="AK615" s="126"/>
      <c r="AL615" s="126"/>
      <c r="AM615" s="126"/>
      <c r="AN615" s="126"/>
      <c r="AO615" s="126"/>
      <c r="AP615" s="126"/>
      <c r="AQ615" s="126"/>
      <c r="AR615" s="126"/>
      <c r="AS615" s="126"/>
      <c r="AT615" s="126"/>
      <c r="AU615" s="126"/>
      <c r="AV615" s="126"/>
      <c r="AW615" s="126"/>
      <c r="AX615" s="126"/>
      <c r="AY615" s="126"/>
      <c r="AZ615" s="126"/>
      <c r="BA615" s="126"/>
      <c r="BB615" s="126"/>
      <c r="BC615" s="126"/>
      <c r="BD615" s="126"/>
      <c r="BE615" s="126"/>
      <c r="BF615" s="126"/>
      <c r="BG615" s="126"/>
      <c r="BH615" s="126"/>
    </row>
    <row r="616" spans="1:60">
      <c r="A616" s="129"/>
      <c r="B616" s="129"/>
      <c r="C616" s="257" t="s">
        <v>805</v>
      </c>
      <c r="D616" s="258"/>
      <c r="E616" s="258"/>
      <c r="F616" s="258"/>
      <c r="G616" s="258"/>
      <c r="H616" s="131"/>
      <c r="I616" s="131"/>
      <c r="J616" s="131"/>
      <c r="K616" s="131"/>
      <c r="L616" s="131"/>
      <c r="M616" s="131"/>
      <c r="N616" s="130"/>
      <c r="O616" s="130"/>
      <c r="P616" s="130"/>
      <c r="Q616" s="130"/>
      <c r="R616" s="131"/>
      <c r="S616" s="131"/>
      <c r="T616" s="131"/>
      <c r="U616" s="131"/>
      <c r="V616" s="131"/>
      <c r="W616" s="131"/>
      <c r="X616" s="131"/>
      <c r="Y616" s="126"/>
      <c r="Z616" s="126"/>
      <c r="AA616" s="126"/>
      <c r="AB616" s="126"/>
      <c r="AC616" s="126"/>
      <c r="AD616" s="126"/>
      <c r="AE616" s="126"/>
      <c r="AF616" s="126"/>
      <c r="AG616" s="126" t="s">
        <v>340</v>
      </c>
      <c r="AH616" s="126"/>
      <c r="AI616" s="126"/>
      <c r="AJ616" s="126"/>
      <c r="AK616" s="126"/>
      <c r="AL616" s="126"/>
      <c r="AM616" s="126"/>
      <c r="AN616" s="126"/>
      <c r="AO616" s="126"/>
      <c r="AP616" s="126"/>
      <c r="AQ616" s="126"/>
      <c r="AR616" s="126"/>
      <c r="AS616" s="126"/>
      <c r="AT616" s="126"/>
      <c r="AU616" s="126"/>
      <c r="AV616" s="126"/>
      <c r="AW616" s="126"/>
      <c r="AX616" s="126"/>
      <c r="AY616" s="126"/>
      <c r="AZ616" s="126"/>
      <c r="BA616" s="126"/>
      <c r="BB616" s="126"/>
      <c r="BC616" s="126"/>
      <c r="BD616" s="126"/>
      <c r="BE616" s="126"/>
      <c r="BF616" s="126"/>
      <c r="BG616" s="126"/>
      <c r="BH616" s="126"/>
    </row>
    <row r="617" spans="1:60" ht="22.5">
      <c r="A617" s="146" t="s">
        <v>806</v>
      </c>
      <c r="B617" s="147" t="s">
        <v>807</v>
      </c>
      <c r="C617" s="153" t="s">
        <v>808</v>
      </c>
      <c r="D617" s="148" t="s">
        <v>338</v>
      </c>
      <c r="E617" s="149">
        <v>909.80799999999999</v>
      </c>
      <c r="F617" s="150">
        <v>0</v>
      </c>
      <c r="G617" s="151">
        <f>F617*E617</f>
        <v>0</v>
      </c>
      <c r="H617" s="131">
        <v>0</v>
      </c>
      <c r="I617" s="131">
        <v>0</v>
      </c>
      <c r="J617" s="131">
        <v>65.5</v>
      </c>
      <c r="K617" s="131">
        <v>59592.423999999999</v>
      </c>
      <c r="L617" s="131">
        <v>21</v>
      </c>
      <c r="M617" s="131">
        <v>72106.828200000004</v>
      </c>
      <c r="N617" s="130">
        <v>0</v>
      </c>
      <c r="O617" s="130">
        <v>0</v>
      </c>
      <c r="P617" s="130">
        <v>0</v>
      </c>
      <c r="Q617" s="130">
        <v>0</v>
      </c>
      <c r="R617" s="131">
        <v>0</v>
      </c>
      <c r="S617" s="131" t="s">
        <v>326</v>
      </c>
      <c r="T617" s="131"/>
      <c r="U617" s="131">
        <v>0</v>
      </c>
      <c r="V617" s="131">
        <v>0</v>
      </c>
      <c r="W617" s="131">
        <v>0</v>
      </c>
      <c r="X617" s="131" t="s">
        <v>327</v>
      </c>
      <c r="Y617" s="126"/>
      <c r="Z617" s="126"/>
      <c r="AA617" s="126"/>
      <c r="AB617" s="126"/>
      <c r="AC617" s="126"/>
      <c r="AD617" s="126"/>
      <c r="AE617" s="126"/>
      <c r="AF617" s="126"/>
      <c r="AG617" s="126" t="s">
        <v>328</v>
      </c>
      <c r="AH617" s="126"/>
      <c r="AI617" s="126"/>
      <c r="AJ617" s="126"/>
      <c r="AK617" s="126"/>
      <c r="AL617" s="126"/>
      <c r="AM617" s="126"/>
      <c r="AN617" s="126"/>
      <c r="AO617" s="126"/>
      <c r="AP617" s="126"/>
      <c r="AQ617" s="126"/>
      <c r="AR617" s="126"/>
      <c r="AS617" s="126"/>
      <c r="AT617" s="126"/>
      <c r="AU617" s="126"/>
      <c r="AV617" s="126"/>
      <c r="AW617" s="126"/>
      <c r="AX617" s="126"/>
      <c r="AY617" s="126"/>
      <c r="AZ617" s="126"/>
      <c r="BA617" s="126"/>
      <c r="BB617" s="126"/>
      <c r="BC617" s="126"/>
      <c r="BD617" s="126"/>
      <c r="BE617" s="126"/>
      <c r="BF617" s="126"/>
      <c r="BG617" s="126"/>
      <c r="BH617" s="126"/>
    </row>
    <row r="618" spans="1:60" ht="22.5">
      <c r="A618" s="140" t="s">
        <v>809</v>
      </c>
      <c r="B618" s="141" t="s">
        <v>810</v>
      </c>
      <c r="C618" s="154" t="s">
        <v>811</v>
      </c>
      <c r="D618" s="142" t="s">
        <v>338</v>
      </c>
      <c r="E618" s="143">
        <v>18.45</v>
      </c>
      <c r="F618" s="144">
        <v>0</v>
      </c>
      <c r="G618" s="151">
        <f>F618*E618</f>
        <v>0</v>
      </c>
      <c r="H618" s="131">
        <v>0</v>
      </c>
      <c r="I618" s="131">
        <v>0</v>
      </c>
      <c r="J618" s="131">
        <v>82.19</v>
      </c>
      <c r="K618" s="131">
        <v>1516.4054999999998</v>
      </c>
      <c r="L618" s="131">
        <v>21</v>
      </c>
      <c r="M618" s="131">
        <v>1834.8561000000002</v>
      </c>
      <c r="N618" s="130">
        <v>0</v>
      </c>
      <c r="O618" s="130">
        <v>0</v>
      </c>
      <c r="P618" s="130">
        <v>0</v>
      </c>
      <c r="Q618" s="130">
        <v>0</v>
      </c>
      <c r="R618" s="131">
        <v>0</v>
      </c>
      <c r="S618" s="131" t="s">
        <v>326</v>
      </c>
      <c r="T618" s="131"/>
      <c r="U618" s="131">
        <v>0</v>
      </c>
      <c r="V618" s="131">
        <v>0</v>
      </c>
      <c r="W618" s="131">
        <v>0</v>
      </c>
      <c r="X618" s="131" t="s">
        <v>327</v>
      </c>
      <c r="Y618" s="126"/>
      <c r="Z618" s="126"/>
      <c r="AA618" s="126"/>
      <c r="AB618" s="126"/>
      <c r="AC618" s="126"/>
      <c r="AD618" s="126"/>
      <c r="AE618" s="126"/>
      <c r="AF618" s="126"/>
      <c r="AG618" s="126" t="s">
        <v>328</v>
      </c>
      <c r="AH618" s="126"/>
      <c r="AI618" s="126"/>
      <c r="AJ618" s="126"/>
      <c r="AK618" s="126"/>
      <c r="AL618" s="126"/>
      <c r="AM618" s="126"/>
      <c r="AN618" s="126"/>
      <c r="AO618" s="126"/>
      <c r="AP618" s="126"/>
      <c r="AQ618" s="126"/>
      <c r="AR618" s="126"/>
      <c r="AS618" s="126"/>
      <c r="AT618" s="126"/>
      <c r="AU618" s="126"/>
      <c r="AV618" s="126"/>
      <c r="AW618" s="126"/>
      <c r="AX618" s="126"/>
      <c r="AY618" s="126"/>
      <c r="AZ618" s="126"/>
      <c r="BA618" s="126"/>
      <c r="BB618" s="126"/>
      <c r="BC618" s="126"/>
      <c r="BD618" s="126"/>
      <c r="BE618" s="126"/>
      <c r="BF618" s="126"/>
      <c r="BG618" s="126"/>
      <c r="BH618" s="126"/>
    </row>
    <row r="619" spans="1:60">
      <c r="A619" s="129"/>
      <c r="B619" s="129"/>
      <c r="C619" s="255" t="s">
        <v>812</v>
      </c>
      <c r="D619" s="256"/>
      <c r="E619" s="256"/>
      <c r="F619" s="256"/>
      <c r="G619" s="256"/>
      <c r="H619" s="131"/>
      <c r="I619" s="131"/>
      <c r="J619" s="131"/>
      <c r="K619" s="131"/>
      <c r="L619" s="131"/>
      <c r="M619" s="131"/>
      <c r="N619" s="130"/>
      <c r="O619" s="130"/>
      <c r="P619" s="130"/>
      <c r="Q619" s="130"/>
      <c r="R619" s="131"/>
      <c r="S619" s="131"/>
      <c r="T619" s="131"/>
      <c r="U619" s="131"/>
      <c r="V619" s="131"/>
      <c r="W619" s="131"/>
      <c r="X619" s="131"/>
      <c r="Y619" s="126"/>
      <c r="Z619" s="126"/>
      <c r="AA619" s="126"/>
      <c r="AB619" s="126"/>
      <c r="AC619" s="126"/>
      <c r="AD619" s="126"/>
      <c r="AE619" s="126"/>
      <c r="AF619" s="126"/>
      <c r="AG619" s="126" t="s">
        <v>340</v>
      </c>
      <c r="AH619" s="126"/>
      <c r="AI619" s="126"/>
      <c r="AJ619" s="126"/>
      <c r="AK619" s="126"/>
      <c r="AL619" s="126"/>
      <c r="AM619" s="126"/>
      <c r="AN619" s="126"/>
      <c r="AO619" s="126"/>
      <c r="AP619" s="126"/>
      <c r="AQ619" s="126"/>
      <c r="AR619" s="126"/>
      <c r="AS619" s="126"/>
      <c r="AT619" s="126"/>
      <c r="AU619" s="126"/>
      <c r="AV619" s="126"/>
      <c r="AW619" s="126"/>
      <c r="AX619" s="126"/>
      <c r="AY619" s="126"/>
      <c r="AZ619" s="126"/>
      <c r="BA619" s="126"/>
      <c r="BB619" s="126"/>
      <c r="BC619" s="126"/>
      <c r="BD619" s="126"/>
      <c r="BE619" s="126"/>
      <c r="BF619" s="126"/>
      <c r="BG619" s="126"/>
      <c r="BH619" s="126"/>
    </row>
    <row r="620" spans="1:60">
      <c r="A620" s="129"/>
      <c r="B620" s="129"/>
      <c r="C620" s="257" t="s">
        <v>349</v>
      </c>
      <c r="D620" s="258"/>
      <c r="E620" s="258"/>
      <c r="F620" s="258"/>
      <c r="G620" s="258"/>
      <c r="H620" s="131"/>
      <c r="I620" s="131"/>
      <c r="J620" s="131"/>
      <c r="K620" s="131"/>
      <c r="L620" s="131"/>
      <c r="M620" s="131"/>
      <c r="N620" s="130"/>
      <c r="O620" s="130"/>
      <c r="P620" s="130"/>
      <c r="Q620" s="130"/>
      <c r="R620" s="131"/>
      <c r="S620" s="131"/>
      <c r="T620" s="131"/>
      <c r="U620" s="131"/>
      <c r="V620" s="131"/>
      <c r="W620" s="131"/>
      <c r="X620" s="131"/>
      <c r="Y620" s="126"/>
      <c r="Z620" s="126"/>
      <c r="AA620" s="126"/>
      <c r="AB620" s="126"/>
      <c r="AC620" s="126"/>
      <c r="AD620" s="126"/>
      <c r="AE620" s="126"/>
      <c r="AF620" s="126"/>
      <c r="AG620" s="126" t="s">
        <v>340</v>
      </c>
      <c r="AH620" s="126"/>
      <c r="AI620" s="126"/>
      <c r="AJ620" s="126"/>
      <c r="AK620" s="126"/>
      <c r="AL620" s="126"/>
      <c r="AM620" s="126"/>
      <c r="AN620" s="126"/>
      <c r="AO620" s="126"/>
      <c r="AP620" s="126"/>
      <c r="AQ620" s="126"/>
      <c r="AR620" s="126"/>
      <c r="AS620" s="126"/>
      <c r="AT620" s="126"/>
      <c r="AU620" s="126"/>
      <c r="AV620" s="126"/>
      <c r="AW620" s="126"/>
      <c r="AX620" s="126"/>
      <c r="AY620" s="126"/>
      <c r="AZ620" s="126"/>
      <c r="BA620" s="126"/>
      <c r="BB620" s="126"/>
      <c r="BC620" s="126"/>
      <c r="BD620" s="126"/>
      <c r="BE620" s="126"/>
      <c r="BF620" s="126"/>
      <c r="BG620" s="126"/>
      <c r="BH620" s="126"/>
    </row>
    <row r="621" spans="1:60">
      <c r="A621" s="129"/>
      <c r="B621" s="129"/>
      <c r="C621" s="257" t="s">
        <v>813</v>
      </c>
      <c r="D621" s="258"/>
      <c r="E621" s="258"/>
      <c r="F621" s="258"/>
      <c r="G621" s="258"/>
      <c r="H621" s="131"/>
      <c r="I621" s="131"/>
      <c r="J621" s="131"/>
      <c r="K621" s="131"/>
      <c r="L621" s="131"/>
      <c r="M621" s="131"/>
      <c r="N621" s="130"/>
      <c r="O621" s="130"/>
      <c r="P621" s="130"/>
      <c r="Q621" s="130"/>
      <c r="R621" s="131"/>
      <c r="S621" s="131"/>
      <c r="T621" s="131"/>
      <c r="U621" s="131"/>
      <c r="V621" s="131"/>
      <c r="W621" s="131"/>
      <c r="X621" s="131"/>
      <c r="Y621" s="126"/>
      <c r="Z621" s="126"/>
      <c r="AA621" s="126"/>
      <c r="AB621" s="126"/>
      <c r="AC621" s="126"/>
      <c r="AD621" s="126"/>
      <c r="AE621" s="126"/>
      <c r="AF621" s="126"/>
      <c r="AG621" s="126" t="s">
        <v>340</v>
      </c>
      <c r="AH621" s="126"/>
      <c r="AI621" s="126"/>
      <c r="AJ621" s="126"/>
      <c r="AK621" s="126"/>
      <c r="AL621" s="126"/>
      <c r="AM621" s="126"/>
      <c r="AN621" s="126"/>
      <c r="AO621" s="126"/>
      <c r="AP621" s="126"/>
      <c r="AQ621" s="126"/>
      <c r="AR621" s="126"/>
      <c r="AS621" s="126"/>
      <c r="AT621" s="126"/>
      <c r="AU621" s="126"/>
      <c r="AV621" s="126"/>
      <c r="AW621" s="126"/>
      <c r="AX621" s="126"/>
      <c r="AY621" s="126"/>
      <c r="AZ621" s="126"/>
      <c r="BA621" s="126"/>
      <c r="BB621" s="126"/>
      <c r="BC621" s="126"/>
      <c r="BD621" s="126"/>
      <c r="BE621" s="126"/>
      <c r="BF621" s="126"/>
      <c r="BG621" s="126"/>
      <c r="BH621" s="126"/>
    </row>
    <row r="622" spans="1:60">
      <c r="A622" s="129"/>
      <c r="B622" s="129"/>
      <c r="C622" s="257" t="s">
        <v>814</v>
      </c>
      <c r="D622" s="258"/>
      <c r="E622" s="258"/>
      <c r="F622" s="258"/>
      <c r="G622" s="258"/>
      <c r="H622" s="131"/>
      <c r="I622" s="131"/>
      <c r="J622" s="131"/>
      <c r="K622" s="131"/>
      <c r="L622" s="131"/>
      <c r="M622" s="131"/>
      <c r="N622" s="130"/>
      <c r="O622" s="130"/>
      <c r="P622" s="130"/>
      <c r="Q622" s="130"/>
      <c r="R622" s="131"/>
      <c r="S622" s="131"/>
      <c r="T622" s="131"/>
      <c r="U622" s="131"/>
      <c r="V622" s="131"/>
      <c r="W622" s="131"/>
      <c r="X622" s="131"/>
      <c r="Y622" s="126"/>
      <c r="Z622" s="126"/>
      <c r="AA622" s="126"/>
      <c r="AB622" s="126"/>
      <c r="AC622" s="126"/>
      <c r="AD622" s="126"/>
      <c r="AE622" s="126"/>
      <c r="AF622" s="126"/>
      <c r="AG622" s="126" t="s">
        <v>340</v>
      </c>
      <c r="AH622" s="126"/>
      <c r="AI622" s="126"/>
      <c r="AJ622" s="126"/>
      <c r="AK622" s="126"/>
      <c r="AL622" s="126"/>
      <c r="AM622" s="126"/>
      <c r="AN622" s="126"/>
      <c r="AO622" s="126"/>
      <c r="AP622" s="126"/>
      <c r="AQ622" s="126"/>
      <c r="AR622" s="126"/>
      <c r="AS622" s="126"/>
      <c r="AT622" s="126"/>
      <c r="AU622" s="126"/>
      <c r="AV622" s="126"/>
      <c r="AW622" s="126"/>
      <c r="AX622" s="126"/>
      <c r="AY622" s="126"/>
      <c r="AZ622" s="126"/>
      <c r="BA622" s="126"/>
      <c r="BB622" s="126"/>
      <c r="BC622" s="126"/>
      <c r="BD622" s="126"/>
      <c r="BE622" s="126"/>
      <c r="BF622" s="126"/>
      <c r="BG622" s="126"/>
      <c r="BH622" s="126"/>
    </row>
    <row r="623" spans="1:60" ht="22.5">
      <c r="A623" s="140" t="s">
        <v>815</v>
      </c>
      <c r="B623" s="141" t="s">
        <v>816</v>
      </c>
      <c r="C623" s="154" t="s">
        <v>817</v>
      </c>
      <c r="D623" s="142" t="s">
        <v>338</v>
      </c>
      <c r="E623" s="143">
        <v>90.9</v>
      </c>
      <c r="F623" s="144">
        <v>0</v>
      </c>
      <c r="G623" s="151">
        <f>F623*E623</f>
        <v>0</v>
      </c>
      <c r="H623" s="131">
        <v>0</v>
      </c>
      <c r="I623" s="131">
        <v>0</v>
      </c>
      <c r="J623" s="131">
        <v>285.89</v>
      </c>
      <c r="K623" s="131">
        <v>25987.401000000002</v>
      </c>
      <c r="L623" s="131">
        <v>21</v>
      </c>
      <c r="M623" s="131">
        <v>31444.754000000001</v>
      </c>
      <c r="N623" s="130">
        <v>0</v>
      </c>
      <c r="O623" s="130">
        <v>0</v>
      </c>
      <c r="P623" s="130">
        <v>0</v>
      </c>
      <c r="Q623" s="130">
        <v>0</v>
      </c>
      <c r="R623" s="131">
        <v>0</v>
      </c>
      <c r="S623" s="131" t="s">
        <v>326</v>
      </c>
      <c r="T623" s="131"/>
      <c r="U623" s="131">
        <v>0</v>
      </c>
      <c r="V623" s="131">
        <v>0</v>
      </c>
      <c r="W623" s="131">
        <v>0</v>
      </c>
      <c r="X623" s="131" t="s">
        <v>327</v>
      </c>
      <c r="Y623" s="126"/>
      <c r="Z623" s="126"/>
      <c r="AA623" s="126"/>
      <c r="AB623" s="126"/>
      <c r="AC623" s="126"/>
      <c r="AD623" s="126"/>
      <c r="AE623" s="126"/>
      <c r="AF623" s="126"/>
      <c r="AG623" s="126" t="s">
        <v>328</v>
      </c>
      <c r="AH623" s="126"/>
      <c r="AI623" s="126"/>
      <c r="AJ623" s="126"/>
      <c r="AK623" s="126"/>
      <c r="AL623" s="126"/>
      <c r="AM623" s="126"/>
      <c r="AN623" s="126"/>
      <c r="AO623" s="126"/>
      <c r="AP623" s="126"/>
      <c r="AQ623" s="126"/>
      <c r="AR623" s="126"/>
      <c r="AS623" s="126"/>
      <c r="AT623" s="126"/>
      <c r="AU623" s="126"/>
      <c r="AV623" s="126"/>
      <c r="AW623" s="126"/>
      <c r="AX623" s="126"/>
      <c r="AY623" s="126"/>
      <c r="AZ623" s="126"/>
      <c r="BA623" s="126"/>
      <c r="BB623" s="126"/>
      <c r="BC623" s="126"/>
      <c r="BD623" s="126"/>
      <c r="BE623" s="126"/>
      <c r="BF623" s="126"/>
      <c r="BG623" s="126"/>
      <c r="BH623" s="126"/>
    </row>
    <row r="624" spans="1:60">
      <c r="A624" s="129"/>
      <c r="B624" s="129"/>
      <c r="C624" s="255" t="s">
        <v>349</v>
      </c>
      <c r="D624" s="256"/>
      <c r="E624" s="256"/>
      <c r="F624" s="256"/>
      <c r="G624" s="256"/>
      <c r="H624" s="131"/>
      <c r="I624" s="131"/>
      <c r="J624" s="131"/>
      <c r="K624" s="131"/>
      <c r="L624" s="131"/>
      <c r="M624" s="131"/>
      <c r="N624" s="130"/>
      <c r="O624" s="130"/>
      <c r="P624" s="130"/>
      <c r="Q624" s="130"/>
      <c r="R624" s="131"/>
      <c r="S624" s="131"/>
      <c r="T624" s="131"/>
      <c r="U624" s="131"/>
      <c r="V624" s="131"/>
      <c r="W624" s="131"/>
      <c r="X624" s="131"/>
      <c r="Y624" s="126"/>
      <c r="Z624" s="126"/>
      <c r="AA624" s="126"/>
      <c r="AB624" s="126"/>
      <c r="AC624" s="126"/>
      <c r="AD624" s="126"/>
      <c r="AE624" s="126"/>
      <c r="AF624" s="126"/>
      <c r="AG624" s="126" t="s">
        <v>340</v>
      </c>
      <c r="AH624" s="126"/>
      <c r="AI624" s="126"/>
      <c r="AJ624" s="126"/>
      <c r="AK624" s="126"/>
      <c r="AL624" s="126"/>
      <c r="AM624" s="126"/>
      <c r="AN624" s="126"/>
      <c r="AO624" s="126"/>
      <c r="AP624" s="126"/>
      <c r="AQ624" s="126"/>
      <c r="AR624" s="126"/>
      <c r="AS624" s="126"/>
      <c r="AT624" s="126"/>
      <c r="AU624" s="126"/>
      <c r="AV624" s="126"/>
      <c r="AW624" s="126"/>
      <c r="AX624" s="126"/>
      <c r="AY624" s="126"/>
      <c r="AZ624" s="126"/>
      <c r="BA624" s="126"/>
      <c r="BB624" s="126"/>
      <c r="BC624" s="126"/>
      <c r="BD624" s="126"/>
      <c r="BE624" s="126"/>
      <c r="BF624" s="126"/>
      <c r="BG624" s="126"/>
      <c r="BH624" s="126"/>
    </row>
    <row r="625" spans="1:60">
      <c r="A625" s="129"/>
      <c r="B625" s="129"/>
      <c r="C625" s="257" t="s">
        <v>377</v>
      </c>
      <c r="D625" s="258"/>
      <c r="E625" s="258"/>
      <c r="F625" s="258"/>
      <c r="G625" s="258"/>
      <c r="H625" s="131"/>
      <c r="I625" s="131"/>
      <c r="J625" s="131"/>
      <c r="K625" s="131"/>
      <c r="L625" s="131"/>
      <c r="M625" s="131"/>
      <c r="N625" s="130"/>
      <c r="O625" s="130"/>
      <c r="P625" s="130"/>
      <c r="Q625" s="130"/>
      <c r="R625" s="131"/>
      <c r="S625" s="131"/>
      <c r="T625" s="131"/>
      <c r="U625" s="131"/>
      <c r="V625" s="131"/>
      <c r="W625" s="131"/>
      <c r="X625" s="131"/>
      <c r="Y625" s="126"/>
      <c r="Z625" s="126"/>
      <c r="AA625" s="126"/>
      <c r="AB625" s="126"/>
      <c r="AC625" s="126"/>
      <c r="AD625" s="126"/>
      <c r="AE625" s="126"/>
      <c r="AF625" s="126"/>
      <c r="AG625" s="126" t="s">
        <v>340</v>
      </c>
      <c r="AH625" s="126"/>
      <c r="AI625" s="126"/>
      <c r="AJ625" s="126"/>
      <c r="AK625" s="126"/>
      <c r="AL625" s="126"/>
      <c r="AM625" s="126"/>
      <c r="AN625" s="126"/>
      <c r="AO625" s="126"/>
      <c r="AP625" s="126"/>
      <c r="AQ625" s="126"/>
      <c r="AR625" s="126"/>
      <c r="AS625" s="126"/>
      <c r="AT625" s="126"/>
      <c r="AU625" s="126"/>
      <c r="AV625" s="126"/>
      <c r="AW625" s="126"/>
      <c r="AX625" s="126"/>
      <c r="AY625" s="126"/>
      <c r="AZ625" s="126"/>
      <c r="BA625" s="126"/>
      <c r="BB625" s="126"/>
      <c r="BC625" s="126"/>
      <c r="BD625" s="126"/>
      <c r="BE625" s="126"/>
      <c r="BF625" s="126"/>
      <c r="BG625" s="126"/>
      <c r="BH625" s="126"/>
    </row>
    <row r="626" spans="1:60">
      <c r="A626" s="129"/>
      <c r="B626" s="129"/>
      <c r="C626" s="257" t="s">
        <v>666</v>
      </c>
      <c r="D626" s="258"/>
      <c r="E626" s="258"/>
      <c r="F626" s="258"/>
      <c r="G626" s="258"/>
      <c r="H626" s="131"/>
      <c r="I626" s="131"/>
      <c r="J626" s="131"/>
      <c r="K626" s="131"/>
      <c r="L626" s="131"/>
      <c r="M626" s="131"/>
      <c r="N626" s="130"/>
      <c r="O626" s="130"/>
      <c r="P626" s="130"/>
      <c r="Q626" s="130"/>
      <c r="R626" s="131"/>
      <c r="S626" s="131"/>
      <c r="T626" s="131"/>
      <c r="U626" s="131"/>
      <c r="V626" s="131"/>
      <c r="W626" s="131"/>
      <c r="X626" s="131"/>
      <c r="Y626" s="126"/>
      <c r="Z626" s="126"/>
      <c r="AA626" s="126"/>
      <c r="AB626" s="126"/>
      <c r="AC626" s="126"/>
      <c r="AD626" s="126"/>
      <c r="AE626" s="126"/>
      <c r="AF626" s="126"/>
      <c r="AG626" s="126" t="s">
        <v>340</v>
      </c>
      <c r="AH626" s="126"/>
      <c r="AI626" s="126"/>
      <c r="AJ626" s="126"/>
      <c r="AK626" s="126"/>
      <c r="AL626" s="126"/>
      <c r="AM626" s="126"/>
      <c r="AN626" s="126"/>
      <c r="AO626" s="126"/>
      <c r="AP626" s="126"/>
      <c r="AQ626" s="126"/>
      <c r="AR626" s="126"/>
      <c r="AS626" s="126"/>
      <c r="AT626" s="126"/>
      <c r="AU626" s="126"/>
      <c r="AV626" s="126"/>
      <c r="AW626" s="126"/>
      <c r="AX626" s="126"/>
      <c r="AY626" s="126"/>
      <c r="AZ626" s="126"/>
      <c r="BA626" s="126"/>
      <c r="BB626" s="126"/>
      <c r="BC626" s="126"/>
      <c r="BD626" s="126"/>
      <c r="BE626" s="126"/>
      <c r="BF626" s="126"/>
      <c r="BG626" s="126"/>
      <c r="BH626" s="126"/>
    </row>
    <row r="627" spans="1:60">
      <c r="A627" s="129"/>
      <c r="B627" s="129"/>
      <c r="C627" s="257" t="s">
        <v>667</v>
      </c>
      <c r="D627" s="258"/>
      <c r="E627" s="258"/>
      <c r="F627" s="258"/>
      <c r="G627" s="258"/>
      <c r="H627" s="131"/>
      <c r="I627" s="131"/>
      <c r="J627" s="131"/>
      <c r="K627" s="131"/>
      <c r="L627" s="131"/>
      <c r="M627" s="131"/>
      <c r="N627" s="130"/>
      <c r="O627" s="130"/>
      <c r="P627" s="130"/>
      <c r="Q627" s="130"/>
      <c r="R627" s="131"/>
      <c r="S627" s="131"/>
      <c r="T627" s="131"/>
      <c r="U627" s="131"/>
      <c r="V627" s="131"/>
      <c r="W627" s="131"/>
      <c r="X627" s="131"/>
      <c r="Y627" s="126"/>
      <c r="Z627" s="126"/>
      <c r="AA627" s="126"/>
      <c r="AB627" s="126"/>
      <c r="AC627" s="126"/>
      <c r="AD627" s="126"/>
      <c r="AE627" s="126"/>
      <c r="AF627" s="126"/>
      <c r="AG627" s="126" t="s">
        <v>340</v>
      </c>
      <c r="AH627" s="126"/>
      <c r="AI627" s="126"/>
      <c r="AJ627" s="126"/>
      <c r="AK627" s="126"/>
      <c r="AL627" s="126"/>
      <c r="AM627" s="126"/>
      <c r="AN627" s="126"/>
      <c r="AO627" s="126"/>
      <c r="AP627" s="126"/>
      <c r="AQ627" s="126"/>
      <c r="AR627" s="126"/>
      <c r="AS627" s="126"/>
      <c r="AT627" s="126"/>
      <c r="AU627" s="126"/>
      <c r="AV627" s="126"/>
      <c r="AW627" s="126"/>
      <c r="AX627" s="126"/>
      <c r="AY627" s="126"/>
      <c r="AZ627" s="126"/>
      <c r="BA627" s="126"/>
      <c r="BB627" s="126"/>
      <c r="BC627" s="126"/>
      <c r="BD627" s="126"/>
      <c r="BE627" s="126"/>
      <c r="BF627" s="126"/>
      <c r="BG627" s="126"/>
      <c r="BH627" s="126"/>
    </row>
    <row r="628" spans="1:60">
      <c r="A628" s="129"/>
      <c r="B628" s="129"/>
      <c r="C628" s="257" t="s">
        <v>668</v>
      </c>
      <c r="D628" s="258"/>
      <c r="E628" s="258"/>
      <c r="F628" s="258"/>
      <c r="G628" s="258"/>
      <c r="H628" s="131"/>
      <c r="I628" s="131"/>
      <c r="J628" s="131"/>
      <c r="K628" s="131"/>
      <c r="L628" s="131"/>
      <c r="M628" s="131"/>
      <c r="N628" s="130"/>
      <c r="O628" s="130"/>
      <c r="P628" s="130"/>
      <c r="Q628" s="130"/>
      <c r="R628" s="131"/>
      <c r="S628" s="131"/>
      <c r="T628" s="131"/>
      <c r="U628" s="131"/>
      <c r="V628" s="131"/>
      <c r="W628" s="131"/>
      <c r="X628" s="131"/>
      <c r="Y628" s="126"/>
      <c r="Z628" s="126"/>
      <c r="AA628" s="126"/>
      <c r="AB628" s="126"/>
      <c r="AC628" s="126"/>
      <c r="AD628" s="126"/>
      <c r="AE628" s="126"/>
      <c r="AF628" s="126"/>
      <c r="AG628" s="126" t="s">
        <v>340</v>
      </c>
      <c r="AH628" s="126"/>
      <c r="AI628" s="126"/>
      <c r="AJ628" s="126"/>
      <c r="AK628" s="126"/>
      <c r="AL628" s="126"/>
      <c r="AM628" s="126"/>
      <c r="AN628" s="126"/>
      <c r="AO628" s="126"/>
      <c r="AP628" s="126"/>
      <c r="AQ628" s="126"/>
      <c r="AR628" s="126"/>
      <c r="AS628" s="126"/>
      <c r="AT628" s="126"/>
      <c r="AU628" s="126"/>
      <c r="AV628" s="126"/>
      <c r="AW628" s="126"/>
      <c r="AX628" s="126"/>
      <c r="AY628" s="126"/>
      <c r="AZ628" s="126"/>
      <c r="BA628" s="126"/>
      <c r="BB628" s="126"/>
      <c r="BC628" s="126"/>
      <c r="BD628" s="126"/>
      <c r="BE628" s="126"/>
      <c r="BF628" s="126"/>
      <c r="BG628" s="126"/>
      <c r="BH628" s="126"/>
    </row>
    <row r="629" spans="1:60" ht="22.5">
      <c r="A629" s="140" t="s">
        <v>818</v>
      </c>
      <c r="B629" s="141" t="s">
        <v>819</v>
      </c>
      <c r="C629" s="154" t="s">
        <v>820</v>
      </c>
      <c r="D629" s="142" t="s">
        <v>338</v>
      </c>
      <c r="E629" s="143">
        <v>90.9</v>
      </c>
      <c r="F629" s="144">
        <v>0</v>
      </c>
      <c r="G629" s="151">
        <f>F629*E629</f>
        <v>0</v>
      </c>
      <c r="H629" s="131">
        <v>0</v>
      </c>
      <c r="I629" s="131">
        <v>0</v>
      </c>
      <c r="J629" s="131">
        <v>77.400000000000006</v>
      </c>
      <c r="K629" s="131">
        <v>7035.6600000000008</v>
      </c>
      <c r="L629" s="131">
        <v>21</v>
      </c>
      <c r="M629" s="131">
        <v>8513.1486000000004</v>
      </c>
      <c r="N629" s="130">
        <v>0</v>
      </c>
      <c r="O629" s="130">
        <v>0</v>
      </c>
      <c r="P629" s="130">
        <v>0</v>
      </c>
      <c r="Q629" s="130">
        <v>0</v>
      </c>
      <c r="R629" s="131">
        <v>0</v>
      </c>
      <c r="S629" s="131" t="s">
        <v>326</v>
      </c>
      <c r="T629" s="131"/>
      <c r="U629" s="131">
        <v>0</v>
      </c>
      <c r="V629" s="131">
        <v>0</v>
      </c>
      <c r="W629" s="131">
        <v>0</v>
      </c>
      <c r="X629" s="131" t="s">
        <v>327</v>
      </c>
      <c r="Y629" s="126"/>
      <c r="Z629" s="126"/>
      <c r="AA629" s="126"/>
      <c r="AB629" s="126"/>
      <c r="AC629" s="126"/>
      <c r="AD629" s="126"/>
      <c r="AE629" s="126"/>
      <c r="AF629" s="126"/>
      <c r="AG629" s="126" t="s">
        <v>328</v>
      </c>
      <c r="AH629" s="126"/>
      <c r="AI629" s="126"/>
      <c r="AJ629" s="126"/>
      <c r="AK629" s="126"/>
      <c r="AL629" s="126"/>
      <c r="AM629" s="126"/>
      <c r="AN629" s="126"/>
      <c r="AO629" s="126"/>
      <c r="AP629" s="126"/>
      <c r="AQ629" s="126"/>
      <c r="AR629" s="126"/>
      <c r="AS629" s="126"/>
      <c r="AT629" s="126"/>
      <c r="AU629" s="126"/>
      <c r="AV629" s="126"/>
      <c r="AW629" s="126"/>
      <c r="AX629" s="126"/>
      <c r="AY629" s="126"/>
      <c r="AZ629" s="126"/>
      <c r="BA629" s="126"/>
      <c r="BB629" s="126"/>
      <c r="BC629" s="126"/>
      <c r="BD629" s="126"/>
      <c r="BE629" s="126"/>
      <c r="BF629" s="126"/>
      <c r="BG629" s="126"/>
      <c r="BH629" s="126"/>
    </row>
    <row r="630" spans="1:60">
      <c r="A630" s="129"/>
      <c r="B630" s="129"/>
      <c r="C630" s="255" t="s">
        <v>349</v>
      </c>
      <c r="D630" s="256"/>
      <c r="E630" s="256"/>
      <c r="F630" s="256"/>
      <c r="G630" s="256"/>
      <c r="H630" s="131"/>
      <c r="I630" s="131"/>
      <c r="J630" s="131"/>
      <c r="K630" s="131"/>
      <c r="L630" s="131"/>
      <c r="M630" s="131"/>
      <c r="N630" s="130"/>
      <c r="O630" s="130"/>
      <c r="P630" s="130"/>
      <c r="Q630" s="130"/>
      <c r="R630" s="131"/>
      <c r="S630" s="131"/>
      <c r="T630" s="131"/>
      <c r="U630" s="131"/>
      <c r="V630" s="131"/>
      <c r="W630" s="131"/>
      <c r="X630" s="131"/>
      <c r="Y630" s="126"/>
      <c r="Z630" s="126"/>
      <c r="AA630" s="126"/>
      <c r="AB630" s="126"/>
      <c r="AC630" s="126"/>
      <c r="AD630" s="126"/>
      <c r="AE630" s="126"/>
      <c r="AF630" s="126"/>
      <c r="AG630" s="126" t="s">
        <v>340</v>
      </c>
      <c r="AH630" s="126"/>
      <c r="AI630" s="126"/>
      <c r="AJ630" s="126"/>
      <c r="AK630" s="126"/>
      <c r="AL630" s="126"/>
      <c r="AM630" s="126"/>
      <c r="AN630" s="126"/>
      <c r="AO630" s="126"/>
      <c r="AP630" s="126"/>
      <c r="AQ630" s="126"/>
      <c r="AR630" s="126"/>
      <c r="AS630" s="126"/>
      <c r="AT630" s="126"/>
      <c r="AU630" s="126"/>
      <c r="AV630" s="126"/>
      <c r="AW630" s="126"/>
      <c r="AX630" s="126"/>
      <c r="AY630" s="126"/>
      <c r="AZ630" s="126"/>
      <c r="BA630" s="126"/>
      <c r="BB630" s="126"/>
      <c r="BC630" s="126"/>
      <c r="BD630" s="126"/>
      <c r="BE630" s="126"/>
      <c r="BF630" s="126"/>
      <c r="BG630" s="126"/>
      <c r="BH630" s="126"/>
    </row>
    <row r="631" spans="1:60">
      <c r="A631" s="129"/>
      <c r="B631" s="129"/>
      <c r="C631" s="257" t="s">
        <v>377</v>
      </c>
      <c r="D631" s="258"/>
      <c r="E631" s="258"/>
      <c r="F631" s="258"/>
      <c r="G631" s="258"/>
      <c r="H631" s="131"/>
      <c r="I631" s="131"/>
      <c r="J631" s="131"/>
      <c r="K631" s="131"/>
      <c r="L631" s="131"/>
      <c r="M631" s="131"/>
      <c r="N631" s="130"/>
      <c r="O631" s="130"/>
      <c r="P631" s="130"/>
      <c r="Q631" s="130"/>
      <c r="R631" s="131"/>
      <c r="S631" s="131"/>
      <c r="T631" s="131"/>
      <c r="U631" s="131"/>
      <c r="V631" s="131"/>
      <c r="W631" s="131"/>
      <c r="X631" s="131"/>
      <c r="Y631" s="126"/>
      <c r="Z631" s="126"/>
      <c r="AA631" s="126"/>
      <c r="AB631" s="126"/>
      <c r="AC631" s="126"/>
      <c r="AD631" s="126"/>
      <c r="AE631" s="126"/>
      <c r="AF631" s="126"/>
      <c r="AG631" s="126" t="s">
        <v>340</v>
      </c>
      <c r="AH631" s="126"/>
      <c r="AI631" s="126"/>
      <c r="AJ631" s="126"/>
      <c r="AK631" s="126"/>
      <c r="AL631" s="126"/>
      <c r="AM631" s="126"/>
      <c r="AN631" s="126"/>
      <c r="AO631" s="126"/>
      <c r="AP631" s="126"/>
      <c r="AQ631" s="126"/>
      <c r="AR631" s="126"/>
      <c r="AS631" s="126"/>
      <c r="AT631" s="126"/>
      <c r="AU631" s="126"/>
      <c r="AV631" s="126"/>
      <c r="AW631" s="126"/>
      <c r="AX631" s="126"/>
      <c r="AY631" s="126"/>
      <c r="AZ631" s="126"/>
      <c r="BA631" s="126"/>
      <c r="BB631" s="126"/>
      <c r="BC631" s="126"/>
      <c r="BD631" s="126"/>
      <c r="BE631" s="126"/>
      <c r="BF631" s="126"/>
      <c r="BG631" s="126"/>
      <c r="BH631" s="126"/>
    </row>
    <row r="632" spans="1:60">
      <c r="A632" s="129"/>
      <c r="B632" s="129"/>
      <c r="C632" s="257" t="s">
        <v>666</v>
      </c>
      <c r="D632" s="258"/>
      <c r="E632" s="258"/>
      <c r="F632" s="258"/>
      <c r="G632" s="258"/>
      <c r="H632" s="131"/>
      <c r="I632" s="131"/>
      <c r="J632" s="131"/>
      <c r="K632" s="131"/>
      <c r="L632" s="131"/>
      <c r="M632" s="131"/>
      <c r="N632" s="130"/>
      <c r="O632" s="130"/>
      <c r="P632" s="130"/>
      <c r="Q632" s="130"/>
      <c r="R632" s="131"/>
      <c r="S632" s="131"/>
      <c r="T632" s="131"/>
      <c r="U632" s="131"/>
      <c r="V632" s="131"/>
      <c r="W632" s="131"/>
      <c r="X632" s="131"/>
      <c r="Y632" s="126"/>
      <c r="Z632" s="126"/>
      <c r="AA632" s="126"/>
      <c r="AB632" s="126"/>
      <c r="AC632" s="126"/>
      <c r="AD632" s="126"/>
      <c r="AE632" s="126"/>
      <c r="AF632" s="126"/>
      <c r="AG632" s="126" t="s">
        <v>340</v>
      </c>
      <c r="AH632" s="126"/>
      <c r="AI632" s="126"/>
      <c r="AJ632" s="126"/>
      <c r="AK632" s="126"/>
      <c r="AL632" s="126"/>
      <c r="AM632" s="126"/>
      <c r="AN632" s="126"/>
      <c r="AO632" s="126"/>
      <c r="AP632" s="126"/>
      <c r="AQ632" s="126"/>
      <c r="AR632" s="126"/>
      <c r="AS632" s="126"/>
      <c r="AT632" s="126"/>
      <c r="AU632" s="126"/>
      <c r="AV632" s="126"/>
      <c r="AW632" s="126"/>
      <c r="AX632" s="126"/>
      <c r="AY632" s="126"/>
      <c r="AZ632" s="126"/>
      <c r="BA632" s="126"/>
      <c r="BB632" s="126"/>
      <c r="BC632" s="126"/>
      <c r="BD632" s="126"/>
      <c r="BE632" s="126"/>
      <c r="BF632" s="126"/>
      <c r="BG632" s="126"/>
      <c r="BH632" s="126"/>
    </row>
    <row r="633" spans="1:60">
      <c r="A633" s="129"/>
      <c r="B633" s="129"/>
      <c r="C633" s="257" t="s">
        <v>667</v>
      </c>
      <c r="D633" s="258"/>
      <c r="E633" s="258"/>
      <c r="F633" s="258"/>
      <c r="G633" s="258"/>
      <c r="H633" s="131"/>
      <c r="I633" s="131"/>
      <c r="J633" s="131"/>
      <c r="K633" s="131"/>
      <c r="L633" s="131"/>
      <c r="M633" s="131"/>
      <c r="N633" s="130"/>
      <c r="O633" s="130"/>
      <c r="P633" s="130"/>
      <c r="Q633" s="130"/>
      <c r="R633" s="131"/>
      <c r="S633" s="131"/>
      <c r="T633" s="131"/>
      <c r="U633" s="131"/>
      <c r="V633" s="131"/>
      <c r="W633" s="131"/>
      <c r="X633" s="131"/>
      <c r="Y633" s="126"/>
      <c r="Z633" s="126"/>
      <c r="AA633" s="126"/>
      <c r="AB633" s="126"/>
      <c r="AC633" s="126"/>
      <c r="AD633" s="126"/>
      <c r="AE633" s="126"/>
      <c r="AF633" s="126"/>
      <c r="AG633" s="126" t="s">
        <v>340</v>
      </c>
      <c r="AH633" s="126"/>
      <c r="AI633" s="126"/>
      <c r="AJ633" s="126"/>
      <c r="AK633" s="126"/>
      <c r="AL633" s="126"/>
      <c r="AM633" s="126"/>
      <c r="AN633" s="126"/>
      <c r="AO633" s="126"/>
      <c r="AP633" s="126"/>
      <c r="AQ633" s="126"/>
      <c r="AR633" s="126"/>
      <c r="AS633" s="126"/>
      <c r="AT633" s="126"/>
      <c r="AU633" s="126"/>
      <c r="AV633" s="126"/>
      <c r="AW633" s="126"/>
      <c r="AX633" s="126"/>
      <c r="AY633" s="126"/>
      <c r="AZ633" s="126"/>
      <c r="BA633" s="126"/>
      <c r="BB633" s="126"/>
      <c r="BC633" s="126"/>
      <c r="BD633" s="126"/>
      <c r="BE633" s="126"/>
      <c r="BF633" s="126"/>
      <c r="BG633" s="126"/>
      <c r="BH633" s="126"/>
    </row>
    <row r="634" spans="1:60">
      <c r="A634" s="129"/>
      <c r="B634" s="129"/>
      <c r="C634" s="257" t="s">
        <v>668</v>
      </c>
      <c r="D634" s="258"/>
      <c r="E634" s="258"/>
      <c r="F634" s="258"/>
      <c r="G634" s="258"/>
      <c r="H634" s="131"/>
      <c r="I634" s="131"/>
      <c r="J634" s="131"/>
      <c r="K634" s="131"/>
      <c r="L634" s="131"/>
      <c r="M634" s="131"/>
      <c r="N634" s="130"/>
      <c r="O634" s="130"/>
      <c r="P634" s="130"/>
      <c r="Q634" s="130"/>
      <c r="R634" s="131"/>
      <c r="S634" s="131"/>
      <c r="T634" s="131"/>
      <c r="U634" s="131"/>
      <c r="V634" s="131"/>
      <c r="W634" s="131"/>
      <c r="X634" s="131"/>
      <c r="Y634" s="126"/>
      <c r="Z634" s="126"/>
      <c r="AA634" s="126"/>
      <c r="AB634" s="126"/>
      <c r="AC634" s="126"/>
      <c r="AD634" s="126"/>
      <c r="AE634" s="126"/>
      <c r="AF634" s="126"/>
      <c r="AG634" s="126" t="s">
        <v>340</v>
      </c>
      <c r="AH634" s="126"/>
      <c r="AI634" s="126"/>
      <c r="AJ634" s="126"/>
      <c r="AK634" s="126"/>
      <c r="AL634" s="126"/>
      <c r="AM634" s="126"/>
      <c r="AN634" s="126"/>
      <c r="AO634" s="126"/>
      <c r="AP634" s="126"/>
      <c r="AQ634" s="126"/>
      <c r="AR634" s="126"/>
      <c r="AS634" s="126"/>
      <c r="AT634" s="126"/>
      <c r="AU634" s="126"/>
      <c r="AV634" s="126"/>
      <c r="AW634" s="126"/>
      <c r="AX634" s="126"/>
      <c r="AY634" s="126"/>
      <c r="AZ634" s="126"/>
      <c r="BA634" s="126"/>
      <c r="BB634" s="126"/>
      <c r="BC634" s="126"/>
      <c r="BD634" s="126"/>
      <c r="BE634" s="126"/>
      <c r="BF634" s="126"/>
      <c r="BG634" s="126"/>
      <c r="BH634" s="126"/>
    </row>
    <row r="635" spans="1:60">
      <c r="A635" s="140" t="s">
        <v>821</v>
      </c>
      <c r="B635" s="141" t="s">
        <v>822</v>
      </c>
      <c r="C635" s="154" t="s">
        <v>823</v>
      </c>
      <c r="D635" s="142" t="s">
        <v>338</v>
      </c>
      <c r="E635" s="143">
        <v>1.736</v>
      </c>
      <c r="F635" s="144">
        <v>0</v>
      </c>
      <c r="G635" s="151">
        <f>F635*E635</f>
        <v>0</v>
      </c>
      <c r="H635" s="131">
        <v>0</v>
      </c>
      <c r="I635" s="131">
        <v>0</v>
      </c>
      <c r="J635" s="131">
        <v>788.84</v>
      </c>
      <c r="K635" s="131">
        <v>1369.42624</v>
      </c>
      <c r="L635" s="131">
        <v>21</v>
      </c>
      <c r="M635" s="131">
        <v>1657.0103000000001</v>
      </c>
      <c r="N635" s="130">
        <v>0</v>
      </c>
      <c r="O635" s="130">
        <v>0</v>
      </c>
      <c r="P635" s="130">
        <v>0</v>
      </c>
      <c r="Q635" s="130">
        <v>0</v>
      </c>
      <c r="R635" s="131">
        <v>0</v>
      </c>
      <c r="S635" s="131" t="s">
        <v>326</v>
      </c>
      <c r="T635" s="131"/>
      <c r="U635" s="131">
        <v>0</v>
      </c>
      <c r="V635" s="131">
        <v>0</v>
      </c>
      <c r="W635" s="131">
        <v>0</v>
      </c>
      <c r="X635" s="131" t="s">
        <v>327</v>
      </c>
      <c r="Y635" s="126"/>
      <c r="Z635" s="126"/>
      <c r="AA635" s="126"/>
      <c r="AB635" s="126"/>
      <c r="AC635" s="126"/>
      <c r="AD635" s="126"/>
      <c r="AE635" s="126"/>
      <c r="AF635" s="126"/>
      <c r="AG635" s="126" t="s">
        <v>328</v>
      </c>
      <c r="AH635" s="126"/>
      <c r="AI635" s="126"/>
      <c r="AJ635" s="126"/>
      <c r="AK635" s="126"/>
      <c r="AL635" s="126"/>
      <c r="AM635" s="126"/>
      <c r="AN635" s="126"/>
      <c r="AO635" s="126"/>
      <c r="AP635" s="126"/>
      <c r="AQ635" s="126"/>
      <c r="AR635" s="126"/>
      <c r="AS635" s="126"/>
      <c r="AT635" s="126"/>
      <c r="AU635" s="126"/>
      <c r="AV635" s="126"/>
      <c r="AW635" s="126"/>
      <c r="AX635" s="126"/>
      <c r="AY635" s="126"/>
      <c r="AZ635" s="126"/>
      <c r="BA635" s="126"/>
      <c r="BB635" s="126"/>
      <c r="BC635" s="126"/>
      <c r="BD635" s="126"/>
      <c r="BE635" s="126"/>
      <c r="BF635" s="126"/>
      <c r="BG635" s="126"/>
      <c r="BH635" s="126"/>
    </row>
    <row r="636" spans="1:60">
      <c r="A636" s="129"/>
      <c r="B636" s="129"/>
      <c r="C636" s="255" t="s">
        <v>349</v>
      </c>
      <c r="D636" s="256"/>
      <c r="E636" s="256"/>
      <c r="F636" s="256"/>
      <c r="G636" s="256"/>
      <c r="H636" s="131"/>
      <c r="I636" s="131"/>
      <c r="J636" s="131"/>
      <c r="K636" s="131"/>
      <c r="L636" s="131"/>
      <c r="M636" s="131"/>
      <c r="N636" s="130"/>
      <c r="O636" s="130"/>
      <c r="P636" s="130"/>
      <c r="Q636" s="130"/>
      <c r="R636" s="131"/>
      <c r="S636" s="131"/>
      <c r="T636" s="131"/>
      <c r="U636" s="131"/>
      <c r="V636" s="131"/>
      <c r="W636" s="131"/>
      <c r="X636" s="131"/>
      <c r="Y636" s="126"/>
      <c r="Z636" s="126"/>
      <c r="AA636" s="126"/>
      <c r="AB636" s="126"/>
      <c r="AC636" s="126"/>
      <c r="AD636" s="126"/>
      <c r="AE636" s="126"/>
      <c r="AF636" s="126"/>
      <c r="AG636" s="126" t="s">
        <v>340</v>
      </c>
      <c r="AH636" s="126"/>
      <c r="AI636" s="126"/>
      <c r="AJ636" s="126"/>
      <c r="AK636" s="126"/>
      <c r="AL636" s="126"/>
      <c r="AM636" s="126"/>
      <c r="AN636" s="126"/>
      <c r="AO636" s="126"/>
      <c r="AP636" s="126"/>
      <c r="AQ636" s="126"/>
      <c r="AR636" s="126"/>
      <c r="AS636" s="126"/>
      <c r="AT636" s="126"/>
      <c r="AU636" s="126"/>
      <c r="AV636" s="126"/>
      <c r="AW636" s="126"/>
      <c r="AX636" s="126"/>
      <c r="AY636" s="126"/>
      <c r="AZ636" s="126"/>
      <c r="BA636" s="126"/>
      <c r="BB636" s="126"/>
      <c r="BC636" s="126"/>
      <c r="BD636" s="126"/>
      <c r="BE636" s="126"/>
      <c r="BF636" s="126"/>
      <c r="BG636" s="126"/>
      <c r="BH636" s="126"/>
    </row>
    <row r="637" spans="1:60">
      <c r="A637" s="129"/>
      <c r="B637" s="129"/>
      <c r="C637" s="257" t="s">
        <v>824</v>
      </c>
      <c r="D637" s="258"/>
      <c r="E637" s="258"/>
      <c r="F637" s="258"/>
      <c r="G637" s="258"/>
      <c r="H637" s="131"/>
      <c r="I637" s="131"/>
      <c r="J637" s="131"/>
      <c r="K637" s="131"/>
      <c r="L637" s="131"/>
      <c r="M637" s="131"/>
      <c r="N637" s="130"/>
      <c r="O637" s="130"/>
      <c r="P637" s="130"/>
      <c r="Q637" s="130"/>
      <c r="R637" s="131"/>
      <c r="S637" s="131"/>
      <c r="T637" s="131"/>
      <c r="U637" s="131"/>
      <c r="V637" s="131"/>
      <c r="W637" s="131"/>
      <c r="X637" s="131"/>
      <c r="Y637" s="126"/>
      <c r="Z637" s="126"/>
      <c r="AA637" s="126"/>
      <c r="AB637" s="126"/>
      <c r="AC637" s="126"/>
      <c r="AD637" s="126"/>
      <c r="AE637" s="126"/>
      <c r="AF637" s="126"/>
      <c r="AG637" s="126" t="s">
        <v>340</v>
      </c>
      <c r="AH637" s="126"/>
      <c r="AI637" s="126"/>
      <c r="AJ637" s="126"/>
      <c r="AK637" s="126"/>
      <c r="AL637" s="126"/>
      <c r="AM637" s="126"/>
      <c r="AN637" s="126"/>
      <c r="AO637" s="126"/>
      <c r="AP637" s="126"/>
      <c r="AQ637" s="126"/>
      <c r="AR637" s="126"/>
      <c r="AS637" s="126"/>
      <c r="AT637" s="126"/>
      <c r="AU637" s="126"/>
      <c r="AV637" s="126"/>
      <c r="AW637" s="126"/>
      <c r="AX637" s="126"/>
      <c r="AY637" s="126"/>
      <c r="AZ637" s="126"/>
      <c r="BA637" s="126"/>
      <c r="BB637" s="126"/>
      <c r="BC637" s="126"/>
      <c r="BD637" s="126"/>
      <c r="BE637" s="126"/>
      <c r="BF637" s="126"/>
      <c r="BG637" s="126"/>
      <c r="BH637" s="126"/>
    </row>
    <row r="638" spans="1:60">
      <c r="A638" s="129"/>
      <c r="B638" s="129"/>
      <c r="C638" s="257" t="s">
        <v>825</v>
      </c>
      <c r="D638" s="258"/>
      <c r="E638" s="258"/>
      <c r="F638" s="258"/>
      <c r="G638" s="258"/>
      <c r="H638" s="131"/>
      <c r="I638" s="131"/>
      <c r="J638" s="131"/>
      <c r="K638" s="131"/>
      <c r="L638" s="131"/>
      <c r="M638" s="131"/>
      <c r="N638" s="130"/>
      <c r="O638" s="130"/>
      <c r="P638" s="130"/>
      <c r="Q638" s="130"/>
      <c r="R638" s="131"/>
      <c r="S638" s="131"/>
      <c r="T638" s="131"/>
      <c r="U638" s="131"/>
      <c r="V638" s="131"/>
      <c r="W638" s="131"/>
      <c r="X638" s="131"/>
      <c r="Y638" s="126"/>
      <c r="Z638" s="126"/>
      <c r="AA638" s="126"/>
      <c r="AB638" s="126"/>
      <c r="AC638" s="126"/>
      <c r="AD638" s="126"/>
      <c r="AE638" s="126"/>
      <c r="AF638" s="126"/>
      <c r="AG638" s="126" t="s">
        <v>340</v>
      </c>
      <c r="AH638" s="126"/>
      <c r="AI638" s="126"/>
      <c r="AJ638" s="126"/>
      <c r="AK638" s="126"/>
      <c r="AL638" s="126"/>
      <c r="AM638" s="126"/>
      <c r="AN638" s="126"/>
      <c r="AO638" s="126"/>
      <c r="AP638" s="126"/>
      <c r="AQ638" s="126"/>
      <c r="AR638" s="126"/>
      <c r="AS638" s="126"/>
      <c r="AT638" s="126"/>
      <c r="AU638" s="126"/>
      <c r="AV638" s="126"/>
      <c r="AW638" s="126"/>
      <c r="AX638" s="126"/>
      <c r="AY638" s="126"/>
      <c r="AZ638" s="126"/>
      <c r="BA638" s="126"/>
      <c r="BB638" s="126"/>
      <c r="BC638" s="126"/>
      <c r="BD638" s="126"/>
      <c r="BE638" s="126"/>
      <c r="BF638" s="126"/>
      <c r="BG638" s="126"/>
      <c r="BH638" s="126"/>
    </row>
    <row r="639" spans="1:60" ht="22.5">
      <c r="A639" s="146" t="s">
        <v>826</v>
      </c>
      <c r="B639" s="147" t="s">
        <v>827</v>
      </c>
      <c r="C639" s="153" t="s">
        <v>828</v>
      </c>
      <c r="D639" s="148" t="s">
        <v>338</v>
      </c>
      <c r="E639" s="149">
        <v>746.23900000000003</v>
      </c>
      <c r="F639" s="150">
        <v>0</v>
      </c>
      <c r="G639" s="151">
        <f>F639*E639</f>
        <v>0</v>
      </c>
      <c r="H639" s="131">
        <v>0</v>
      </c>
      <c r="I639" s="131">
        <v>0</v>
      </c>
      <c r="J639" s="131">
        <v>303.04000000000002</v>
      </c>
      <c r="K639" s="131">
        <v>226140.26656000002</v>
      </c>
      <c r="L639" s="131">
        <v>21</v>
      </c>
      <c r="M639" s="131">
        <v>273629.7267</v>
      </c>
      <c r="N639" s="130">
        <v>0</v>
      </c>
      <c r="O639" s="130">
        <v>0</v>
      </c>
      <c r="P639" s="130">
        <v>0</v>
      </c>
      <c r="Q639" s="130">
        <v>0</v>
      </c>
      <c r="R639" s="131">
        <v>0</v>
      </c>
      <c r="S639" s="131" t="s">
        <v>326</v>
      </c>
      <c r="T639" s="131"/>
      <c r="U639" s="131">
        <v>0</v>
      </c>
      <c r="V639" s="131">
        <v>0</v>
      </c>
      <c r="W639" s="131">
        <v>0</v>
      </c>
      <c r="X639" s="131" t="s">
        <v>327</v>
      </c>
      <c r="Y639" s="126"/>
      <c r="Z639" s="126"/>
      <c r="AA639" s="126"/>
      <c r="AB639" s="126"/>
      <c r="AC639" s="126"/>
      <c r="AD639" s="126"/>
      <c r="AE639" s="126"/>
      <c r="AF639" s="126"/>
      <c r="AG639" s="126" t="s">
        <v>328</v>
      </c>
      <c r="AH639" s="126"/>
      <c r="AI639" s="126"/>
      <c r="AJ639" s="126"/>
      <c r="AK639" s="126"/>
      <c r="AL639" s="126"/>
      <c r="AM639" s="126"/>
      <c r="AN639" s="126"/>
      <c r="AO639" s="126"/>
      <c r="AP639" s="126"/>
      <c r="AQ639" s="126"/>
      <c r="AR639" s="126"/>
      <c r="AS639" s="126"/>
      <c r="AT639" s="126"/>
      <c r="AU639" s="126"/>
      <c r="AV639" s="126"/>
      <c r="AW639" s="126"/>
      <c r="AX639" s="126"/>
      <c r="AY639" s="126"/>
      <c r="AZ639" s="126"/>
      <c r="BA639" s="126"/>
      <c r="BB639" s="126"/>
      <c r="BC639" s="126"/>
      <c r="BD639" s="126"/>
      <c r="BE639" s="126"/>
      <c r="BF639" s="126"/>
      <c r="BG639" s="126"/>
      <c r="BH639" s="126"/>
    </row>
    <row r="640" spans="1:60">
      <c r="A640" s="140" t="s">
        <v>829</v>
      </c>
      <c r="B640" s="141" t="s">
        <v>830</v>
      </c>
      <c r="C640" s="154" t="s">
        <v>831</v>
      </c>
      <c r="D640" s="142" t="s">
        <v>338</v>
      </c>
      <c r="E640" s="143">
        <v>72.668999999999997</v>
      </c>
      <c r="F640" s="144">
        <v>0</v>
      </c>
      <c r="G640" s="151">
        <f>F640*E640</f>
        <v>0</v>
      </c>
      <c r="H640" s="131">
        <v>0</v>
      </c>
      <c r="I640" s="131">
        <v>0</v>
      </c>
      <c r="J640" s="131">
        <v>888.23</v>
      </c>
      <c r="K640" s="131">
        <v>64546.78587</v>
      </c>
      <c r="L640" s="131">
        <v>21</v>
      </c>
      <c r="M640" s="131">
        <v>78101.615900000004</v>
      </c>
      <c r="N640" s="130">
        <v>0</v>
      </c>
      <c r="O640" s="130">
        <v>0</v>
      </c>
      <c r="P640" s="130">
        <v>0</v>
      </c>
      <c r="Q640" s="130">
        <v>0</v>
      </c>
      <c r="R640" s="131">
        <v>0</v>
      </c>
      <c r="S640" s="131" t="s">
        <v>326</v>
      </c>
      <c r="T640" s="131"/>
      <c r="U640" s="131">
        <v>0</v>
      </c>
      <c r="V640" s="131">
        <v>0</v>
      </c>
      <c r="W640" s="131">
        <v>0</v>
      </c>
      <c r="X640" s="131" t="s">
        <v>327</v>
      </c>
      <c r="Y640" s="126"/>
      <c r="Z640" s="126"/>
      <c r="AA640" s="126"/>
      <c r="AB640" s="126"/>
      <c r="AC640" s="126"/>
      <c r="AD640" s="126"/>
      <c r="AE640" s="126"/>
      <c r="AF640" s="126"/>
      <c r="AG640" s="126" t="s">
        <v>328</v>
      </c>
      <c r="AH640" s="126"/>
      <c r="AI640" s="126"/>
      <c r="AJ640" s="126"/>
      <c r="AK640" s="126"/>
      <c r="AL640" s="126"/>
      <c r="AM640" s="126"/>
      <c r="AN640" s="126"/>
      <c r="AO640" s="126"/>
      <c r="AP640" s="126"/>
      <c r="AQ640" s="126"/>
      <c r="AR640" s="126"/>
      <c r="AS640" s="126"/>
      <c r="AT640" s="126"/>
      <c r="AU640" s="126"/>
      <c r="AV640" s="126"/>
      <c r="AW640" s="126"/>
      <c r="AX640" s="126"/>
      <c r="AY640" s="126"/>
      <c r="AZ640" s="126"/>
      <c r="BA640" s="126"/>
      <c r="BB640" s="126"/>
      <c r="BC640" s="126"/>
      <c r="BD640" s="126"/>
      <c r="BE640" s="126"/>
      <c r="BF640" s="126"/>
      <c r="BG640" s="126"/>
      <c r="BH640" s="126"/>
    </row>
    <row r="641" spans="1:60">
      <c r="A641" s="129"/>
      <c r="B641" s="129"/>
      <c r="C641" s="255" t="s">
        <v>692</v>
      </c>
      <c r="D641" s="256"/>
      <c r="E641" s="256"/>
      <c r="F641" s="256"/>
      <c r="G641" s="256"/>
      <c r="H641" s="131"/>
      <c r="I641" s="131"/>
      <c r="J641" s="131"/>
      <c r="K641" s="131"/>
      <c r="L641" s="131"/>
      <c r="M641" s="131"/>
      <c r="N641" s="130"/>
      <c r="O641" s="130"/>
      <c r="P641" s="130"/>
      <c r="Q641" s="130"/>
      <c r="R641" s="131"/>
      <c r="S641" s="131"/>
      <c r="T641" s="131"/>
      <c r="U641" s="131"/>
      <c r="V641" s="131"/>
      <c r="W641" s="131"/>
      <c r="X641" s="131"/>
      <c r="Y641" s="126"/>
      <c r="Z641" s="126"/>
      <c r="AA641" s="126"/>
      <c r="AB641" s="126"/>
      <c r="AC641" s="126"/>
      <c r="AD641" s="126"/>
      <c r="AE641" s="126"/>
      <c r="AF641" s="126"/>
      <c r="AG641" s="126" t="s">
        <v>340</v>
      </c>
      <c r="AH641" s="126"/>
      <c r="AI641" s="126"/>
      <c r="AJ641" s="126"/>
      <c r="AK641" s="126"/>
      <c r="AL641" s="126"/>
      <c r="AM641" s="126"/>
      <c r="AN641" s="126"/>
      <c r="AO641" s="126"/>
      <c r="AP641" s="126"/>
      <c r="AQ641" s="126"/>
      <c r="AR641" s="126"/>
      <c r="AS641" s="126"/>
      <c r="AT641" s="126"/>
      <c r="AU641" s="126"/>
      <c r="AV641" s="126"/>
      <c r="AW641" s="126"/>
      <c r="AX641" s="126"/>
      <c r="AY641" s="126"/>
      <c r="AZ641" s="126"/>
      <c r="BA641" s="126"/>
      <c r="BB641" s="126"/>
      <c r="BC641" s="126"/>
      <c r="BD641" s="126"/>
      <c r="BE641" s="126"/>
      <c r="BF641" s="126"/>
      <c r="BG641" s="126"/>
      <c r="BH641" s="126"/>
    </row>
    <row r="642" spans="1:60">
      <c r="A642" s="129"/>
      <c r="B642" s="129"/>
      <c r="C642" s="257" t="s">
        <v>339</v>
      </c>
      <c r="D642" s="258"/>
      <c r="E642" s="258"/>
      <c r="F642" s="258"/>
      <c r="G642" s="258"/>
      <c r="H642" s="131"/>
      <c r="I642" s="131"/>
      <c r="J642" s="131"/>
      <c r="K642" s="131"/>
      <c r="L642" s="131"/>
      <c r="M642" s="131"/>
      <c r="N642" s="130"/>
      <c r="O642" s="130"/>
      <c r="P642" s="130"/>
      <c r="Q642" s="130"/>
      <c r="R642" s="131"/>
      <c r="S642" s="131"/>
      <c r="T642" s="131"/>
      <c r="U642" s="131"/>
      <c r="V642" s="131"/>
      <c r="W642" s="131"/>
      <c r="X642" s="131"/>
      <c r="Y642" s="126"/>
      <c r="Z642" s="126"/>
      <c r="AA642" s="126"/>
      <c r="AB642" s="126"/>
      <c r="AC642" s="126"/>
      <c r="AD642" s="126"/>
      <c r="AE642" s="126"/>
      <c r="AF642" s="126"/>
      <c r="AG642" s="126" t="s">
        <v>340</v>
      </c>
      <c r="AH642" s="126"/>
      <c r="AI642" s="126"/>
      <c r="AJ642" s="126"/>
      <c r="AK642" s="126"/>
      <c r="AL642" s="126"/>
      <c r="AM642" s="126"/>
      <c r="AN642" s="126"/>
      <c r="AO642" s="126"/>
      <c r="AP642" s="126"/>
      <c r="AQ642" s="126"/>
      <c r="AR642" s="126"/>
      <c r="AS642" s="126"/>
      <c r="AT642" s="126"/>
      <c r="AU642" s="126"/>
      <c r="AV642" s="126"/>
      <c r="AW642" s="126"/>
      <c r="AX642" s="126"/>
      <c r="AY642" s="126"/>
      <c r="AZ642" s="126"/>
      <c r="BA642" s="126"/>
      <c r="BB642" s="126"/>
      <c r="BC642" s="126"/>
      <c r="BD642" s="126"/>
      <c r="BE642" s="126"/>
      <c r="BF642" s="126"/>
      <c r="BG642" s="126"/>
      <c r="BH642" s="126"/>
    </row>
    <row r="643" spans="1:60">
      <c r="A643" s="129"/>
      <c r="B643" s="129"/>
      <c r="C643" s="257" t="s">
        <v>693</v>
      </c>
      <c r="D643" s="258"/>
      <c r="E643" s="258"/>
      <c r="F643" s="258"/>
      <c r="G643" s="258"/>
      <c r="H643" s="131"/>
      <c r="I643" s="131"/>
      <c r="J643" s="131"/>
      <c r="K643" s="131"/>
      <c r="L643" s="131"/>
      <c r="M643" s="131"/>
      <c r="N643" s="130"/>
      <c r="O643" s="130"/>
      <c r="P643" s="130"/>
      <c r="Q643" s="130"/>
      <c r="R643" s="131"/>
      <c r="S643" s="131"/>
      <c r="T643" s="131"/>
      <c r="U643" s="131"/>
      <c r="V643" s="131"/>
      <c r="W643" s="131"/>
      <c r="X643" s="131"/>
      <c r="Y643" s="126"/>
      <c r="Z643" s="126"/>
      <c r="AA643" s="126"/>
      <c r="AB643" s="126"/>
      <c r="AC643" s="126"/>
      <c r="AD643" s="126"/>
      <c r="AE643" s="126"/>
      <c r="AF643" s="126"/>
      <c r="AG643" s="126" t="s">
        <v>340</v>
      </c>
      <c r="AH643" s="126"/>
      <c r="AI643" s="126"/>
      <c r="AJ643" s="126"/>
      <c r="AK643" s="126"/>
      <c r="AL643" s="126"/>
      <c r="AM643" s="126"/>
      <c r="AN643" s="126"/>
      <c r="AO643" s="126"/>
      <c r="AP643" s="126"/>
      <c r="AQ643" s="126"/>
      <c r="AR643" s="126"/>
      <c r="AS643" s="126"/>
      <c r="AT643" s="126"/>
      <c r="AU643" s="126"/>
      <c r="AV643" s="126"/>
      <c r="AW643" s="126"/>
      <c r="AX643" s="126"/>
      <c r="AY643" s="126"/>
      <c r="AZ643" s="126"/>
      <c r="BA643" s="126"/>
      <c r="BB643" s="126"/>
      <c r="BC643" s="126"/>
      <c r="BD643" s="126"/>
      <c r="BE643" s="126"/>
      <c r="BF643" s="126"/>
      <c r="BG643" s="126"/>
      <c r="BH643" s="126"/>
    </row>
    <row r="644" spans="1:60">
      <c r="A644" s="129"/>
      <c r="B644" s="129"/>
      <c r="C644" s="257" t="s">
        <v>694</v>
      </c>
      <c r="D644" s="258"/>
      <c r="E644" s="258"/>
      <c r="F644" s="258"/>
      <c r="G644" s="258"/>
      <c r="H644" s="131"/>
      <c r="I644" s="131"/>
      <c r="J644" s="131"/>
      <c r="K644" s="131"/>
      <c r="L644" s="131"/>
      <c r="M644" s="131"/>
      <c r="N644" s="130"/>
      <c r="O644" s="130"/>
      <c r="P644" s="130"/>
      <c r="Q644" s="130"/>
      <c r="R644" s="131"/>
      <c r="S644" s="131"/>
      <c r="T644" s="131"/>
      <c r="U644" s="131"/>
      <c r="V644" s="131"/>
      <c r="W644" s="131"/>
      <c r="X644" s="131"/>
      <c r="Y644" s="126"/>
      <c r="Z644" s="126"/>
      <c r="AA644" s="126"/>
      <c r="AB644" s="126"/>
      <c r="AC644" s="126"/>
      <c r="AD644" s="126"/>
      <c r="AE644" s="126"/>
      <c r="AF644" s="126"/>
      <c r="AG644" s="126" t="s">
        <v>340</v>
      </c>
      <c r="AH644" s="126"/>
      <c r="AI644" s="126"/>
      <c r="AJ644" s="126"/>
      <c r="AK644" s="126"/>
      <c r="AL644" s="126"/>
      <c r="AM644" s="126"/>
      <c r="AN644" s="126"/>
      <c r="AO644" s="126"/>
      <c r="AP644" s="126"/>
      <c r="AQ644" s="126"/>
      <c r="AR644" s="126"/>
      <c r="AS644" s="126"/>
      <c r="AT644" s="126"/>
      <c r="AU644" s="126"/>
      <c r="AV644" s="126"/>
      <c r="AW644" s="126"/>
      <c r="AX644" s="126"/>
      <c r="AY644" s="126"/>
      <c r="AZ644" s="126"/>
      <c r="BA644" s="126"/>
      <c r="BB644" s="126"/>
      <c r="BC644" s="126"/>
      <c r="BD644" s="126"/>
      <c r="BE644" s="126"/>
      <c r="BF644" s="126"/>
      <c r="BG644" s="126"/>
      <c r="BH644" s="126"/>
    </row>
    <row r="645" spans="1:60">
      <c r="A645" s="129"/>
      <c r="B645" s="129"/>
      <c r="C645" s="257" t="s">
        <v>695</v>
      </c>
      <c r="D645" s="258"/>
      <c r="E645" s="258"/>
      <c r="F645" s="258"/>
      <c r="G645" s="258"/>
      <c r="H645" s="131"/>
      <c r="I645" s="131"/>
      <c r="J645" s="131"/>
      <c r="K645" s="131"/>
      <c r="L645" s="131"/>
      <c r="M645" s="131"/>
      <c r="N645" s="130"/>
      <c r="O645" s="130"/>
      <c r="P645" s="130"/>
      <c r="Q645" s="130"/>
      <c r="R645" s="131"/>
      <c r="S645" s="131"/>
      <c r="T645" s="131"/>
      <c r="U645" s="131"/>
      <c r="V645" s="131"/>
      <c r="W645" s="131"/>
      <c r="X645" s="131"/>
      <c r="Y645" s="126"/>
      <c r="Z645" s="126"/>
      <c r="AA645" s="126"/>
      <c r="AB645" s="126"/>
      <c r="AC645" s="126"/>
      <c r="AD645" s="126"/>
      <c r="AE645" s="126"/>
      <c r="AF645" s="126"/>
      <c r="AG645" s="126" t="s">
        <v>340</v>
      </c>
      <c r="AH645" s="126"/>
      <c r="AI645" s="126"/>
      <c r="AJ645" s="126"/>
      <c r="AK645" s="126"/>
      <c r="AL645" s="126"/>
      <c r="AM645" s="126"/>
      <c r="AN645" s="126"/>
      <c r="AO645" s="126"/>
      <c r="AP645" s="126"/>
      <c r="AQ645" s="126"/>
      <c r="AR645" s="126"/>
      <c r="AS645" s="126"/>
      <c r="AT645" s="126"/>
      <c r="AU645" s="126"/>
      <c r="AV645" s="126"/>
      <c r="AW645" s="126"/>
      <c r="AX645" s="126"/>
      <c r="AY645" s="126"/>
      <c r="AZ645" s="126"/>
      <c r="BA645" s="126"/>
      <c r="BB645" s="126"/>
      <c r="BC645" s="126"/>
      <c r="BD645" s="126"/>
      <c r="BE645" s="126"/>
      <c r="BF645" s="126"/>
      <c r="BG645" s="126"/>
      <c r="BH645" s="126"/>
    </row>
    <row r="646" spans="1:60">
      <c r="A646" s="129"/>
      <c r="B646" s="129"/>
      <c r="C646" s="257" t="s">
        <v>696</v>
      </c>
      <c r="D646" s="258"/>
      <c r="E646" s="258"/>
      <c r="F646" s="258"/>
      <c r="G646" s="258"/>
      <c r="H646" s="131"/>
      <c r="I646" s="131"/>
      <c r="J646" s="131"/>
      <c r="K646" s="131"/>
      <c r="L646" s="131"/>
      <c r="M646" s="131"/>
      <c r="N646" s="130"/>
      <c r="O646" s="130"/>
      <c r="P646" s="130"/>
      <c r="Q646" s="130"/>
      <c r="R646" s="131"/>
      <c r="S646" s="131"/>
      <c r="T646" s="131"/>
      <c r="U646" s="131"/>
      <c r="V646" s="131"/>
      <c r="W646" s="131"/>
      <c r="X646" s="131"/>
      <c r="Y646" s="126"/>
      <c r="Z646" s="126"/>
      <c r="AA646" s="126"/>
      <c r="AB646" s="126"/>
      <c r="AC646" s="126"/>
      <c r="AD646" s="126"/>
      <c r="AE646" s="126"/>
      <c r="AF646" s="126"/>
      <c r="AG646" s="126" t="s">
        <v>340</v>
      </c>
      <c r="AH646" s="126"/>
      <c r="AI646" s="126"/>
      <c r="AJ646" s="126"/>
      <c r="AK646" s="126"/>
      <c r="AL646" s="126"/>
      <c r="AM646" s="126"/>
      <c r="AN646" s="126"/>
      <c r="AO646" s="126"/>
      <c r="AP646" s="126"/>
      <c r="AQ646" s="126"/>
      <c r="AR646" s="126"/>
      <c r="AS646" s="126"/>
      <c r="AT646" s="126"/>
      <c r="AU646" s="126"/>
      <c r="AV646" s="126"/>
      <c r="AW646" s="126"/>
      <c r="AX646" s="126"/>
      <c r="AY646" s="126"/>
      <c r="AZ646" s="126"/>
      <c r="BA646" s="126"/>
      <c r="BB646" s="126"/>
      <c r="BC646" s="126"/>
      <c r="BD646" s="126"/>
      <c r="BE646" s="126"/>
      <c r="BF646" s="126"/>
      <c r="BG646" s="126"/>
      <c r="BH646" s="126"/>
    </row>
    <row r="647" spans="1:60">
      <c r="A647" s="129"/>
      <c r="B647" s="129"/>
      <c r="C647" s="257" t="s">
        <v>697</v>
      </c>
      <c r="D647" s="258"/>
      <c r="E647" s="258"/>
      <c r="F647" s="258"/>
      <c r="G647" s="258"/>
      <c r="H647" s="131"/>
      <c r="I647" s="131"/>
      <c r="J647" s="131"/>
      <c r="K647" s="131"/>
      <c r="L647" s="131"/>
      <c r="M647" s="131"/>
      <c r="N647" s="130"/>
      <c r="O647" s="130"/>
      <c r="P647" s="130"/>
      <c r="Q647" s="130"/>
      <c r="R647" s="131"/>
      <c r="S647" s="131"/>
      <c r="T647" s="131"/>
      <c r="U647" s="131"/>
      <c r="V647" s="131"/>
      <c r="W647" s="131"/>
      <c r="X647" s="131"/>
      <c r="Y647" s="126"/>
      <c r="Z647" s="126"/>
      <c r="AA647" s="126"/>
      <c r="AB647" s="126"/>
      <c r="AC647" s="126"/>
      <c r="AD647" s="126"/>
      <c r="AE647" s="126"/>
      <c r="AF647" s="126"/>
      <c r="AG647" s="126" t="s">
        <v>340</v>
      </c>
      <c r="AH647" s="126"/>
      <c r="AI647" s="126"/>
      <c r="AJ647" s="126"/>
      <c r="AK647" s="126"/>
      <c r="AL647" s="126"/>
      <c r="AM647" s="126"/>
      <c r="AN647" s="126"/>
      <c r="AO647" s="126"/>
      <c r="AP647" s="126"/>
      <c r="AQ647" s="126"/>
      <c r="AR647" s="126"/>
      <c r="AS647" s="126"/>
      <c r="AT647" s="126"/>
      <c r="AU647" s="126"/>
      <c r="AV647" s="126"/>
      <c r="AW647" s="126"/>
      <c r="AX647" s="126"/>
      <c r="AY647" s="126"/>
      <c r="AZ647" s="126"/>
      <c r="BA647" s="126"/>
      <c r="BB647" s="126"/>
      <c r="BC647" s="126"/>
      <c r="BD647" s="126"/>
      <c r="BE647" s="126"/>
      <c r="BF647" s="126"/>
      <c r="BG647" s="126"/>
      <c r="BH647" s="126"/>
    </row>
    <row r="648" spans="1:60">
      <c r="A648" s="129"/>
      <c r="B648" s="129"/>
      <c r="C648" s="257" t="s">
        <v>698</v>
      </c>
      <c r="D648" s="258"/>
      <c r="E648" s="258"/>
      <c r="F648" s="258"/>
      <c r="G648" s="258"/>
      <c r="H648" s="131"/>
      <c r="I648" s="131"/>
      <c r="J648" s="131"/>
      <c r="K648" s="131"/>
      <c r="L648" s="131"/>
      <c r="M648" s="131"/>
      <c r="N648" s="130"/>
      <c r="O648" s="130"/>
      <c r="P648" s="130"/>
      <c r="Q648" s="130"/>
      <c r="R648" s="131"/>
      <c r="S648" s="131"/>
      <c r="T648" s="131"/>
      <c r="U648" s="131"/>
      <c r="V648" s="131"/>
      <c r="W648" s="131"/>
      <c r="X648" s="131"/>
      <c r="Y648" s="126"/>
      <c r="Z648" s="126"/>
      <c r="AA648" s="126"/>
      <c r="AB648" s="126"/>
      <c r="AC648" s="126"/>
      <c r="AD648" s="126"/>
      <c r="AE648" s="126"/>
      <c r="AF648" s="126"/>
      <c r="AG648" s="126" t="s">
        <v>340</v>
      </c>
      <c r="AH648" s="126"/>
      <c r="AI648" s="126"/>
      <c r="AJ648" s="126"/>
      <c r="AK648" s="126"/>
      <c r="AL648" s="126"/>
      <c r="AM648" s="126"/>
      <c r="AN648" s="126"/>
      <c r="AO648" s="126"/>
      <c r="AP648" s="126"/>
      <c r="AQ648" s="126"/>
      <c r="AR648" s="126"/>
      <c r="AS648" s="126"/>
      <c r="AT648" s="126"/>
      <c r="AU648" s="126"/>
      <c r="AV648" s="126"/>
      <c r="AW648" s="126"/>
      <c r="AX648" s="126"/>
      <c r="AY648" s="126"/>
      <c r="AZ648" s="126"/>
      <c r="BA648" s="126"/>
      <c r="BB648" s="126"/>
      <c r="BC648" s="126"/>
      <c r="BD648" s="126"/>
      <c r="BE648" s="126"/>
      <c r="BF648" s="126"/>
      <c r="BG648" s="126"/>
      <c r="BH648" s="126"/>
    </row>
    <row r="649" spans="1:60">
      <c r="A649" s="129"/>
      <c r="B649" s="129"/>
      <c r="C649" s="257" t="s">
        <v>699</v>
      </c>
      <c r="D649" s="258"/>
      <c r="E649" s="258"/>
      <c r="F649" s="258"/>
      <c r="G649" s="258"/>
      <c r="H649" s="131"/>
      <c r="I649" s="131"/>
      <c r="J649" s="131"/>
      <c r="K649" s="131"/>
      <c r="L649" s="131"/>
      <c r="M649" s="131"/>
      <c r="N649" s="130"/>
      <c r="O649" s="130"/>
      <c r="P649" s="130"/>
      <c r="Q649" s="130"/>
      <c r="R649" s="131"/>
      <c r="S649" s="131"/>
      <c r="T649" s="131"/>
      <c r="U649" s="131"/>
      <c r="V649" s="131"/>
      <c r="W649" s="131"/>
      <c r="X649" s="131"/>
      <c r="Y649" s="126"/>
      <c r="Z649" s="126"/>
      <c r="AA649" s="126"/>
      <c r="AB649" s="126"/>
      <c r="AC649" s="126"/>
      <c r="AD649" s="126"/>
      <c r="AE649" s="126"/>
      <c r="AF649" s="126"/>
      <c r="AG649" s="126" t="s">
        <v>340</v>
      </c>
      <c r="AH649" s="126"/>
      <c r="AI649" s="126"/>
      <c r="AJ649" s="126"/>
      <c r="AK649" s="126"/>
      <c r="AL649" s="126"/>
      <c r="AM649" s="126"/>
      <c r="AN649" s="126"/>
      <c r="AO649" s="126"/>
      <c r="AP649" s="126"/>
      <c r="AQ649" s="126"/>
      <c r="AR649" s="126"/>
      <c r="AS649" s="126"/>
      <c r="AT649" s="126"/>
      <c r="AU649" s="126"/>
      <c r="AV649" s="126"/>
      <c r="AW649" s="126"/>
      <c r="AX649" s="126"/>
      <c r="AY649" s="126"/>
      <c r="AZ649" s="126"/>
      <c r="BA649" s="126"/>
      <c r="BB649" s="126"/>
      <c r="BC649" s="126"/>
      <c r="BD649" s="126"/>
      <c r="BE649" s="126"/>
      <c r="BF649" s="126"/>
      <c r="BG649" s="126"/>
      <c r="BH649" s="126"/>
    </row>
    <row r="650" spans="1:60">
      <c r="A650" s="129"/>
      <c r="B650" s="129"/>
      <c r="C650" s="257" t="s">
        <v>700</v>
      </c>
      <c r="D650" s="258"/>
      <c r="E650" s="258"/>
      <c r="F650" s="258"/>
      <c r="G650" s="258"/>
      <c r="H650" s="131"/>
      <c r="I650" s="131"/>
      <c r="J650" s="131"/>
      <c r="K650" s="131"/>
      <c r="L650" s="131"/>
      <c r="M650" s="131"/>
      <c r="N650" s="130"/>
      <c r="O650" s="130"/>
      <c r="P650" s="130"/>
      <c r="Q650" s="130"/>
      <c r="R650" s="131"/>
      <c r="S650" s="131"/>
      <c r="T650" s="131"/>
      <c r="U650" s="131"/>
      <c r="V650" s="131"/>
      <c r="W650" s="131"/>
      <c r="X650" s="131"/>
      <c r="Y650" s="126"/>
      <c r="Z650" s="126"/>
      <c r="AA650" s="126"/>
      <c r="AB650" s="126"/>
      <c r="AC650" s="126"/>
      <c r="AD650" s="126"/>
      <c r="AE650" s="126"/>
      <c r="AF650" s="126"/>
      <c r="AG650" s="126" t="s">
        <v>340</v>
      </c>
      <c r="AH650" s="126"/>
      <c r="AI650" s="126"/>
      <c r="AJ650" s="126"/>
      <c r="AK650" s="126"/>
      <c r="AL650" s="126"/>
      <c r="AM650" s="126"/>
      <c r="AN650" s="126"/>
      <c r="AO650" s="126"/>
      <c r="AP650" s="126"/>
      <c r="AQ650" s="126"/>
      <c r="AR650" s="126"/>
      <c r="AS650" s="126"/>
      <c r="AT650" s="126"/>
      <c r="AU650" s="126"/>
      <c r="AV650" s="126"/>
      <c r="AW650" s="126"/>
      <c r="AX650" s="126"/>
      <c r="AY650" s="126"/>
      <c r="AZ650" s="126"/>
      <c r="BA650" s="126"/>
      <c r="BB650" s="126"/>
      <c r="BC650" s="126"/>
      <c r="BD650" s="126"/>
      <c r="BE650" s="126"/>
      <c r="BF650" s="126"/>
      <c r="BG650" s="126"/>
      <c r="BH650" s="126"/>
    </row>
    <row r="651" spans="1:60">
      <c r="A651" s="129"/>
      <c r="B651" s="129"/>
      <c r="C651" s="257" t="s">
        <v>701</v>
      </c>
      <c r="D651" s="258"/>
      <c r="E651" s="258"/>
      <c r="F651" s="258"/>
      <c r="G651" s="258"/>
      <c r="H651" s="131"/>
      <c r="I651" s="131"/>
      <c r="J651" s="131"/>
      <c r="K651" s="131"/>
      <c r="L651" s="131"/>
      <c r="M651" s="131"/>
      <c r="N651" s="130"/>
      <c r="O651" s="130"/>
      <c r="P651" s="130"/>
      <c r="Q651" s="130"/>
      <c r="R651" s="131"/>
      <c r="S651" s="131"/>
      <c r="T651" s="131"/>
      <c r="U651" s="131"/>
      <c r="V651" s="131"/>
      <c r="W651" s="131"/>
      <c r="X651" s="131"/>
      <c r="Y651" s="126"/>
      <c r="Z651" s="126"/>
      <c r="AA651" s="126"/>
      <c r="AB651" s="126"/>
      <c r="AC651" s="126"/>
      <c r="AD651" s="126"/>
      <c r="AE651" s="126"/>
      <c r="AF651" s="126"/>
      <c r="AG651" s="126" t="s">
        <v>340</v>
      </c>
      <c r="AH651" s="126"/>
      <c r="AI651" s="126"/>
      <c r="AJ651" s="126"/>
      <c r="AK651" s="126"/>
      <c r="AL651" s="126"/>
      <c r="AM651" s="126"/>
      <c r="AN651" s="126"/>
      <c r="AO651" s="126"/>
      <c r="AP651" s="126"/>
      <c r="AQ651" s="126"/>
      <c r="AR651" s="126"/>
      <c r="AS651" s="126"/>
      <c r="AT651" s="126"/>
      <c r="AU651" s="126"/>
      <c r="AV651" s="126"/>
      <c r="AW651" s="126"/>
      <c r="AX651" s="126"/>
      <c r="AY651" s="126"/>
      <c r="AZ651" s="126"/>
      <c r="BA651" s="126"/>
      <c r="BB651" s="126"/>
      <c r="BC651" s="126"/>
      <c r="BD651" s="126"/>
      <c r="BE651" s="126"/>
      <c r="BF651" s="126"/>
      <c r="BG651" s="126"/>
      <c r="BH651" s="126"/>
    </row>
    <row r="652" spans="1:60">
      <c r="A652" s="129"/>
      <c r="B652" s="129"/>
      <c r="C652" s="257" t="s">
        <v>702</v>
      </c>
      <c r="D652" s="258"/>
      <c r="E652" s="258"/>
      <c r="F652" s="258"/>
      <c r="G652" s="258"/>
      <c r="H652" s="131"/>
      <c r="I652" s="131"/>
      <c r="J652" s="131"/>
      <c r="K652" s="131"/>
      <c r="L652" s="131"/>
      <c r="M652" s="131"/>
      <c r="N652" s="130"/>
      <c r="O652" s="130"/>
      <c r="P652" s="130"/>
      <c r="Q652" s="130"/>
      <c r="R652" s="131"/>
      <c r="S652" s="131"/>
      <c r="T652" s="131"/>
      <c r="U652" s="131"/>
      <c r="V652" s="131"/>
      <c r="W652" s="131"/>
      <c r="X652" s="131"/>
      <c r="Y652" s="126"/>
      <c r="Z652" s="126"/>
      <c r="AA652" s="126"/>
      <c r="AB652" s="126"/>
      <c r="AC652" s="126"/>
      <c r="AD652" s="126"/>
      <c r="AE652" s="126"/>
      <c r="AF652" s="126"/>
      <c r="AG652" s="126" t="s">
        <v>340</v>
      </c>
      <c r="AH652" s="126"/>
      <c r="AI652" s="126"/>
      <c r="AJ652" s="126"/>
      <c r="AK652" s="126"/>
      <c r="AL652" s="126"/>
      <c r="AM652" s="126"/>
      <c r="AN652" s="126"/>
      <c r="AO652" s="126"/>
      <c r="AP652" s="126"/>
      <c r="AQ652" s="126"/>
      <c r="AR652" s="126"/>
      <c r="AS652" s="126"/>
      <c r="AT652" s="126"/>
      <c r="AU652" s="126"/>
      <c r="AV652" s="126"/>
      <c r="AW652" s="126"/>
      <c r="AX652" s="126"/>
      <c r="AY652" s="126"/>
      <c r="AZ652" s="126"/>
      <c r="BA652" s="126"/>
      <c r="BB652" s="126"/>
      <c r="BC652" s="126"/>
      <c r="BD652" s="126"/>
      <c r="BE652" s="126"/>
      <c r="BF652" s="126"/>
      <c r="BG652" s="126"/>
      <c r="BH652" s="126"/>
    </row>
    <row r="653" spans="1:60">
      <c r="A653" s="129"/>
      <c r="B653" s="129"/>
      <c r="C653" s="257" t="s">
        <v>703</v>
      </c>
      <c r="D653" s="258"/>
      <c r="E653" s="258"/>
      <c r="F653" s="258"/>
      <c r="G653" s="258"/>
      <c r="H653" s="131"/>
      <c r="I653" s="131"/>
      <c r="J653" s="131"/>
      <c r="K653" s="131"/>
      <c r="L653" s="131"/>
      <c r="M653" s="131"/>
      <c r="N653" s="130"/>
      <c r="O653" s="130"/>
      <c r="P653" s="130"/>
      <c r="Q653" s="130"/>
      <c r="R653" s="131"/>
      <c r="S653" s="131"/>
      <c r="T653" s="131"/>
      <c r="U653" s="131"/>
      <c r="V653" s="131"/>
      <c r="W653" s="131"/>
      <c r="X653" s="131"/>
      <c r="Y653" s="126"/>
      <c r="Z653" s="126"/>
      <c r="AA653" s="126"/>
      <c r="AB653" s="126"/>
      <c r="AC653" s="126"/>
      <c r="AD653" s="126"/>
      <c r="AE653" s="126"/>
      <c r="AF653" s="126"/>
      <c r="AG653" s="126" t="s">
        <v>340</v>
      </c>
      <c r="AH653" s="126"/>
      <c r="AI653" s="126"/>
      <c r="AJ653" s="126"/>
      <c r="AK653" s="126"/>
      <c r="AL653" s="126"/>
      <c r="AM653" s="126"/>
      <c r="AN653" s="126"/>
      <c r="AO653" s="126"/>
      <c r="AP653" s="126"/>
      <c r="AQ653" s="126"/>
      <c r="AR653" s="126"/>
      <c r="AS653" s="126"/>
      <c r="AT653" s="126"/>
      <c r="AU653" s="126"/>
      <c r="AV653" s="126"/>
      <c r="AW653" s="126"/>
      <c r="AX653" s="126"/>
      <c r="AY653" s="126"/>
      <c r="AZ653" s="126"/>
      <c r="BA653" s="126"/>
      <c r="BB653" s="126"/>
      <c r="BC653" s="126"/>
      <c r="BD653" s="126"/>
      <c r="BE653" s="126"/>
      <c r="BF653" s="126"/>
      <c r="BG653" s="126"/>
      <c r="BH653" s="126"/>
    </row>
    <row r="654" spans="1:60">
      <c r="A654" s="129"/>
      <c r="B654" s="129"/>
      <c r="C654" s="257" t="s">
        <v>349</v>
      </c>
      <c r="D654" s="258"/>
      <c r="E654" s="258"/>
      <c r="F654" s="258"/>
      <c r="G654" s="258"/>
      <c r="H654" s="131"/>
      <c r="I654" s="131"/>
      <c r="J654" s="131"/>
      <c r="K654" s="131"/>
      <c r="L654" s="131"/>
      <c r="M654" s="131"/>
      <c r="N654" s="130"/>
      <c r="O654" s="130"/>
      <c r="P654" s="130"/>
      <c r="Q654" s="130"/>
      <c r="R654" s="131"/>
      <c r="S654" s="131"/>
      <c r="T654" s="131"/>
      <c r="U654" s="131"/>
      <c r="V654" s="131"/>
      <c r="W654" s="131"/>
      <c r="X654" s="131"/>
      <c r="Y654" s="126"/>
      <c r="Z654" s="126"/>
      <c r="AA654" s="126"/>
      <c r="AB654" s="126"/>
      <c r="AC654" s="126"/>
      <c r="AD654" s="126"/>
      <c r="AE654" s="126"/>
      <c r="AF654" s="126"/>
      <c r="AG654" s="126" t="s">
        <v>340</v>
      </c>
      <c r="AH654" s="126"/>
      <c r="AI654" s="126"/>
      <c r="AJ654" s="126"/>
      <c r="AK654" s="126"/>
      <c r="AL654" s="126"/>
      <c r="AM654" s="126"/>
      <c r="AN654" s="126"/>
      <c r="AO654" s="126"/>
      <c r="AP654" s="126"/>
      <c r="AQ654" s="126"/>
      <c r="AR654" s="126"/>
      <c r="AS654" s="126"/>
      <c r="AT654" s="126"/>
      <c r="AU654" s="126"/>
      <c r="AV654" s="126"/>
      <c r="AW654" s="126"/>
      <c r="AX654" s="126"/>
      <c r="AY654" s="126"/>
      <c r="AZ654" s="126"/>
      <c r="BA654" s="126"/>
      <c r="BB654" s="126"/>
      <c r="BC654" s="126"/>
      <c r="BD654" s="126"/>
      <c r="BE654" s="126"/>
      <c r="BF654" s="126"/>
      <c r="BG654" s="126"/>
      <c r="BH654" s="126"/>
    </row>
    <row r="655" spans="1:60">
      <c r="A655" s="129"/>
      <c r="B655" s="129"/>
      <c r="C655" s="257" t="s">
        <v>704</v>
      </c>
      <c r="D655" s="258"/>
      <c r="E655" s="258"/>
      <c r="F655" s="258"/>
      <c r="G655" s="258"/>
      <c r="H655" s="131"/>
      <c r="I655" s="131"/>
      <c r="J655" s="131"/>
      <c r="K655" s="131"/>
      <c r="L655" s="131"/>
      <c r="M655" s="131"/>
      <c r="N655" s="130"/>
      <c r="O655" s="130"/>
      <c r="P655" s="130"/>
      <c r="Q655" s="130"/>
      <c r="R655" s="131"/>
      <c r="S655" s="131"/>
      <c r="T655" s="131"/>
      <c r="U655" s="131"/>
      <c r="V655" s="131"/>
      <c r="W655" s="131"/>
      <c r="X655" s="131"/>
      <c r="Y655" s="126"/>
      <c r="Z655" s="126"/>
      <c r="AA655" s="126"/>
      <c r="AB655" s="126"/>
      <c r="AC655" s="126"/>
      <c r="AD655" s="126"/>
      <c r="AE655" s="126"/>
      <c r="AF655" s="126"/>
      <c r="AG655" s="126" t="s">
        <v>340</v>
      </c>
      <c r="AH655" s="126"/>
      <c r="AI655" s="126"/>
      <c r="AJ655" s="126"/>
      <c r="AK655" s="126"/>
      <c r="AL655" s="126"/>
      <c r="AM655" s="126"/>
      <c r="AN655" s="126"/>
      <c r="AO655" s="126"/>
      <c r="AP655" s="126"/>
      <c r="AQ655" s="126"/>
      <c r="AR655" s="126"/>
      <c r="AS655" s="126"/>
      <c r="AT655" s="126"/>
      <c r="AU655" s="126"/>
      <c r="AV655" s="126"/>
      <c r="AW655" s="126"/>
      <c r="AX655" s="126"/>
      <c r="AY655" s="126"/>
      <c r="AZ655" s="126"/>
      <c r="BA655" s="126"/>
      <c r="BB655" s="126"/>
      <c r="BC655" s="126"/>
      <c r="BD655" s="126"/>
      <c r="BE655" s="126"/>
      <c r="BF655" s="126"/>
      <c r="BG655" s="126"/>
      <c r="BH655" s="126"/>
    </row>
    <row r="656" spans="1:60">
      <c r="A656" s="129"/>
      <c r="B656" s="129"/>
      <c r="C656" s="257" t="s">
        <v>705</v>
      </c>
      <c r="D656" s="258"/>
      <c r="E656" s="258"/>
      <c r="F656" s="258"/>
      <c r="G656" s="258"/>
      <c r="H656" s="131"/>
      <c r="I656" s="131"/>
      <c r="J656" s="131"/>
      <c r="K656" s="131"/>
      <c r="L656" s="131"/>
      <c r="M656" s="131"/>
      <c r="N656" s="130"/>
      <c r="O656" s="130"/>
      <c r="P656" s="130"/>
      <c r="Q656" s="130"/>
      <c r="R656" s="131"/>
      <c r="S656" s="131"/>
      <c r="T656" s="131"/>
      <c r="U656" s="131"/>
      <c r="V656" s="131"/>
      <c r="W656" s="131"/>
      <c r="X656" s="131"/>
      <c r="Y656" s="126"/>
      <c r="Z656" s="126"/>
      <c r="AA656" s="126"/>
      <c r="AB656" s="126"/>
      <c r="AC656" s="126"/>
      <c r="AD656" s="126"/>
      <c r="AE656" s="126"/>
      <c r="AF656" s="126"/>
      <c r="AG656" s="126" t="s">
        <v>340</v>
      </c>
      <c r="AH656" s="126"/>
      <c r="AI656" s="126"/>
      <c r="AJ656" s="126"/>
      <c r="AK656" s="126"/>
      <c r="AL656" s="126"/>
      <c r="AM656" s="126"/>
      <c r="AN656" s="126"/>
      <c r="AO656" s="126"/>
      <c r="AP656" s="126"/>
      <c r="AQ656" s="126"/>
      <c r="AR656" s="126"/>
      <c r="AS656" s="126"/>
      <c r="AT656" s="126"/>
      <c r="AU656" s="126"/>
      <c r="AV656" s="126"/>
      <c r="AW656" s="126"/>
      <c r="AX656" s="126"/>
      <c r="AY656" s="126"/>
      <c r="AZ656" s="126"/>
      <c r="BA656" s="126"/>
      <c r="BB656" s="126"/>
      <c r="BC656" s="126"/>
      <c r="BD656" s="126"/>
      <c r="BE656" s="126"/>
      <c r="BF656" s="126"/>
      <c r="BG656" s="126"/>
      <c r="BH656" s="126"/>
    </row>
    <row r="657" spans="1:60">
      <c r="A657" s="129"/>
      <c r="B657" s="129"/>
      <c r="C657" s="257" t="s">
        <v>706</v>
      </c>
      <c r="D657" s="258"/>
      <c r="E657" s="258"/>
      <c r="F657" s="258"/>
      <c r="G657" s="258"/>
      <c r="H657" s="131"/>
      <c r="I657" s="131"/>
      <c r="J657" s="131"/>
      <c r="K657" s="131"/>
      <c r="L657" s="131"/>
      <c r="M657" s="131"/>
      <c r="N657" s="130"/>
      <c r="O657" s="130"/>
      <c r="P657" s="130"/>
      <c r="Q657" s="130"/>
      <c r="R657" s="131"/>
      <c r="S657" s="131"/>
      <c r="T657" s="131"/>
      <c r="U657" s="131"/>
      <c r="V657" s="131"/>
      <c r="W657" s="131"/>
      <c r="X657" s="131"/>
      <c r="Y657" s="126"/>
      <c r="Z657" s="126"/>
      <c r="AA657" s="126"/>
      <c r="AB657" s="126"/>
      <c r="AC657" s="126"/>
      <c r="AD657" s="126"/>
      <c r="AE657" s="126"/>
      <c r="AF657" s="126"/>
      <c r="AG657" s="126" t="s">
        <v>340</v>
      </c>
      <c r="AH657" s="126"/>
      <c r="AI657" s="126"/>
      <c r="AJ657" s="126"/>
      <c r="AK657" s="126"/>
      <c r="AL657" s="126"/>
      <c r="AM657" s="126"/>
      <c r="AN657" s="126"/>
      <c r="AO657" s="126"/>
      <c r="AP657" s="126"/>
      <c r="AQ657" s="126"/>
      <c r="AR657" s="126"/>
      <c r="AS657" s="126"/>
      <c r="AT657" s="126"/>
      <c r="AU657" s="126"/>
      <c r="AV657" s="126"/>
      <c r="AW657" s="126"/>
      <c r="AX657" s="126"/>
      <c r="AY657" s="126"/>
      <c r="AZ657" s="126"/>
      <c r="BA657" s="126"/>
      <c r="BB657" s="126"/>
      <c r="BC657" s="126"/>
      <c r="BD657" s="126"/>
      <c r="BE657" s="126"/>
      <c r="BF657" s="126"/>
      <c r="BG657" s="126"/>
      <c r="BH657" s="126"/>
    </row>
    <row r="658" spans="1:60">
      <c r="A658" s="129"/>
      <c r="B658" s="129"/>
      <c r="C658" s="257" t="s">
        <v>707</v>
      </c>
      <c r="D658" s="258"/>
      <c r="E658" s="258"/>
      <c r="F658" s="258"/>
      <c r="G658" s="258"/>
      <c r="H658" s="131"/>
      <c r="I658" s="131"/>
      <c r="J658" s="131"/>
      <c r="K658" s="131"/>
      <c r="L658" s="131"/>
      <c r="M658" s="131"/>
      <c r="N658" s="130"/>
      <c r="O658" s="130"/>
      <c r="P658" s="130"/>
      <c r="Q658" s="130"/>
      <c r="R658" s="131"/>
      <c r="S658" s="131"/>
      <c r="T658" s="131"/>
      <c r="U658" s="131"/>
      <c r="V658" s="131"/>
      <c r="W658" s="131"/>
      <c r="X658" s="131"/>
      <c r="Y658" s="126"/>
      <c r="Z658" s="126"/>
      <c r="AA658" s="126"/>
      <c r="AB658" s="126"/>
      <c r="AC658" s="126"/>
      <c r="AD658" s="126"/>
      <c r="AE658" s="126"/>
      <c r="AF658" s="126"/>
      <c r="AG658" s="126" t="s">
        <v>340</v>
      </c>
      <c r="AH658" s="126"/>
      <c r="AI658" s="126"/>
      <c r="AJ658" s="126"/>
      <c r="AK658" s="126"/>
      <c r="AL658" s="126"/>
      <c r="AM658" s="126"/>
      <c r="AN658" s="126"/>
      <c r="AO658" s="126"/>
      <c r="AP658" s="126"/>
      <c r="AQ658" s="126"/>
      <c r="AR658" s="126"/>
      <c r="AS658" s="126"/>
      <c r="AT658" s="126"/>
      <c r="AU658" s="126"/>
      <c r="AV658" s="126"/>
      <c r="AW658" s="126"/>
      <c r="AX658" s="126"/>
      <c r="AY658" s="126"/>
      <c r="AZ658" s="126"/>
      <c r="BA658" s="126"/>
      <c r="BB658" s="126"/>
      <c r="BC658" s="126"/>
      <c r="BD658" s="126"/>
      <c r="BE658" s="126"/>
      <c r="BF658" s="126"/>
      <c r="BG658" s="126"/>
      <c r="BH658" s="126"/>
    </row>
    <row r="659" spans="1:60">
      <c r="A659" s="129"/>
      <c r="B659" s="129"/>
      <c r="C659" s="257" t="s">
        <v>708</v>
      </c>
      <c r="D659" s="258"/>
      <c r="E659" s="258"/>
      <c r="F659" s="258"/>
      <c r="G659" s="258"/>
      <c r="H659" s="131"/>
      <c r="I659" s="131"/>
      <c r="J659" s="131"/>
      <c r="K659" s="131"/>
      <c r="L659" s="131"/>
      <c r="M659" s="131"/>
      <c r="N659" s="130"/>
      <c r="O659" s="130"/>
      <c r="P659" s="130"/>
      <c r="Q659" s="130"/>
      <c r="R659" s="131"/>
      <c r="S659" s="131"/>
      <c r="T659" s="131"/>
      <c r="U659" s="131"/>
      <c r="V659" s="131"/>
      <c r="W659" s="131"/>
      <c r="X659" s="131"/>
      <c r="Y659" s="126"/>
      <c r="Z659" s="126"/>
      <c r="AA659" s="126"/>
      <c r="AB659" s="126"/>
      <c r="AC659" s="126"/>
      <c r="AD659" s="126"/>
      <c r="AE659" s="126"/>
      <c r="AF659" s="126"/>
      <c r="AG659" s="126" t="s">
        <v>340</v>
      </c>
      <c r="AH659" s="126"/>
      <c r="AI659" s="126"/>
      <c r="AJ659" s="126"/>
      <c r="AK659" s="126"/>
      <c r="AL659" s="126"/>
      <c r="AM659" s="126"/>
      <c r="AN659" s="126"/>
      <c r="AO659" s="126"/>
      <c r="AP659" s="126"/>
      <c r="AQ659" s="126"/>
      <c r="AR659" s="126"/>
      <c r="AS659" s="126"/>
      <c r="AT659" s="126"/>
      <c r="AU659" s="126"/>
      <c r="AV659" s="126"/>
      <c r="AW659" s="126"/>
      <c r="AX659" s="126"/>
      <c r="AY659" s="126"/>
      <c r="AZ659" s="126"/>
      <c r="BA659" s="126"/>
      <c r="BB659" s="126"/>
      <c r="BC659" s="126"/>
      <c r="BD659" s="126"/>
      <c r="BE659" s="126"/>
      <c r="BF659" s="126"/>
      <c r="BG659" s="126"/>
      <c r="BH659" s="126"/>
    </row>
    <row r="660" spans="1:60">
      <c r="A660" s="129"/>
      <c r="B660" s="129"/>
      <c r="C660" s="257" t="s">
        <v>709</v>
      </c>
      <c r="D660" s="258"/>
      <c r="E660" s="258"/>
      <c r="F660" s="258"/>
      <c r="G660" s="258"/>
      <c r="H660" s="131"/>
      <c r="I660" s="131"/>
      <c r="J660" s="131"/>
      <c r="K660" s="131"/>
      <c r="L660" s="131"/>
      <c r="M660" s="131"/>
      <c r="N660" s="130"/>
      <c r="O660" s="130"/>
      <c r="P660" s="130"/>
      <c r="Q660" s="130"/>
      <c r="R660" s="131"/>
      <c r="S660" s="131"/>
      <c r="T660" s="131"/>
      <c r="U660" s="131"/>
      <c r="V660" s="131"/>
      <c r="W660" s="131"/>
      <c r="X660" s="131"/>
      <c r="Y660" s="126"/>
      <c r="Z660" s="126"/>
      <c r="AA660" s="126"/>
      <c r="AB660" s="126"/>
      <c r="AC660" s="126"/>
      <c r="AD660" s="126"/>
      <c r="AE660" s="126"/>
      <c r="AF660" s="126"/>
      <c r="AG660" s="126" t="s">
        <v>340</v>
      </c>
      <c r="AH660" s="126"/>
      <c r="AI660" s="126"/>
      <c r="AJ660" s="126"/>
      <c r="AK660" s="126"/>
      <c r="AL660" s="126"/>
      <c r="AM660" s="126"/>
      <c r="AN660" s="126"/>
      <c r="AO660" s="126"/>
      <c r="AP660" s="126"/>
      <c r="AQ660" s="126"/>
      <c r="AR660" s="126"/>
      <c r="AS660" s="126"/>
      <c r="AT660" s="126"/>
      <c r="AU660" s="126"/>
      <c r="AV660" s="126"/>
      <c r="AW660" s="126"/>
      <c r="AX660" s="126"/>
      <c r="AY660" s="126"/>
      <c r="AZ660" s="126"/>
      <c r="BA660" s="126"/>
      <c r="BB660" s="126"/>
      <c r="BC660" s="126"/>
      <c r="BD660" s="126"/>
      <c r="BE660" s="126"/>
      <c r="BF660" s="126"/>
      <c r="BG660" s="126"/>
      <c r="BH660" s="126"/>
    </row>
    <row r="661" spans="1:60">
      <c r="A661" s="129"/>
      <c r="B661" s="129"/>
      <c r="C661" s="257" t="s">
        <v>710</v>
      </c>
      <c r="D661" s="258"/>
      <c r="E661" s="258"/>
      <c r="F661" s="258"/>
      <c r="G661" s="258"/>
      <c r="H661" s="131"/>
      <c r="I661" s="131"/>
      <c r="J661" s="131"/>
      <c r="K661" s="131"/>
      <c r="L661" s="131"/>
      <c r="M661" s="131"/>
      <c r="N661" s="130"/>
      <c r="O661" s="130"/>
      <c r="P661" s="130"/>
      <c r="Q661" s="130"/>
      <c r="R661" s="131"/>
      <c r="S661" s="131"/>
      <c r="T661" s="131"/>
      <c r="U661" s="131"/>
      <c r="V661" s="131"/>
      <c r="W661" s="131"/>
      <c r="X661" s="131"/>
      <c r="Y661" s="126"/>
      <c r="Z661" s="126"/>
      <c r="AA661" s="126"/>
      <c r="AB661" s="126"/>
      <c r="AC661" s="126"/>
      <c r="AD661" s="126"/>
      <c r="AE661" s="126"/>
      <c r="AF661" s="126"/>
      <c r="AG661" s="126" t="s">
        <v>340</v>
      </c>
      <c r="AH661" s="126"/>
      <c r="AI661" s="126"/>
      <c r="AJ661" s="126"/>
      <c r="AK661" s="126"/>
      <c r="AL661" s="126"/>
      <c r="AM661" s="126"/>
      <c r="AN661" s="126"/>
      <c r="AO661" s="126"/>
      <c r="AP661" s="126"/>
      <c r="AQ661" s="126"/>
      <c r="AR661" s="126"/>
      <c r="AS661" s="126"/>
      <c r="AT661" s="126"/>
      <c r="AU661" s="126"/>
      <c r="AV661" s="126"/>
      <c r="AW661" s="126"/>
      <c r="AX661" s="126"/>
      <c r="AY661" s="126"/>
      <c r="AZ661" s="126"/>
      <c r="BA661" s="126"/>
      <c r="BB661" s="126"/>
      <c r="BC661" s="126"/>
      <c r="BD661" s="126"/>
      <c r="BE661" s="126"/>
      <c r="BF661" s="126"/>
      <c r="BG661" s="126"/>
      <c r="BH661" s="126"/>
    </row>
    <row r="662" spans="1:60" ht="22.5">
      <c r="A662" s="140" t="s">
        <v>832</v>
      </c>
      <c r="B662" s="141" t="s">
        <v>833</v>
      </c>
      <c r="C662" s="154" t="s">
        <v>834</v>
      </c>
      <c r="D662" s="142" t="s">
        <v>338</v>
      </c>
      <c r="E662" s="143">
        <v>98.41</v>
      </c>
      <c r="F662" s="144">
        <v>0</v>
      </c>
      <c r="G662" s="151">
        <f>F662*E662</f>
        <v>0</v>
      </c>
      <c r="H662" s="131">
        <v>0</v>
      </c>
      <c r="I662" s="131">
        <v>0</v>
      </c>
      <c r="J662" s="131">
        <v>350.14</v>
      </c>
      <c r="K662" s="131">
        <v>34457.277399999999</v>
      </c>
      <c r="L662" s="131">
        <v>21</v>
      </c>
      <c r="M662" s="131">
        <v>41693.308799999999</v>
      </c>
      <c r="N662" s="130">
        <v>0</v>
      </c>
      <c r="O662" s="130">
        <v>0</v>
      </c>
      <c r="P662" s="130">
        <v>0</v>
      </c>
      <c r="Q662" s="130">
        <v>0</v>
      </c>
      <c r="R662" s="131">
        <v>0</v>
      </c>
      <c r="S662" s="131" t="s">
        <v>326</v>
      </c>
      <c r="T662" s="131"/>
      <c r="U662" s="131">
        <v>0</v>
      </c>
      <c r="V662" s="131">
        <v>0</v>
      </c>
      <c r="W662" s="131">
        <v>0</v>
      </c>
      <c r="X662" s="131" t="s">
        <v>327</v>
      </c>
      <c r="Y662" s="126"/>
      <c r="Z662" s="126"/>
      <c r="AA662" s="126"/>
      <c r="AB662" s="126"/>
      <c r="AC662" s="126"/>
      <c r="AD662" s="126"/>
      <c r="AE662" s="126"/>
      <c r="AF662" s="126"/>
      <c r="AG662" s="126" t="s">
        <v>328</v>
      </c>
      <c r="AH662" s="126"/>
      <c r="AI662" s="126"/>
      <c r="AJ662" s="126"/>
      <c r="AK662" s="126"/>
      <c r="AL662" s="126"/>
      <c r="AM662" s="126"/>
      <c r="AN662" s="126"/>
      <c r="AO662" s="126"/>
      <c r="AP662" s="126"/>
      <c r="AQ662" s="126"/>
      <c r="AR662" s="126"/>
      <c r="AS662" s="126"/>
      <c r="AT662" s="126"/>
      <c r="AU662" s="126"/>
      <c r="AV662" s="126"/>
      <c r="AW662" s="126"/>
      <c r="AX662" s="126"/>
      <c r="AY662" s="126"/>
      <c r="AZ662" s="126"/>
      <c r="BA662" s="126"/>
      <c r="BB662" s="126"/>
      <c r="BC662" s="126"/>
      <c r="BD662" s="126"/>
      <c r="BE662" s="126"/>
      <c r="BF662" s="126"/>
      <c r="BG662" s="126"/>
      <c r="BH662" s="126"/>
    </row>
    <row r="663" spans="1:60">
      <c r="A663" s="129"/>
      <c r="B663" s="129"/>
      <c r="C663" s="255" t="s">
        <v>339</v>
      </c>
      <c r="D663" s="256"/>
      <c r="E663" s="256"/>
      <c r="F663" s="256"/>
      <c r="G663" s="256"/>
      <c r="H663" s="131"/>
      <c r="I663" s="131"/>
      <c r="J663" s="131"/>
      <c r="K663" s="131"/>
      <c r="L663" s="131"/>
      <c r="M663" s="131"/>
      <c r="N663" s="130"/>
      <c r="O663" s="130"/>
      <c r="P663" s="130"/>
      <c r="Q663" s="130"/>
      <c r="R663" s="131"/>
      <c r="S663" s="131"/>
      <c r="T663" s="131"/>
      <c r="U663" s="131"/>
      <c r="V663" s="131"/>
      <c r="W663" s="131"/>
      <c r="X663" s="131"/>
      <c r="Y663" s="126"/>
      <c r="Z663" s="126"/>
      <c r="AA663" s="126"/>
      <c r="AB663" s="126"/>
      <c r="AC663" s="126"/>
      <c r="AD663" s="126"/>
      <c r="AE663" s="126"/>
      <c r="AF663" s="126"/>
      <c r="AG663" s="126" t="s">
        <v>340</v>
      </c>
      <c r="AH663" s="126"/>
      <c r="AI663" s="126"/>
      <c r="AJ663" s="126"/>
      <c r="AK663" s="126"/>
      <c r="AL663" s="126"/>
      <c r="AM663" s="126"/>
      <c r="AN663" s="126"/>
      <c r="AO663" s="126"/>
      <c r="AP663" s="126"/>
      <c r="AQ663" s="126"/>
      <c r="AR663" s="126"/>
      <c r="AS663" s="126"/>
      <c r="AT663" s="126"/>
      <c r="AU663" s="126"/>
      <c r="AV663" s="126"/>
      <c r="AW663" s="126"/>
      <c r="AX663" s="126"/>
      <c r="AY663" s="126"/>
      <c r="AZ663" s="126"/>
      <c r="BA663" s="126"/>
      <c r="BB663" s="126"/>
      <c r="BC663" s="126"/>
      <c r="BD663" s="126"/>
      <c r="BE663" s="126"/>
      <c r="BF663" s="126"/>
      <c r="BG663" s="126"/>
      <c r="BH663" s="126"/>
    </row>
    <row r="664" spans="1:60">
      <c r="A664" s="129"/>
      <c r="B664" s="129"/>
      <c r="C664" s="257" t="s">
        <v>712</v>
      </c>
      <c r="D664" s="258"/>
      <c r="E664" s="258"/>
      <c r="F664" s="258"/>
      <c r="G664" s="258"/>
      <c r="H664" s="131"/>
      <c r="I664" s="131"/>
      <c r="J664" s="131"/>
      <c r="K664" s="131"/>
      <c r="L664" s="131"/>
      <c r="M664" s="131"/>
      <c r="N664" s="130"/>
      <c r="O664" s="130"/>
      <c r="P664" s="130"/>
      <c r="Q664" s="130"/>
      <c r="R664" s="131"/>
      <c r="S664" s="131"/>
      <c r="T664" s="131"/>
      <c r="U664" s="131"/>
      <c r="V664" s="131"/>
      <c r="W664" s="131"/>
      <c r="X664" s="131"/>
      <c r="Y664" s="126"/>
      <c r="Z664" s="126"/>
      <c r="AA664" s="126"/>
      <c r="AB664" s="126"/>
      <c r="AC664" s="126"/>
      <c r="AD664" s="126"/>
      <c r="AE664" s="126"/>
      <c r="AF664" s="126"/>
      <c r="AG664" s="126" t="s">
        <v>340</v>
      </c>
      <c r="AH664" s="126"/>
      <c r="AI664" s="126"/>
      <c r="AJ664" s="126"/>
      <c r="AK664" s="126"/>
      <c r="AL664" s="126"/>
      <c r="AM664" s="126"/>
      <c r="AN664" s="126"/>
      <c r="AO664" s="126"/>
      <c r="AP664" s="126"/>
      <c r="AQ664" s="126"/>
      <c r="AR664" s="126"/>
      <c r="AS664" s="126"/>
      <c r="AT664" s="126"/>
      <c r="AU664" s="126"/>
      <c r="AV664" s="126"/>
      <c r="AW664" s="126"/>
      <c r="AX664" s="126"/>
      <c r="AY664" s="126"/>
      <c r="AZ664" s="126"/>
      <c r="BA664" s="126"/>
      <c r="BB664" s="126"/>
      <c r="BC664" s="126"/>
      <c r="BD664" s="126"/>
      <c r="BE664" s="126"/>
      <c r="BF664" s="126"/>
      <c r="BG664" s="126"/>
      <c r="BH664" s="126"/>
    </row>
    <row r="665" spans="1:60">
      <c r="A665" s="129"/>
      <c r="B665" s="129"/>
      <c r="C665" s="257" t="s">
        <v>713</v>
      </c>
      <c r="D665" s="258"/>
      <c r="E665" s="258"/>
      <c r="F665" s="258"/>
      <c r="G665" s="258"/>
      <c r="H665" s="131"/>
      <c r="I665" s="131"/>
      <c r="J665" s="131"/>
      <c r="K665" s="131"/>
      <c r="L665" s="131"/>
      <c r="M665" s="131"/>
      <c r="N665" s="130"/>
      <c r="O665" s="130"/>
      <c r="P665" s="130"/>
      <c r="Q665" s="130"/>
      <c r="R665" s="131"/>
      <c r="S665" s="131"/>
      <c r="T665" s="131"/>
      <c r="U665" s="131"/>
      <c r="V665" s="131"/>
      <c r="W665" s="131"/>
      <c r="X665" s="131"/>
      <c r="Y665" s="126"/>
      <c r="Z665" s="126"/>
      <c r="AA665" s="126"/>
      <c r="AB665" s="126"/>
      <c r="AC665" s="126"/>
      <c r="AD665" s="126"/>
      <c r="AE665" s="126"/>
      <c r="AF665" s="126"/>
      <c r="AG665" s="126" t="s">
        <v>340</v>
      </c>
      <c r="AH665" s="126"/>
      <c r="AI665" s="126"/>
      <c r="AJ665" s="126"/>
      <c r="AK665" s="126"/>
      <c r="AL665" s="126"/>
      <c r="AM665" s="126"/>
      <c r="AN665" s="126"/>
      <c r="AO665" s="126"/>
      <c r="AP665" s="126"/>
      <c r="AQ665" s="126"/>
      <c r="AR665" s="126"/>
      <c r="AS665" s="126"/>
      <c r="AT665" s="126"/>
      <c r="AU665" s="126"/>
      <c r="AV665" s="126"/>
      <c r="AW665" s="126"/>
      <c r="AX665" s="126"/>
      <c r="AY665" s="126"/>
      <c r="AZ665" s="126"/>
      <c r="BA665" s="126"/>
      <c r="BB665" s="126"/>
      <c r="BC665" s="126"/>
      <c r="BD665" s="126"/>
      <c r="BE665" s="126"/>
      <c r="BF665" s="126"/>
      <c r="BG665" s="126"/>
      <c r="BH665" s="126"/>
    </row>
    <row r="666" spans="1:60" ht="22.5">
      <c r="A666" s="140" t="s">
        <v>835</v>
      </c>
      <c r="B666" s="141" t="s">
        <v>836</v>
      </c>
      <c r="C666" s="154" t="s">
        <v>837</v>
      </c>
      <c r="D666" s="142" t="s">
        <v>338</v>
      </c>
      <c r="E666" s="143">
        <v>98.41</v>
      </c>
      <c r="F666" s="144">
        <v>0</v>
      </c>
      <c r="G666" s="151">
        <f>F666*E666</f>
        <v>0</v>
      </c>
      <c r="H666" s="131">
        <v>0</v>
      </c>
      <c r="I666" s="131">
        <v>0</v>
      </c>
      <c r="J666" s="131">
        <v>82.52</v>
      </c>
      <c r="K666" s="131">
        <v>8120.7931999999992</v>
      </c>
      <c r="L666" s="131">
        <v>21</v>
      </c>
      <c r="M666" s="131">
        <v>9826.1558999999997</v>
      </c>
      <c r="N666" s="130">
        <v>0</v>
      </c>
      <c r="O666" s="130">
        <v>0</v>
      </c>
      <c r="P666" s="130">
        <v>0</v>
      </c>
      <c r="Q666" s="130">
        <v>0</v>
      </c>
      <c r="R666" s="131">
        <v>0</v>
      </c>
      <c r="S666" s="131" t="s">
        <v>326</v>
      </c>
      <c r="T666" s="131"/>
      <c r="U666" s="131">
        <v>0</v>
      </c>
      <c r="V666" s="131">
        <v>0</v>
      </c>
      <c r="W666" s="131">
        <v>0</v>
      </c>
      <c r="X666" s="131" t="s">
        <v>327</v>
      </c>
      <c r="Y666" s="126"/>
      <c r="Z666" s="126"/>
      <c r="AA666" s="126"/>
      <c r="AB666" s="126"/>
      <c r="AC666" s="126"/>
      <c r="AD666" s="126"/>
      <c r="AE666" s="126"/>
      <c r="AF666" s="126"/>
      <c r="AG666" s="126" t="s">
        <v>328</v>
      </c>
      <c r="AH666" s="126"/>
      <c r="AI666" s="126"/>
      <c r="AJ666" s="126"/>
      <c r="AK666" s="126"/>
      <c r="AL666" s="126"/>
      <c r="AM666" s="126"/>
      <c r="AN666" s="126"/>
      <c r="AO666" s="126"/>
      <c r="AP666" s="126"/>
      <c r="AQ666" s="126"/>
      <c r="AR666" s="126"/>
      <c r="AS666" s="126"/>
      <c r="AT666" s="126"/>
      <c r="AU666" s="126"/>
      <c r="AV666" s="126"/>
      <c r="AW666" s="126"/>
      <c r="AX666" s="126"/>
      <c r="AY666" s="126"/>
      <c r="AZ666" s="126"/>
      <c r="BA666" s="126"/>
      <c r="BB666" s="126"/>
      <c r="BC666" s="126"/>
      <c r="BD666" s="126"/>
      <c r="BE666" s="126"/>
      <c r="BF666" s="126"/>
      <c r="BG666" s="126"/>
      <c r="BH666" s="126"/>
    </row>
    <row r="667" spans="1:60">
      <c r="A667" s="129"/>
      <c r="B667" s="129"/>
      <c r="C667" s="255" t="s">
        <v>339</v>
      </c>
      <c r="D667" s="256"/>
      <c r="E667" s="256"/>
      <c r="F667" s="256"/>
      <c r="G667" s="256"/>
      <c r="H667" s="131"/>
      <c r="I667" s="131"/>
      <c r="J667" s="131"/>
      <c r="K667" s="131"/>
      <c r="L667" s="131"/>
      <c r="M667" s="131"/>
      <c r="N667" s="130"/>
      <c r="O667" s="130"/>
      <c r="P667" s="130"/>
      <c r="Q667" s="130"/>
      <c r="R667" s="131"/>
      <c r="S667" s="131"/>
      <c r="T667" s="131"/>
      <c r="U667" s="131"/>
      <c r="V667" s="131"/>
      <c r="W667" s="131"/>
      <c r="X667" s="131"/>
      <c r="Y667" s="126"/>
      <c r="Z667" s="126"/>
      <c r="AA667" s="126"/>
      <c r="AB667" s="126"/>
      <c r="AC667" s="126"/>
      <c r="AD667" s="126"/>
      <c r="AE667" s="126"/>
      <c r="AF667" s="126"/>
      <c r="AG667" s="126" t="s">
        <v>340</v>
      </c>
      <c r="AH667" s="126"/>
      <c r="AI667" s="126"/>
      <c r="AJ667" s="126"/>
      <c r="AK667" s="126"/>
      <c r="AL667" s="126"/>
      <c r="AM667" s="126"/>
      <c r="AN667" s="126"/>
      <c r="AO667" s="126"/>
      <c r="AP667" s="126"/>
      <c r="AQ667" s="126"/>
      <c r="AR667" s="126"/>
      <c r="AS667" s="126"/>
      <c r="AT667" s="126"/>
      <c r="AU667" s="126"/>
      <c r="AV667" s="126"/>
      <c r="AW667" s="126"/>
      <c r="AX667" s="126"/>
      <c r="AY667" s="126"/>
      <c r="AZ667" s="126"/>
      <c r="BA667" s="126"/>
      <c r="BB667" s="126"/>
      <c r="BC667" s="126"/>
      <c r="BD667" s="126"/>
      <c r="BE667" s="126"/>
      <c r="BF667" s="126"/>
      <c r="BG667" s="126"/>
      <c r="BH667" s="126"/>
    </row>
    <row r="668" spans="1:60">
      <c r="A668" s="129"/>
      <c r="B668" s="129"/>
      <c r="C668" s="257" t="s">
        <v>712</v>
      </c>
      <c r="D668" s="258"/>
      <c r="E668" s="258"/>
      <c r="F668" s="258"/>
      <c r="G668" s="258"/>
      <c r="H668" s="131"/>
      <c r="I668" s="131"/>
      <c r="J668" s="131"/>
      <c r="K668" s="131"/>
      <c r="L668" s="131"/>
      <c r="M668" s="131"/>
      <c r="N668" s="130"/>
      <c r="O668" s="130"/>
      <c r="P668" s="130"/>
      <c r="Q668" s="130"/>
      <c r="R668" s="131"/>
      <c r="S668" s="131"/>
      <c r="T668" s="131"/>
      <c r="U668" s="131"/>
      <c r="V668" s="131"/>
      <c r="W668" s="131"/>
      <c r="X668" s="131"/>
      <c r="Y668" s="126"/>
      <c r="Z668" s="126"/>
      <c r="AA668" s="126"/>
      <c r="AB668" s="126"/>
      <c r="AC668" s="126"/>
      <c r="AD668" s="126"/>
      <c r="AE668" s="126"/>
      <c r="AF668" s="126"/>
      <c r="AG668" s="126" t="s">
        <v>340</v>
      </c>
      <c r="AH668" s="126"/>
      <c r="AI668" s="126"/>
      <c r="AJ668" s="126"/>
      <c r="AK668" s="126"/>
      <c r="AL668" s="126"/>
      <c r="AM668" s="126"/>
      <c r="AN668" s="126"/>
      <c r="AO668" s="126"/>
      <c r="AP668" s="126"/>
      <c r="AQ668" s="126"/>
      <c r="AR668" s="126"/>
      <c r="AS668" s="126"/>
      <c r="AT668" s="126"/>
      <c r="AU668" s="126"/>
      <c r="AV668" s="126"/>
      <c r="AW668" s="126"/>
      <c r="AX668" s="126"/>
      <c r="AY668" s="126"/>
      <c r="AZ668" s="126"/>
      <c r="BA668" s="126"/>
      <c r="BB668" s="126"/>
      <c r="BC668" s="126"/>
      <c r="BD668" s="126"/>
      <c r="BE668" s="126"/>
      <c r="BF668" s="126"/>
      <c r="BG668" s="126"/>
      <c r="BH668" s="126"/>
    </row>
    <row r="669" spans="1:60">
      <c r="A669" s="129"/>
      <c r="B669" s="129"/>
      <c r="C669" s="257" t="s">
        <v>713</v>
      </c>
      <c r="D669" s="258"/>
      <c r="E669" s="258"/>
      <c r="F669" s="258"/>
      <c r="G669" s="258"/>
      <c r="H669" s="131"/>
      <c r="I669" s="131"/>
      <c r="J669" s="131"/>
      <c r="K669" s="131"/>
      <c r="L669" s="131"/>
      <c r="M669" s="131"/>
      <c r="N669" s="130"/>
      <c r="O669" s="130"/>
      <c r="P669" s="130"/>
      <c r="Q669" s="130"/>
      <c r="R669" s="131"/>
      <c r="S669" s="131"/>
      <c r="T669" s="131"/>
      <c r="U669" s="131"/>
      <c r="V669" s="131"/>
      <c r="W669" s="131"/>
      <c r="X669" s="131"/>
      <c r="Y669" s="126"/>
      <c r="Z669" s="126"/>
      <c r="AA669" s="126"/>
      <c r="AB669" s="126"/>
      <c r="AC669" s="126"/>
      <c r="AD669" s="126"/>
      <c r="AE669" s="126"/>
      <c r="AF669" s="126"/>
      <c r="AG669" s="126" t="s">
        <v>340</v>
      </c>
      <c r="AH669" s="126"/>
      <c r="AI669" s="126"/>
      <c r="AJ669" s="126"/>
      <c r="AK669" s="126"/>
      <c r="AL669" s="126"/>
      <c r="AM669" s="126"/>
      <c r="AN669" s="126"/>
      <c r="AO669" s="126"/>
      <c r="AP669" s="126"/>
      <c r="AQ669" s="126"/>
      <c r="AR669" s="126"/>
      <c r="AS669" s="126"/>
      <c r="AT669" s="126"/>
      <c r="AU669" s="126"/>
      <c r="AV669" s="126"/>
      <c r="AW669" s="126"/>
      <c r="AX669" s="126"/>
      <c r="AY669" s="126"/>
      <c r="AZ669" s="126"/>
      <c r="BA669" s="126"/>
      <c r="BB669" s="126"/>
      <c r="BC669" s="126"/>
      <c r="BD669" s="126"/>
      <c r="BE669" s="126"/>
      <c r="BF669" s="126"/>
      <c r="BG669" s="126"/>
      <c r="BH669" s="126"/>
    </row>
    <row r="670" spans="1:60" ht="22.5">
      <c r="A670" s="140" t="s">
        <v>838</v>
      </c>
      <c r="B670" s="141" t="s">
        <v>839</v>
      </c>
      <c r="C670" s="154" t="s">
        <v>840</v>
      </c>
      <c r="D670" s="142" t="s">
        <v>338</v>
      </c>
      <c r="E670" s="143">
        <v>426.04899999999998</v>
      </c>
      <c r="F670" s="144">
        <v>0</v>
      </c>
      <c r="G670" s="151">
        <f>F670*E670</f>
        <v>0</v>
      </c>
      <c r="H670" s="131">
        <v>0</v>
      </c>
      <c r="I670" s="131">
        <v>0</v>
      </c>
      <c r="J670" s="131">
        <v>54.15</v>
      </c>
      <c r="K670" s="131">
        <v>23070.553349999998</v>
      </c>
      <c r="L670" s="131">
        <v>21</v>
      </c>
      <c r="M670" s="131">
        <v>27915.3655</v>
      </c>
      <c r="N670" s="130">
        <v>0</v>
      </c>
      <c r="O670" s="130">
        <v>0</v>
      </c>
      <c r="P670" s="130">
        <v>0</v>
      </c>
      <c r="Q670" s="130">
        <v>0</v>
      </c>
      <c r="R670" s="131">
        <v>0</v>
      </c>
      <c r="S670" s="131" t="s">
        <v>326</v>
      </c>
      <c r="T670" s="131"/>
      <c r="U670" s="131">
        <v>0</v>
      </c>
      <c r="V670" s="131">
        <v>0</v>
      </c>
      <c r="W670" s="131">
        <v>0</v>
      </c>
      <c r="X670" s="131" t="s">
        <v>327</v>
      </c>
      <c r="Y670" s="126"/>
      <c r="Z670" s="126"/>
      <c r="AA670" s="126"/>
      <c r="AB670" s="126"/>
      <c r="AC670" s="126"/>
      <c r="AD670" s="126"/>
      <c r="AE670" s="126"/>
      <c r="AF670" s="126"/>
      <c r="AG670" s="126" t="s">
        <v>328</v>
      </c>
      <c r="AH670" s="126"/>
      <c r="AI670" s="126"/>
      <c r="AJ670" s="126"/>
      <c r="AK670" s="126"/>
      <c r="AL670" s="126"/>
      <c r="AM670" s="126"/>
      <c r="AN670" s="126"/>
      <c r="AO670" s="126"/>
      <c r="AP670" s="126"/>
      <c r="AQ670" s="126"/>
      <c r="AR670" s="126"/>
      <c r="AS670" s="126"/>
      <c r="AT670" s="126"/>
      <c r="AU670" s="126"/>
      <c r="AV670" s="126"/>
      <c r="AW670" s="126"/>
      <c r="AX670" s="126"/>
      <c r="AY670" s="126"/>
      <c r="AZ670" s="126"/>
      <c r="BA670" s="126"/>
      <c r="BB670" s="126"/>
      <c r="BC670" s="126"/>
      <c r="BD670" s="126"/>
      <c r="BE670" s="126"/>
      <c r="BF670" s="126"/>
      <c r="BG670" s="126"/>
      <c r="BH670" s="126"/>
    </row>
    <row r="671" spans="1:60">
      <c r="A671" s="129"/>
      <c r="B671" s="129"/>
      <c r="C671" s="255" t="s">
        <v>841</v>
      </c>
      <c r="D671" s="256"/>
      <c r="E671" s="256"/>
      <c r="F671" s="256"/>
      <c r="G671" s="256"/>
      <c r="H671" s="131"/>
      <c r="I671" s="131"/>
      <c r="J671" s="131"/>
      <c r="K671" s="131"/>
      <c r="L671" s="131"/>
      <c r="M671" s="131"/>
      <c r="N671" s="130"/>
      <c r="O671" s="130"/>
      <c r="P671" s="130"/>
      <c r="Q671" s="130"/>
      <c r="R671" s="131"/>
      <c r="S671" s="131"/>
      <c r="T671" s="131"/>
      <c r="U671" s="131"/>
      <c r="V671" s="131"/>
      <c r="W671" s="131"/>
      <c r="X671" s="131"/>
      <c r="Y671" s="126"/>
      <c r="Z671" s="126"/>
      <c r="AA671" s="126"/>
      <c r="AB671" s="126"/>
      <c r="AC671" s="126"/>
      <c r="AD671" s="126"/>
      <c r="AE671" s="126"/>
      <c r="AF671" s="126"/>
      <c r="AG671" s="126" t="s">
        <v>340</v>
      </c>
      <c r="AH671" s="126"/>
      <c r="AI671" s="126"/>
      <c r="AJ671" s="126"/>
      <c r="AK671" s="126"/>
      <c r="AL671" s="126"/>
      <c r="AM671" s="126"/>
      <c r="AN671" s="126"/>
      <c r="AO671" s="126"/>
      <c r="AP671" s="126"/>
      <c r="AQ671" s="126"/>
      <c r="AR671" s="126"/>
      <c r="AS671" s="126"/>
      <c r="AT671" s="126"/>
      <c r="AU671" s="126"/>
      <c r="AV671" s="126"/>
      <c r="AW671" s="126"/>
      <c r="AX671" s="126"/>
      <c r="AY671" s="126"/>
      <c r="AZ671" s="126"/>
      <c r="BA671" s="126"/>
      <c r="BB671" s="126"/>
      <c r="BC671" s="126"/>
      <c r="BD671" s="126"/>
      <c r="BE671" s="126"/>
      <c r="BF671" s="126"/>
      <c r="BG671" s="126"/>
      <c r="BH671" s="126"/>
    </row>
    <row r="672" spans="1:60">
      <c r="A672" s="129"/>
      <c r="B672" s="129"/>
      <c r="C672" s="257" t="s">
        <v>842</v>
      </c>
      <c r="D672" s="258"/>
      <c r="E672" s="258"/>
      <c r="F672" s="258"/>
      <c r="G672" s="258"/>
      <c r="H672" s="131"/>
      <c r="I672" s="131"/>
      <c r="J672" s="131"/>
      <c r="K672" s="131"/>
      <c r="L672" s="131"/>
      <c r="M672" s="131"/>
      <c r="N672" s="130"/>
      <c r="O672" s="130"/>
      <c r="P672" s="130"/>
      <c r="Q672" s="130"/>
      <c r="R672" s="131"/>
      <c r="S672" s="131"/>
      <c r="T672" s="131"/>
      <c r="U672" s="131"/>
      <c r="V672" s="131"/>
      <c r="W672" s="131"/>
      <c r="X672" s="131"/>
      <c r="Y672" s="126"/>
      <c r="Z672" s="126"/>
      <c r="AA672" s="126"/>
      <c r="AB672" s="126"/>
      <c r="AC672" s="126"/>
      <c r="AD672" s="126"/>
      <c r="AE672" s="126"/>
      <c r="AF672" s="126"/>
      <c r="AG672" s="126" t="s">
        <v>340</v>
      </c>
      <c r="AH672" s="126"/>
      <c r="AI672" s="126"/>
      <c r="AJ672" s="126"/>
      <c r="AK672" s="126"/>
      <c r="AL672" s="126"/>
      <c r="AM672" s="126"/>
      <c r="AN672" s="126"/>
      <c r="AO672" s="126"/>
      <c r="AP672" s="126"/>
      <c r="AQ672" s="126"/>
      <c r="AR672" s="126"/>
      <c r="AS672" s="126"/>
      <c r="AT672" s="126"/>
      <c r="AU672" s="126"/>
      <c r="AV672" s="126"/>
      <c r="AW672" s="126"/>
      <c r="AX672" s="126"/>
      <c r="AY672" s="126"/>
      <c r="AZ672" s="126"/>
      <c r="BA672" s="126"/>
      <c r="BB672" s="126"/>
      <c r="BC672" s="126"/>
      <c r="BD672" s="126"/>
      <c r="BE672" s="126"/>
      <c r="BF672" s="126"/>
      <c r="BG672" s="126"/>
      <c r="BH672" s="126"/>
    </row>
    <row r="673" spans="1:60">
      <c r="A673" s="129"/>
      <c r="B673" s="129"/>
      <c r="C673" s="257" t="s">
        <v>843</v>
      </c>
      <c r="D673" s="258"/>
      <c r="E673" s="258"/>
      <c r="F673" s="258"/>
      <c r="G673" s="258"/>
      <c r="H673" s="131"/>
      <c r="I673" s="131"/>
      <c r="J673" s="131"/>
      <c r="K673" s="131"/>
      <c r="L673" s="131"/>
      <c r="M673" s="131"/>
      <c r="N673" s="130"/>
      <c r="O673" s="130"/>
      <c r="P673" s="130"/>
      <c r="Q673" s="130"/>
      <c r="R673" s="131"/>
      <c r="S673" s="131"/>
      <c r="T673" s="131"/>
      <c r="U673" s="131"/>
      <c r="V673" s="131"/>
      <c r="W673" s="131"/>
      <c r="X673" s="131"/>
      <c r="Y673" s="126"/>
      <c r="Z673" s="126"/>
      <c r="AA673" s="126"/>
      <c r="AB673" s="126"/>
      <c r="AC673" s="126"/>
      <c r="AD673" s="126"/>
      <c r="AE673" s="126"/>
      <c r="AF673" s="126"/>
      <c r="AG673" s="126" t="s">
        <v>340</v>
      </c>
      <c r="AH673" s="126"/>
      <c r="AI673" s="126"/>
      <c r="AJ673" s="126"/>
      <c r="AK673" s="126"/>
      <c r="AL673" s="126"/>
      <c r="AM673" s="126"/>
      <c r="AN673" s="126"/>
      <c r="AO673" s="126"/>
      <c r="AP673" s="126"/>
      <c r="AQ673" s="126"/>
      <c r="AR673" s="126"/>
      <c r="AS673" s="126"/>
      <c r="AT673" s="126"/>
      <c r="AU673" s="126"/>
      <c r="AV673" s="126"/>
      <c r="AW673" s="126"/>
      <c r="AX673" s="126"/>
      <c r="AY673" s="126"/>
      <c r="AZ673" s="126"/>
      <c r="BA673" s="126"/>
      <c r="BB673" s="126"/>
      <c r="BC673" s="126"/>
      <c r="BD673" s="126"/>
      <c r="BE673" s="126"/>
      <c r="BF673" s="126"/>
      <c r="BG673" s="126"/>
      <c r="BH673" s="126"/>
    </row>
    <row r="674" spans="1:60">
      <c r="A674" s="129"/>
      <c r="B674" s="129"/>
      <c r="C674" s="257" t="s">
        <v>844</v>
      </c>
      <c r="D674" s="258"/>
      <c r="E674" s="258"/>
      <c r="F674" s="258"/>
      <c r="G674" s="258"/>
      <c r="H674" s="131"/>
      <c r="I674" s="131"/>
      <c r="J674" s="131"/>
      <c r="K674" s="131"/>
      <c r="L674" s="131"/>
      <c r="M674" s="131"/>
      <c r="N674" s="130"/>
      <c r="O674" s="130"/>
      <c r="P674" s="130"/>
      <c r="Q674" s="130"/>
      <c r="R674" s="131"/>
      <c r="S674" s="131"/>
      <c r="T674" s="131"/>
      <c r="U674" s="131"/>
      <c r="V674" s="131"/>
      <c r="W674" s="131"/>
      <c r="X674" s="131"/>
      <c r="Y674" s="126"/>
      <c r="Z674" s="126"/>
      <c r="AA674" s="126"/>
      <c r="AB674" s="126"/>
      <c r="AC674" s="126"/>
      <c r="AD674" s="126"/>
      <c r="AE674" s="126"/>
      <c r="AF674" s="126"/>
      <c r="AG674" s="126" t="s">
        <v>340</v>
      </c>
      <c r="AH674" s="126"/>
      <c r="AI674" s="126"/>
      <c r="AJ674" s="126"/>
      <c r="AK674" s="126"/>
      <c r="AL674" s="126"/>
      <c r="AM674" s="126"/>
      <c r="AN674" s="126"/>
      <c r="AO674" s="126"/>
      <c r="AP674" s="126"/>
      <c r="AQ674" s="126"/>
      <c r="AR674" s="126"/>
      <c r="AS674" s="126"/>
      <c r="AT674" s="126"/>
      <c r="AU674" s="126"/>
      <c r="AV674" s="126"/>
      <c r="AW674" s="126"/>
      <c r="AX674" s="126"/>
      <c r="AY674" s="126"/>
      <c r="AZ674" s="126"/>
      <c r="BA674" s="126"/>
      <c r="BB674" s="126"/>
      <c r="BC674" s="126"/>
      <c r="BD674" s="126"/>
      <c r="BE674" s="126"/>
      <c r="BF674" s="126"/>
      <c r="BG674" s="126"/>
      <c r="BH674" s="126"/>
    </row>
    <row r="675" spans="1:60">
      <c r="A675" s="129"/>
      <c r="B675" s="129"/>
      <c r="C675" s="257" t="s">
        <v>845</v>
      </c>
      <c r="D675" s="258"/>
      <c r="E675" s="258"/>
      <c r="F675" s="258"/>
      <c r="G675" s="258"/>
      <c r="H675" s="131"/>
      <c r="I675" s="131"/>
      <c r="J675" s="131"/>
      <c r="K675" s="131"/>
      <c r="L675" s="131"/>
      <c r="M675" s="131"/>
      <c r="N675" s="130"/>
      <c r="O675" s="130"/>
      <c r="P675" s="130"/>
      <c r="Q675" s="130"/>
      <c r="R675" s="131"/>
      <c r="S675" s="131"/>
      <c r="T675" s="131"/>
      <c r="U675" s="131"/>
      <c r="V675" s="131"/>
      <c r="W675" s="131"/>
      <c r="X675" s="131"/>
      <c r="Y675" s="126"/>
      <c r="Z675" s="126"/>
      <c r="AA675" s="126"/>
      <c r="AB675" s="126"/>
      <c r="AC675" s="126"/>
      <c r="AD675" s="126"/>
      <c r="AE675" s="126"/>
      <c r="AF675" s="126"/>
      <c r="AG675" s="126" t="s">
        <v>340</v>
      </c>
      <c r="AH675" s="126"/>
      <c r="AI675" s="126"/>
      <c r="AJ675" s="126"/>
      <c r="AK675" s="126"/>
      <c r="AL675" s="126"/>
      <c r="AM675" s="126"/>
      <c r="AN675" s="126"/>
      <c r="AO675" s="126"/>
      <c r="AP675" s="126"/>
      <c r="AQ675" s="126"/>
      <c r="AR675" s="126"/>
      <c r="AS675" s="126"/>
      <c r="AT675" s="126"/>
      <c r="AU675" s="126"/>
      <c r="AV675" s="126"/>
      <c r="AW675" s="126"/>
      <c r="AX675" s="126"/>
      <c r="AY675" s="126"/>
      <c r="AZ675" s="126"/>
      <c r="BA675" s="126"/>
      <c r="BB675" s="126"/>
      <c r="BC675" s="126"/>
      <c r="BD675" s="126"/>
      <c r="BE675" s="126"/>
      <c r="BF675" s="126"/>
      <c r="BG675" s="126"/>
      <c r="BH675" s="126"/>
    </row>
    <row r="676" spans="1:60">
      <c r="A676" s="129"/>
      <c r="B676" s="129"/>
      <c r="C676" s="257" t="s">
        <v>846</v>
      </c>
      <c r="D676" s="258"/>
      <c r="E676" s="258"/>
      <c r="F676" s="258"/>
      <c r="G676" s="258"/>
      <c r="H676" s="131"/>
      <c r="I676" s="131"/>
      <c r="J676" s="131"/>
      <c r="K676" s="131"/>
      <c r="L676" s="131"/>
      <c r="M676" s="131"/>
      <c r="N676" s="130"/>
      <c r="O676" s="130"/>
      <c r="P676" s="130"/>
      <c r="Q676" s="130"/>
      <c r="R676" s="131"/>
      <c r="S676" s="131"/>
      <c r="T676" s="131"/>
      <c r="U676" s="131"/>
      <c r="V676" s="131"/>
      <c r="W676" s="131"/>
      <c r="X676" s="131"/>
      <c r="Y676" s="126"/>
      <c r="Z676" s="126"/>
      <c r="AA676" s="126"/>
      <c r="AB676" s="126"/>
      <c r="AC676" s="126"/>
      <c r="AD676" s="126"/>
      <c r="AE676" s="126"/>
      <c r="AF676" s="126"/>
      <c r="AG676" s="126" t="s">
        <v>340</v>
      </c>
      <c r="AH676" s="126"/>
      <c r="AI676" s="126"/>
      <c r="AJ676" s="126"/>
      <c r="AK676" s="126"/>
      <c r="AL676" s="126"/>
      <c r="AM676" s="126"/>
      <c r="AN676" s="126"/>
      <c r="AO676" s="126"/>
      <c r="AP676" s="126"/>
      <c r="AQ676" s="126"/>
      <c r="AR676" s="126"/>
      <c r="AS676" s="126"/>
      <c r="AT676" s="126"/>
      <c r="AU676" s="126"/>
      <c r="AV676" s="126"/>
      <c r="AW676" s="126"/>
      <c r="AX676" s="126"/>
      <c r="AY676" s="126"/>
      <c r="AZ676" s="126"/>
      <c r="BA676" s="126"/>
      <c r="BB676" s="126"/>
      <c r="BC676" s="126"/>
      <c r="BD676" s="126"/>
      <c r="BE676" s="126"/>
      <c r="BF676" s="126"/>
      <c r="BG676" s="126"/>
      <c r="BH676" s="126"/>
    </row>
    <row r="677" spans="1:60">
      <c r="A677" s="129"/>
      <c r="B677" s="129"/>
      <c r="C677" s="257" t="s">
        <v>847</v>
      </c>
      <c r="D677" s="258"/>
      <c r="E677" s="258"/>
      <c r="F677" s="258"/>
      <c r="G677" s="258"/>
      <c r="H677" s="131"/>
      <c r="I677" s="131"/>
      <c r="J677" s="131"/>
      <c r="K677" s="131"/>
      <c r="L677" s="131"/>
      <c r="M677" s="131"/>
      <c r="N677" s="130"/>
      <c r="O677" s="130"/>
      <c r="P677" s="130"/>
      <c r="Q677" s="130"/>
      <c r="R677" s="131"/>
      <c r="S677" s="131"/>
      <c r="T677" s="131"/>
      <c r="U677" s="131"/>
      <c r="V677" s="131"/>
      <c r="W677" s="131"/>
      <c r="X677" s="131"/>
      <c r="Y677" s="126"/>
      <c r="Z677" s="126"/>
      <c r="AA677" s="126"/>
      <c r="AB677" s="126"/>
      <c r="AC677" s="126"/>
      <c r="AD677" s="126"/>
      <c r="AE677" s="126"/>
      <c r="AF677" s="126"/>
      <c r="AG677" s="126" t="s">
        <v>340</v>
      </c>
      <c r="AH677" s="126"/>
      <c r="AI677" s="126"/>
      <c r="AJ677" s="126"/>
      <c r="AK677" s="126"/>
      <c r="AL677" s="126"/>
      <c r="AM677" s="126"/>
      <c r="AN677" s="126"/>
      <c r="AO677" s="126"/>
      <c r="AP677" s="126"/>
      <c r="AQ677" s="126"/>
      <c r="AR677" s="126"/>
      <c r="AS677" s="126"/>
      <c r="AT677" s="126"/>
      <c r="AU677" s="126"/>
      <c r="AV677" s="126"/>
      <c r="AW677" s="126"/>
      <c r="AX677" s="126"/>
      <c r="AY677" s="126"/>
      <c r="AZ677" s="126"/>
      <c r="BA677" s="126"/>
      <c r="BB677" s="126"/>
      <c r="BC677" s="126"/>
      <c r="BD677" s="126"/>
      <c r="BE677" s="126"/>
      <c r="BF677" s="126"/>
      <c r="BG677" s="126"/>
      <c r="BH677" s="126"/>
    </row>
    <row r="678" spans="1:60">
      <c r="A678" s="129"/>
      <c r="B678" s="129"/>
      <c r="C678" s="257" t="s">
        <v>848</v>
      </c>
      <c r="D678" s="258"/>
      <c r="E678" s="258"/>
      <c r="F678" s="258"/>
      <c r="G678" s="258"/>
      <c r="H678" s="131"/>
      <c r="I678" s="131"/>
      <c r="J678" s="131"/>
      <c r="K678" s="131"/>
      <c r="L678" s="131"/>
      <c r="M678" s="131"/>
      <c r="N678" s="130"/>
      <c r="O678" s="130"/>
      <c r="P678" s="130"/>
      <c r="Q678" s="130"/>
      <c r="R678" s="131"/>
      <c r="S678" s="131"/>
      <c r="T678" s="131"/>
      <c r="U678" s="131"/>
      <c r="V678" s="131"/>
      <c r="W678" s="131"/>
      <c r="X678" s="131"/>
      <c r="Y678" s="126"/>
      <c r="Z678" s="126"/>
      <c r="AA678" s="126"/>
      <c r="AB678" s="126"/>
      <c r="AC678" s="126"/>
      <c r="AD678" s="126"/>
      <c r="AE678" s="126"/>
      <c r="AF678" s="126"/>
      <c r="AG678" s="126" t="s">
        <v>340</v>
      </c>
      <c r="AH678" s="126"/>
      <c r="AI678" s="126"/>
      <c r="AJ678" s="126"/>
      <c r="AK678" s="126"/>
      <c r="AL678" s="126"/>
      <c r="AM678" s="126"/>
      <c r="AN678" s="126"/>
      <c r="AO678" s="126"/>
      <c r="AP678" s="126"/>
      <c r="AQ678" s="126"/>
      <c r="AR678" s="126"/>
      <c r="AS678" s="126"/>
      <c r="AT678" s="126"/>
      <c r="AU678" s="126"/>
      <c r="AV678" s="126"/>
      <c r="AW678" s="126"/>
      <c r="AX678" s="126"/>
      <c r="AY678" s="126"/>
      <c r="AZ678" s="126"/>
      <c r="BA678" s="126"/>
      <c r="BB678" s="126"/>
      <c r="BC678" s="126"/>
      <c r="BD678" s="126"/>
      <c r="BE678" s="126"/>
      <c r="BF678" s="126"/>
      <c r="BG678" s="126"/>
      <c r="BH678" s="126"/>
    </row>
    <row r="679" spans="1:60">
      <c r="A679" s="129"/>
      <c r="B679" s="129"/>
      <c r="C679" s="257" t="s">
        <v>849</v>
      </c>
      <c r="D679" s="258"/>
      <c r="E679" s="258"/>
      <c r="F679" s="258"/>
      <c r="G679" s="258"/>
      <c r="H679" s="131"/>
      <c r="I679" s="131"/>
      <c r="J679" s="131"/>
      <c r="K679" s="131"/>
      <c r="L679" s="131"/>
      <c r="M679" s="131"/>
      <c r="N679" s="130"/>
      <c r="O679" s="130"/>
      <c r="P679" s="130"/>
      <c r="Q679" s="130"/>
      <c r="R679" s="131"/>
      <c r="S679" s="131"/>
      <c r="T679" s="131"/>
      <c r="U679" s="131"/>
      <c r="V679" s="131"/>
      <c r="W679" s="131"/>
      <c r="X679" s="131"/>
      <c r="Y679" s="126"/>
      <c r="Z679" s="126"/>
      <c r="AA679" s="126"/>
      <c r="AB679" s="126"/>
      <c r="AC679" s="126"/>
      <c r="AD679" s="126"/>
      <c r="AE679" s="126"/>
      <c r="AF679" s="126"/>
      <c r="AG679" s="126" t="s">
        <v>340</v>
      </c>
      <c r="AH679" s="126"/>
      <c r="AI679" s="126"/>
      <c r="AJ679" s="126"/>
      <c r="AK679" s="126"/>
      <c r="AL679" s="126"/>
      <c r="AM679" s="126"/>
      <c r="AN679" s="126"/>
      <c r="AO679" s="126"/>
      <c r="AP679" s="126"/>
      <c r="AQ679" s="126"/>
      <c r="AR679" s="126"/>
      <c r="AS679" s="126"/>
      <c r="AT679" s="126"/>
      <c r="AU679" s="126"/>
      <c r="AV679" s="126"/>
      <c r="AW679" s="126"/>
      <c r="AX679" s="126"/>
      <c r="AY679" s="126"/>
      <c r="AZ679" s="126"/>
      <c r="BA679" s="126"/>
      <c r="BB679" s="126"/>
      <c r="BC679" s="126"/>
      <c r="BD679" s="126"/>
      <c r="BE679" s="126"/>
      <c r="BF679" s="126"/>
      <c r="BG679" s="126"/>
      <c r="BH679" s="126"/>
    </row>
    <row r="680" spans="1:60">
      <c r="A680" s="129"/>
      <c r="B680" s="129"/>
      <c r="C680" s="257" t="s">
        <v>850</v>
      </c>
      <c r="D680" s="258"/>
      <c r="E680" s="258"/>
      <c r="F680" s="258"/>
      <c r="G680" s="258"/>
      <c r="H680" s="131"/>
      <c r="I680" s="131"/>
      <c r="J680" s="131"/>
      <c r="K680" s="131"/>
      <c r="L680" s="131"/>
      <c r="M680" s="131"/>
      <c r="N680" s="130"/>
      <c r="O680" s="130"/>
      <c r="P680" s="130"/>
      <c r="Q680" s="130"/>
      <c r="R680" s="131"/>
      <c r="S680" s="131"/>
      <c r="T680" s="131"/>
      <c r="U680" s="131"/>
      <c r="V680" s="131"/>
      <c r="W680" s="131"/>
      <c r="X680" s="131"/>
      <c r="Y680" s="126"/>
      <c r="Z680" s="126"/>
      <c r="AA680" s="126"/>
      <c r="AB680" s="126"/>
      <c r="AC680" s="126"/>
      <c r="AD680" s="126"/>
      <c r="AE680" s="126"/>
      <c r="AF680" s="126"/>
      <c r="AG680" s="126" t="s">
        <v>340</v>
      </c>
      <c r="AH680" s="126"/>
      <c r="AI680" s="126"/>
      <c r="AJ680" s="126"/>
      <c r="AK680" s="126"/>
      <c r="AL680" s="126"/>
      <c r="AM680" s="126"/>
      <c r="AN680" s="126"/>
      <c r="AO680" s="126"/>
      <c r="AP680" s="126"/>
      <c r="AQ680" s="126"/>
      <c r="AR680" s="126"/>
      <c r="AS680" s="126"/>
      <c r="AT680" s="126"/>
      <c r="AU680" s="126"/>
      <c r="AV680" s="126"/>
      <c r="AW680" s="126"/>
      <c r="AX680" s="126"/>
      <c r="AY680" s="126"/>
      <c r="AZ680" s="126"/>
      <c r="BA680" s="126"/>
      <c r="BB680" s="126"/>
      <c r="BC680" s="126"/>
      <c r="BD680" s="126"/>
      <c r="BE680" s="126"/>
      <c r="BF680" s="126"/>
      <c r="BG680" s="126"/>
      <c r="BH680" s="126"/>
    </row>
    <row r="681" spans="1:60">
      <c r="A681" s="129"/>
      <c r="B681" s="129"/>
      <c r="C681" s="257" t="s">
        <v>851</v>
      </c>
      <c r="D681" s="258"/>
      <c r="E681" s="258"/>
      <c r="F681" s="258"/>
      <c r="G681" s="258"/>
      <c r="H681" s="131"/>
      <c r="I681" s="131"/>
      <c r="J681" s="131"/>
      <c r="K681" s="131"/>
      <c r="L681" s="131"/>
      <c r="M681" s="131"/>
      <c r="N681" s="130"/>
      <c r="O681" s="130"/>
      <c r="P681" s="130"/>
      <c r="Q681" s="130"/>
      <c r="R681" s="131"/>
      <c r="S681" s="131"/>
      <c r="T681" s="131"/>
      <c r="U681" s="131"/>
      <c r="V681" s="131"/>
      <c r="W681" s="131"/>
      <c r="X681" s="131"/>
      <c r="Y681" s="126"/>
      <c r="Z681" s="126"/>
      <c r="AA681" s="126"/>
      <c r="AB681" s="126"/>
      <c r="AC681" s="126"/>
      <c r="AD681" s="126"/>
      <c r="AE681" s="126"/>
      <c r="AF681" s="126"/>
      <c r="AG681" s="126" t="s">
        <v>340</v>
      </c>
      <c r="AH681" s="126"/>
      <c r="AI681" s="126"/>
      <c r="AJ681" s="126"/>
      <c r="AK681" s="126"/>
      <c r="AL681" s="126"/>
      <c r="AM681" s="126"/>
      <c r="AN681" s="126"/>
      <c r="AO681" s="126"/>
      <c r="AP681" s="126"/>
      <c r="AQ681" s="126"/>
      <c r="AR681" s="126"/>
      <c r="AS681" s="126"/>
      <c r="AT681" s="126"/>
      <c r="AU681" s="126"/>
      <c r="AV681" s="126"/>
      <c r="AW681" s="126"/>
      <c r="AX681" s="126"/>
      <c r="AY681" s="126"/>
      <c r="AZ681" s="126"/>
      <c r="BA681" s="126"/>
      <c r="BB681" s="126"/>
      <c r="BC681" s="126"/>
      <c r="BD681" s="126"/>
      <c r="BE681" s="126"/>
      <c r="BF681" s="126"/>
      <c r="BG681" s="126"/>
      <c r="BH681" s="126"/>
    </row>
    <row r="682" spans="1:60">
      <c r="A682" s="129"/>
      <c r="B682" s="129"/>
      <c r="C682" s="257" t="s">
        <v>852</v>
      </c>
      <c r="D682" s="258"/>
      <c r="E682" s="258"/>
      <c r="F682" s="258"/>
      <c r="G682" s="258"/>
      <c r="H682" s="131"/>
      <c r="I682" s="131"/>
      <c r="J682" s="131"/>
      <c r="K682" s="131"/>
      <c r="L682" s="131"/>
      <c r="M682" s="131"/>
      <c r="N682" s="130"/>
      <c r="O682" s="130"/>
      <c r="P682" s="130"/>
      <c r="Q682" s="130"/>
      <c r="R682" s="131"/>
      <c r="S682" s="131"/>
      <c r="T682" s="131"/>
      <c r="U682" s="131"/>
      <c r="V682" s="131"/>
      <c r="W682" s="131"/>
      <c r="X682" s="131"/>
      <c r="Y682" s="126"/>
      <c r="Z682" s="126"/>
      <c r="AA682" s="126"/>
      <c r="AB682" s="126"/>
      <c r="AC682" s="126"/>
      <c r="AD682" s="126"/>
      <c r="AE682" s="126"/>
      <c r="AF682" s="126"/>
      <c r="AG682" s="126" t="s">
        <v>340</v>
      </c>
      <c r="AH682" s="126"/>
      <c r="AI682" s="126"/>
      <c r="AJ682" s="126"/>
      <c r="AK682" s="126"/>
      <c r="AL682" s="126"/>
      <c r="AM682" s="126"/>
      <c r="AN682" s="126"/>
      <c r="AO682" s="126"/>
      <c r="AP682" s="126"/>
      <c r="AQ682" s="126"/>
      <c r="AR682" s="126"/>
      <c r="AS682" s="126"/>
      <c r="AT682" s="126"/>
      <c r="AU682" s="126"/>
      <c r="AV682" s="126"/>
      <c r="AW682" s="126"/>
      <c r="AX682" s="126"/>
      <c r="AY682" s="126"/>
      <c r="AZ682" s="126"/>
      <c r="BA682" s="126"/>
      <c r="BB682" s="126"/>
      <c r="BC682" s="126"/>
      <c r="BD682" s="126"/>
      <c r="BE682" s="126"/>
      <c r="BF682" s="126"/>
      <c r="BG682" s="126"/>
      <c r="BH682" s="126"/>
    </row>
    <row r="683" spans="1:60">
      <c r="A683" s="129"/>
      <c r="B683" s="129"/>
      <c r="C683" s="257" t="s">
        <v>853</v>
      </c>
      <c r="D683" s="258"/>
      <c r="E683" s="258"/>
      <c r="F683" s="258"/>
      <c r="G683" s="258"/>
      <c r="H683" s="131"/>
      <c r="I683" s="131"/>
      <c r="J683" s="131"/>
      <c r="K683" s="131"/>
      <c r="L683" s="131"/>
      <c r="M683" s="131"/>
      <c r="N683" s="130"/>
      <c r="O683" s="130"/>
      <c r="P683" s="130"/>
      <c r="Q683" s="130"/>
      <c r="R683" s="131"/>
      <c r="S683" s="131"/>
      <c r="T683" s="131"/>
      <c r="U683" s="131"/>
      <c r="V683" s="131"/>
      <c r="W683" s="131"/>
      <c r="X683" s="131"/>
      <c r="Y683" s="126"/>
      <c r="Z683" s="126"/>
      <c r="AA683" s="126"/>
      <c r="AB683" s="126"/>
      <c r="AC683" s="126"/>
      <c r="AD683" s="126"/>
      <c r="AE683" s="126"/>
      <c r="AF683" s="126"/>
      <c r="AG683" s="126" t="s">
        <v>340</v>
      </c>
      <c r="AH683" s="126"/>
      <c r="AI683" s="126"/>
      <c r="AJ683" s="126"/>
      <c r="AK683" s="126"/>
      <c r="AL683" s="126"/>
      <c r="AM683" s="126"/>
      <c r="AN683" s="126"/>
      <c r="AO683" s="126"/>
      <c r="AP683" s="126"/>
      <c r="AQ683" s="126"/>
      <c r="AR683" s="126"/>
      <c r="AS683" s="126"/>
      <c r="AT683" s="126"/>
      <c r="AU683" s="126"/>
      <c r="AV683" s="126"/>
      <c r="AW683" s="126"/>
      <c r="AX683" s="126"/>
      <c r="AY683" s="126"/>
      <c r="AZ683" s="126"/>
      <c r="BA683" s="126"/>
      <c r="BB683" s="126"/>
      <c r="BC683" s="126"/>
      <c r="BD683" s="126"/>
      <c r="BE683" s="126"/>
      <c r="BF683" s="126"/>
      <c r="BG683" s="126"/>
      <c r="BH683" s="126"/>
    </row>
    <row r="684" spans="1:60">
      <c r="A684" s="129"/>
      <c r="B684" s="129"/>
      <c r="C684" s="257" t="s">
        <v>854</v>
      </c>
      <c r="D684" s="258"/>
      <c r="E684" s="258"/>
      <c r="F684" s="258"/>
      <c r="G684" s="258"/>
      <c r="H684" s="131"/>
      <c r="I684" s="131"/>
      <c r="J684" s="131"/>
      <c r="K684" s="131"/>
      <c r="L684" s="131"/>
      <c r="M684" s="131"/>
      <c r="N684" s="130"/>
      <c r="O684" s="130"/>
      <c r="P684" s="130"/>
      <c r="Q684" s="130"/>
      <c r="R684" s="131"/>
      <c r="S684" s="131"/>
      <c r="T684" s="131"/>
      <c r="U684" s="131"/>
      <c r="V684" s="131"/>
      <c r="W684" s="131"/>
      <c r="X684" s="131"/>
      <c r="Y684" s="126"/>
      <c r="Z684" s="126"/>
      <c r="AA684" s="126"/>
      <c r="AB684" s="126"/>
      <c r="AC684" s="126"/>
      <c r="AD684" s="126"/>
      <c r="AE684" s="126"/>
      <c r="AF684" s="126"/>
      <c r="AG684" s="126" t="s">
        <v>340</v>
      </c>
      <c r="AH684" s="126"/>
      <c r="AI684" s="126"/>
      <c r="AJ684" s="126"/>
      <c r="AK684" s="126"/>
      <c r="AL684" s="126"/>
      <c r="AM684" s="126"/>
      <c r="AN684" s="126"/>
      <c r="AO684" s="126"/>
      <c r="AP684" s="126"/>
      <c r="AQ684" s="126"/>
      <c r="AR684" s="126"/>
      <c r="AS684" s="126"/>
      <c r="AT684" s="126"/>
      <c r="AU684" s="126"/>
      <c r="AV684" s="126"/>
      <c r="AW684" s="126"/>
      <c r="AX684" s="126"/>
      <c r="AY684" s="126"/>
      <c r="AZ684" s="126"/>
      <c r="BA684" s="126"/>
      <c r="BB684" s="126"/>
      <c r="BC684" s="126"/>
      <c r="BD684" s="126"/>
      <c r="BE684" s="126"/>
      <c r="BF684" s="126"/>
      <c r="BG684" s="126"/>
      <c r="BH684" s="126"/>
    </row>
    <row r="685" spans="1:60">
      <c r="A685" s="129"/>
      <c r="B685" s="129"/>
      <c r="C685" s="257" t="s">
        <v>855</v>
      </c>
      <c r="D685" s="258"/>
      <c r="E685" s="258"/>
      <c r="F685" s="258"/>
      <c r="G685" s="258"/>
      <c r="H685" s="131"/>
      <c r="I685" s="131"/>
      <c r="J685" s="131"/>
      <c r="K685" s="131"/>
      <c r="L685" s="131"/>
      <c r="M685" s="131"/>
      <c r="N685" s="130"/>
      <c r="O685" s="130"/>
      <c r="P685" s="130"/>
      <c r="Q685" s="130"/>
      <c r="R685" s="131"/>
      <c r="S685" s="131"/>
      <c r="T685" s="131"/>
      <c r="U685" s="131"/>
      <c r="V685" s="131"/>
      <c r="W685" s="131"/>
      <c r="X685" s="131"/>
      <c r="Y685" s="126"/>
      <c r="Z685" s="126"/>
      <c r="AA685" s="126"/>
      <c r="AB685" s="126"/>
      <c r="AC685" s="126"/>
      <c r="AD685" s="126"/>
      <c r="AE685" s="126"/>
      <c r="AF685" s="126"/>
      <c r="AG685" s="126" t="s">
        <v>340</v>
      </c>
      <c r="AH685" s="126"/>
      <c r="AI685" s="126"/>
      <c r="AJ685" s="126"/>
      <c r="AK685" s="126"/>
      <c r="AL685" s="126"/>
      <c r="AM685" s="126"/>
      <c r="AN685" s="126"/>
      <c r="AO685" s="126"/>
      <c r="AP685" s="126"/>
      <c r="AQ685" s="126"/>
      <c r="AR685" s="126"/>
      <c r="AS685" s="126"/>
      <c r="AT685" s="126"/>
      <c r="AU685" s="126"/>
      <c r="AV685" s="126"/>
      <c r="AW685" s="126"/>
      <c r="AX685" s="126"/>
      <c r="AY685" s="126"/>
      <c r="AZ685" s="126"/>
      <c r="BA685" s="126"/>
      <c r="BB685" s="126"/>
      <c r="BC685" s="126"/>
      <c r="BD685" s="126"/>
      <c r="BE685" s="126"/>
      <c r="BF685" s="126"/>
      <c r="BG685" s="126"/>
      <c r="BH685" s="126"/>
    </row>
    <row r="686" spans="1:60">
      <c r="A686" s="129"/>
      <c r="B686" s="129"/>
      <c r="C686" s="257" t="s">
        <v>856</v>
      </c>
      <c r="D686" s="258"/>
      <c r="E686" s="258"/>
      <c r="F686" s="258"/>
      <c r="G686" s="258"/>
      <c r="H686" s="131"/>
      <c r="I686" s="131"/>
      <c r="J686" s="131"/>
      <c r="K686" s="131"/>
      <c r="L686" s="131"/>
      <c r="M686" s="131"/>
      <c r="N686" s="130"/>
      <c r="O686" s="130"/>
      <c r="P686" s="130"/>
      <c r="Q686" s="130"/>
      <c r="R686" s="131"/>
      <c r="S686" s="131"/>
      <c r="T686" s="131"/>
      <c r="U686" s="131"/>
      <c r="V686" s="131"/>
      <c r="W686" s="131"/>
      <c r="X686" s="131"/>
      <c r="Y686" s="126"/>
      <c r="Z686" s="126"/>
      <c r="AA686" s="126"/>
      <c r="AB686" s="126"/>
      <c r="AC686" s="126"/>
      <c r="AD686" s="126"/>
      <c r="AE686" s="126"/>
      <c r="AF686" s="126"/>
      <c r="AG686" s="126" t="s">
        <v>340</v>
      </c>
      <c r="AH686" s="126"/>
      <c r="AI686" s="126"/>
      <c r="AJ686" s="126"/>
      <c r="AK686" s="126"/>
      <c r="AL686" s="126"/>
      <c r="AM686" s="126"/>
      <c r="AN686" s="126"/>
      <c r="AO686" s="126"/>
      <c r="AP686" s="126"/>
      <c r="AQ686" s="126"/>
      <c r="AR686" s="126"/>
      <c r="AS686" s="126"/>
      <c r="AT686" s="126"/>
      <c r="AU686" s="126"/>
      <c r="AV686" s="126"/>
      <c r="AW686" s="126"/>
      <c r="AX686" s="126"/>
      <c r="AY686" s="126"/>
      <c r="AZ686" s="126"/>
      <c r="BA686" s="126"/>
      <c r="BB686" s="126"/>
      <c r="BC686" s="126"/>
      <c r="BD686" s="126"/>
      <c r="BE686" s="126"/>
      <c r="BF686" s="126"/>
      <c r="BG686" s="126"/>
      <c r="BH686" s="126"/>
    </row>
    <row r="687" spans="1:60">
      <c r="A687" s="129"/>
      <c r="B687" s="129"/>
      <c r="C687" s="257" t="s">
        <v>857</v>
      </c>
      <c r="D687" s="258"/>
      <c r="E687" s="258"/>
      <c r="F687" s="258"/>
      <c r="G687" s="258"/>
      <c r="H687" s="131"/>
      <c r="I687" s="131"/>
      <c r="J687" s="131"/>
      <c r="K687" s="131"/>
      <c r="L687" s="131"/>
      <c r="M687" s="131"/>
      <c r="N687" s="130"/>
      <c r="O687" s="130"/>
      <c r="P687" s="130"/>
      <c r="Q687" s="130"/>
      <c r="R687" s="131"/>
      <c r="S687" s="131"/>
      <c r="T687" s="131"/>
      <c r="U687" s="131"/>
      <c r="V687" s="131"/>
      <c r="W687" s="131"/>
      <c r="X687" s="131"/>
      <c r="Y687" s="126"/>
      <c r="Z687" s="126"/>
      <c r="AA687" s="126"/>
      <c r="AB687" s="126"/>
      <c r="AC687" s="126"/>
      <c r="AD687" s="126"/>
      <c r="AE687" s="126"/>
      <c r="AF687" s="126"/>
      <c r="AG687" s="126" t="s">
        <v>340</v>
      </c>
      <c r="AH687" s="126"/>
      <c r="AI687" s="126"/>
      <c r="AJ687" s="126"/>
      <c r="AK687" s="126"/>
      <c r="AL687" s="126"/>
      <c r="AM687" s="126"/>
      <c r="AN687" s="126"/>
      <c r="AO687" s="126"/>
      <c r="AP687" s="126"/>
      <c r="AQ687" s="126"/>
      <c r="AR687" s="126"/>
      <c r="AS687" s="126"/>
      <c r="AT687" s="126"/>
      <c r="AU687" s="126"/>
      <c r="AV687" s="126"/>
      <c r="AW687" s="126"/>
      <c r="AX687" s="126"/>
      <c r="AY687" s="126"/>
      <c r="AZ687" s="126"/>
      <c r="BA687" s="126"/>
      <c r="BB687" s="126"/>
      <c r="BC687" s="126"/>
      <c r="BD687" s="126"/>
      <c r="BE687" s="126"/>
      <c r="BF687" s="126"/>
      <c r="BG687" s="126"/>
      <c r="BH687" s="126"/>
    </row>
    <row r="688" spans="1:60">
      <c r="A688" s="129"/>
      <c r="B688" s="129"/>
      <c r="C688" s="257" t="s">
        <v>858</v>
      </c>
      <c r="D688" s="258"/>
      <c r="E688" s="258"/>
      <c r="F688" s="258"/>
      <c r="G688" s="258"/>
      <c r="H688" s="131"/>
      <c r="I688" s="131"/>
      <c r="J688" s="131"/>
      <c r="K688" s="131"/>
      <c r="L688" s="131"/>
      <c r="M688" s="131"/>
      <c r="N688" s="130"/>
      <c r="O688" s="130"/>
      <c r="P688" s="130"/>
      <c r="Q688" s="130"/>
      <c r="R688" s="131"/>
      <c r="S688" s="131"/>
      <c r="T688" s="131"/>
      <c r="U688" s="131"/>
      <c r="V688" s="131"/>
      <c r="W688" s="131"/>
      <c r="X688" s="131"/>
      <c r="Y688" s="126"/>
      <c r="Z688" s="126"/>
      <c r="AA688" s="126"/>
      <c r="AB688" s="126"/>
      <c r="AC688" s="126"/>
      <c r="AD688" s="126"/>
      <c r="AE688" s="126"/>
      <c r="AF688" s="126"/>
      <c r="AG688" s="126" t="s">
        <v>340</v>
      </c>
      <c r="AH688" s="126"/>
      <c r="AI688" s="126"/>
      <c r="AJ688" s="126"/>
      <c r="AK688" s="126"/>
      <c r="AL688" s="126"/>
      <c r="AM688" s="126"/>
      <c r="AN688" s="126"/>
      <c r="AO688" s="126"/>
      <c r="AP688" s="126"/>
      <c r="AQ688" s="126"/>
      <c r="AR688" s="126"/>
      <c r="AS688" s="126"/>
      <c r="AT688" s="126"/>
      <c r="AU688" s="126"/>
      <c r="AV688" s="126"/>
      <c r="AW688" s="126"/>
      <c r="AX688" s="126"/>
      <c r="AY688" s="126"/>
      <c r="AZ688" s="126"/>
      <c r="BA688" s="126"/>
      <c r="BB688" s="126"/>
      <c r="BC688" s="126"/>
      <c r="BD688" s="126"/>
      <c r="BE688" s="126"/>
      <c r="BF688" s="126"/>
      <c r="BG688" s="126"/>
      <c r="BH688" s="126"/>
    </row>
    <row r="689" spans="1:60">
      <c r="A689" s="129"/>
      <c r="B689" s="129"/>
      <c r="C689" s="257" t="s">
        <v>859</v>
      </c>
      <c r="D689" s="258"/>
      <c r="E689" s="258"/>
      <c r="F689" s="258"/>
      <c r="G689" s="258"/>
      <c r="H689" s="131"/>
      <c r="I689" s="131"/>
      <c r="J689" s="131"/>
      <c r="K689" s="131"/>
      <c r="L689" s="131"/>
      <c r="M689" s="131"/>
      <c r="N689" s="130"/>
      <c r="O689" s="130"/>
      <c r="P689" s="130"/>
      <c r="Q689" s="130"/>
      <c r="R689" s="131"/>
      <c r="S689" s="131"/>
      <c r="T689" s="131"/>
      <c r="U689" s="131"/>
      <c r="V689" s="131"/>
      <c r="W689" s="131"/>
      <c r="X689" s="131"/>
      <c r="Y689" s="126"/>
      <c r="Z689" s="126"/>
      <c r="AA689" s="126"/>
      <c r="AB689" s="126"/>
      <c r="AC689" s="126"/>
      <c r="AD689" s="126"/>
      <c r="AE689" s="126"/>
      <c r="AF689" s="126"/>
      <c r="AG689" s="126" t="s">
        <v>340</v>
      </c>
      <c r="AH689" s="126"/>
      <c r="AI689" s="126"/>
      <c r="AJ689" s="126"/>
      <c r="AK689" s="126"/>
      <c r="AL689" s="126"/>
      <c r="AM689" s="126"/>
      <c r="AN689" s="126"/>
      <c r="AO689" s="126"/>
      <c r="AP689" s="126"/>
      <c r="AQ689" s="126"/>
      <c r="AR689" s="126"/>
      <c r="AS689" s="126"/>
      <c r="AT689" s="126"/>
      <c r="AU689" s="126"/>
      <c r="AV689" s="126"/>
      <c r="AW689" s="126"/>
      <c r="AX689" s="126"/>
      <c r="AY689" s="126"/>
      <c r="AZ689" s="126"/>
      <c r="BA689" s="126"/>
      <c r="BB689" s="126"/>
      <c r="BC689" s="126"/>
      <c r="BD689" s="126"/>
      <c r="BE689" s="126"/>
      <c r="BF689" s="126"/>
      <c r="BG689" s="126"/>
      <c r="BH689" s="126"/>
    </row>
    <row r="690" spans="1:60">
      <c r="A690" s="129"/>
      <c r="B690" s="129"/>
      <c r="C690" s="257" t="s">
        <v>860</v>
      </c>
      <c r="D690" s="258"/>
      <c r="E690" s="258"/>
      <c r="F690" s="258"/>
      <c r="G690" s="258"/>
      <c r="H690" s="131"/>
      <c r="I690" s="131"/>
      <c r="J690" s="131"/>
      <c r="K690" s="131"/>
      <c r="L690" s="131"/>
      <c r="M690" s="131"/>
      <c r="N690" s="130"/>
      <c r="O690" s="130"/>
      <c r="P690" s="130"/>
      <c r="Q690" s="130"/>
      <c r="R690" s="131"/>
      <c r="S690" s="131"/>
      <c r="T690" s="131"/>
      <c r="U690" s="131"/>
      <c r="V690" s="131"/>
      <c r="W690" s="131"/>
      <c r="X690" s="131"/>
      <c r="Y690" s="126"/>
      <c r="Z690" s="126"/>
      <c r="AA690" s="126"/>
      <c r="AB690" s="126"/>
      <c r="AC690" s="126"/>
      <c r="AD690" s="126"/>
      <c r="AE690" s="126"/>
      <c r="AF690" s="126"/>
      <c r="AG690" s="126" t="s">
        <v>340</v>
      </c>
      <c r="AH690" s="126"/>
      <c r="AI690" s="126"/>
      <c r="AJ690" s="126"/>
      <c r="AK690" s="126"/>
      <c r="AL690" s="126"/>
      <c r="AM690" s="126"/>
      <c r="AN690" s="126"/>
      <c r="AO690" s="126"/>
      <c r="AP690" s="126"/>
      <c r="AQ690" s="126"/>
      <c r="AR690" s="126"/>
      <c r="AS690" s="126"/>
      <c r="AT690" s="126"/>
      <c r="AU690" s="126"/>
      <c r="AV690" s="126"/>
      <c r="AW690" s="126"/>
      <c r="AX690" s="126"/>
      <c r="AY690" s="126"/>
      <c r="AZ690" s="126"/>
      <c r="BA690" s="126"/>
      <c r="BB690" s="126"/>
      <c r="BC690" s="126"/>
      <c r="BD690" s="126"/>
      <c r="BE690" s="126"/>
      <c r="BF690" s="126"/>
      <c r="BG690" s="126"/>
      <c r="BH690" s="126"/>
    </row>
    <row r="691" spans="1:60">
      <c r="A691" s="129"/>
      <c r="B691" s="129"/>
      <c r="C691" s="257" t="s">
        <v>861</v>
      </c>
      <c r="D691" s="258"/>
      <c r="E691" s="258"/>
      <c r="F691" s="258"/>
      <c r="G691" s="258"/>
      <c r="H691" s="131"/>
      <c r="I691" s="131"/>
      <c r="J691" s="131"/>
      <c r="K691" s="131"/>
      <c r="L691" s="131"/>
      <c r="M691" s="131"/>
      <c r="N691" s="130"/>
      <c r="O691" s="130"/>
      <c r="P691" s="130"/>
      <c r="Q691" s="130"/>
      <c r="R691" s="131"/>
      <c r="S691" s="131"/>
      <c r="T691" s="131"/>
      <c r="U691" s="131"/>
      <c r="V691" s="131"/>
      <c r="W691" s="131"/>
      <c r="X691" s="131"/>
      <c r="Y691" s="126"/>
      <c r="Z691" s="126"/>
      <c r="AA691" s="126"/>
      <c r="AB691" s="126"/>
      <c r="AC691" s="126"/>
      <c r="AD691" s="126"/>
      <c r="AE691" s="126"/>
      <c r="AF691" s="126"/>
      <c r="AG691" s="126" t="s">
        <v>340</v>
      </c>
      <c r="AH691" s="126"/>
      <c r="AI691" s="126"/>
      <c r="AJ691" s="126"/>
      <c r="AK691" s="126"/>
      <c r="AL691" s="126"/>
      <c r="AM691" s="126"/>
      <c r="AN691" s="126"/>
      <c r="AO691" s="126"/>
      <c r="AP691" s="126"/>
      <c r="AQ691" s="126"/>
      <c r="AR691" s="126"/>
      <c r="AS691" s="126"/>
      <c r="AT691" s="126"/>
      <c r="AU691" s="126"/>
      <c r="AV691" s="126"/>
      <c r="AW691" s="126"/>
      <c r="AX691" s="126"/>
      <c r="AY691" s="126"/>
      <c r="AZ691" s="126"/>
      <c r="BA691" s="126"/>
      <c r="BB691" s="126"/>
      <c r="BC691" s="126"/>
      <c r="BD691" s="126"/>
      <c r="BE691" s="126"/>
      <c r="BF691" s="126"/>
      <c r="BG691" s="126"/>
      <c r="BH691" s="126"/>
    </row>
    <row r="692" spans="1:60">
      <c r="A692" s="129"/>
      <c r="B692" s="129"/>
      <c r="C692" s="257" t="s">
        <v>862</v>
      </c>
      <c r="D692" s="258"/>
      <c r="E692" s="258"/>
      <c r="F692" s="258"/>
      <c r="G692" s="258"/>
      <c r="H692" s="131"/>
      <c r="I692" s="131"/>
      <c r="J692" s="131"/>
      <c r="K692" s="131"/>
      <c r="L692" s="131"/>
      <c r="M692" s="131"/>
      <c r="N692" s="130"/>
      <c r="O692" s="130"/>
      <c r="P692" s="130"/>
      <c r="Q692" s="130"/>
      <c r="R692" s="131"/>
      <c r="S692" s="131"/>
      <c r="T692" s="131"/>
      <c r="U692" s="131"/>
      <c r="V692" s="131"/>
      <c r="W692" s="131"/>
      <c r="X692" s="131"/>
      <c r="Y692" s="126"/>
      <c r="Z692" s="126"/>
      <c r="AA692" s="126"/>
      <c r="AB692" s="126"/>
      <c r="AC692" s="126"/>
      <c r="AD692" s="126"/>
      <c r="AE692" s="126"/>
      <c r="AF692" s="126"/>
      <c r="AG692" s="126" t="s">
        <v>340</v>
      </c>
      <c r="AH692" s="126"/>
      <c r="AI692" s="126"/>
      <c r="AJ692" s="126"/>
      <c r="AK692" s="126"/>
      <c r="AL692" s="126"/>
      <c r="AM692" s="126"/>
      <c r="AN692" s="126"/>
      <c r="AO692" s="126"/>
      <c r="AP692" s="126"/>
      <c r="AQ692" s="126"/>
      <c r="AR692" s="126"/>
      <c r="AS692" s="126"/>
      <c r="AT692" s="126"/>
      <c r="AU692" s="126"/>
      <c r="AV692" s="126"/>
      <c r="AW692" s="126"/>
      <c r="AX692" s="126"/>
      <c r="AY692" s="126"/>
      <c r="AZ692" s="126"/>
      <c r="BA692" s="126"/>
      <c r="BB692" s="126"/>
      <c r="BC692" s="126"/>
      <c r="BD692" s="126"/>
      <c r="BE692" s="126"/>
      <c r="BF692" s="126"/>
      <c r="BG692" s="126"/>
      <c r="BH692" s="126"/>
    </row>
    <row r="693" spans="1:60">
      <c r="A693" s="129"/>
      <c r="B693" s="129"/>
      <c r="C693" s="257" t="s">
        <v>352</v>
      </c>
      <c r="D693" s="258"/>
      <c r="E693" s="258"/>
      <c r="F693" s="258"/>
      <c r="G693" s="258"/>
      <c r="H693" s="131"/>
      <c r="I693" s="131"/>
      <c r="J693" s="131"/>
      <c r="K693" s="131"/>
      <c r="L693" s="131"/>
      <c r="M693" s="131"/>
      <c r="N693" s="130"/>
      <c r="O693" s="130"/>
      <c r="P693" s="130"/>
      <c r="Q693" s="130"/>
      <c r="R693" s="131"/>
      <c r="S693" s="131"/>
      <c r="T693" s="131"/>
      <c r="U693" s="131"/>
      <c r="V693" s="131"/>
      <c r="W693" s="131"/>
      <c r="X693" s="131"/>
      <c r="Y693" s="126"/>
      <c r="Z693" s="126"/>
      <c r="AA693" s="126"/>
      <c r="AB693" s="126"/>
      <c r="AC693" s="126"/>
      <c r="AD693" s="126"/>
      <c r="AE693" s="126"/>
      <c r="AF693" s="126"/>
      <c r="AG693" s="126" t="s">
        <v>340</v>
      </c>
      <c r="AH693" s="126"/>
      <c r="AI693" s="126"/>
      <c r="AJ693" s="126"/>
      <c r="AK693" s="126"/>
      <c r="AL693" s="126"/>
      <c r="AM693" s="126"/>
      <c r="AN693" s="126"/>
      <c r="AO693" s="126"/>
      <c r="AP693" s="126"/>
      <c r="AQ693" s="126"/>
      <c r="AR693" s="126"/>
      <c r="AS693" s="126"/>
      <c r="AT693" s="126"/>
      <c r="AU693" s="126"/>
      <c r="AV693" s="126"/>
      <c r="AW693" s="126"/>
      <c r="AX693" s="126"/>
      <c r="AY693" s="126"/>
      <c r="AZ693" s="126"/>
      <c r="BA693" s="126"/>
      <c r="BB693" s="126"/>
      <c r="BC693" s="126"/>
      <c r="BD693" s="126"/>
      <c r="BE693" s="126"/>
      <c r="BF693" s="126"/>
      <c r="BG693" s="126"/>
      <c r="BH693" s="126"/>
    </row>
    <row r="694" spans="1:60">
      <c r="A694" s="129"/>
      <c r="B694" s="129"/>
      <c r="C694" s="257" t="s">
        <v>863</v>
      </c>
      <c r="D694" s="258"/>
      <c r="E694" s="258"/>
      <c r="F694" s="258"/>
      <c r="G694" s="258"/>
      <c r="H694" s="131"/>
      <c r="I694" s="131"/>
      <c r="J694" s="131"/>
      <c r="K694" s="131"/>
      <c r="L694" s="131"/>
      <c r="M694" s="131"/>
      <c r="N694" s="130"/>
      <c r="O694" s="130"/>
      <c r="P694" s="130"/>
      <c r="Q694" s="130"/>
      <c r="R694" s="131"/>
      <c r="S694" s="131"/>
      <c r="T694" s="131"/>
      <c r="U694" s="131"/>
      <c r="V694" s="131"/>
      <c r="W694" s="131"/>
      <c r="X694" s="131"/>
      <c r="Y694" s="126"/>
      <c r="Z694" s="126"/>
      <c r="AA694" s="126"/>
      <c r="AB694" s="126"/>
      <c r="AC694" s="126"/>
      <c r="AD694" s="126"/>
      <c r="AE694" s="126"/>
      <c r="AF694" s="126"/>
      <c r="AG694" s="126" t="s">
        <v>340</v>
      </c>
      <c r="AH694" s="126"/>
      <c r="AI694" s="126"/>
      <c r="AJ694" s="126"/>
      <c r="AK694" s="126"/>
      <c r="AL694" s="126"/>
      <c r="AM694" s="126"/>
      <c r="AN694" s="126"/>
      <c r="AO694" s="126"/>
      <c r="AP694" s="126"/>
      <c r="AQ694" s="126"/>
      <c r="AR694" s="126"/>
      <c r="AS694" s="126"/>
      <c r="AT694" s="126"/>
      <c r="AU694" s="126"/>
      <c r="AV694" s="126"/>
      <c r="AW694" s="126"/>
      <c r="AX694" s="126"/>
      <c r="AY694" s="126"/>
      <c r="AZ694" s="126"/>
      <c r="BA694" s="126"/>
      <c r="BB694" s="126"/>
      <c r="BC694" s="126"/>
      <c r="BD694" s="126"/>
      <c r="BE694" s="126"/>
      <c r="BF694" s="126"/>
      <c r="BG694" s="126"/>
      <c r="BH694" s="126"/>
    </row>
    <row r="695" spans="1:60">
      <c r="A695" s="129"/>
      <c r="B695" s="129"/>
      <c r="C695" s="257" t="s">
        <v>864</v>
      </c>
      <c r="D695" s="258"/>
      <c r="E695" s="258"/>
      <c r="F695" s="258"/>
      <c r="G695" s="258"/>
      <c r="H695" s="131"/>
      <c r="I695" s="131"/>
      <c r="J695" s="131"/>
      <c r="K695" s="131"/>
      <c r="L695" s="131"/>
      <c r="M695" s="131"/>
      <c r="N695" s="130"/>
      <c r="O695" s="130"/>
      <c r="P695" s="130"/>
      <c r="Q695" s="130"/>
      <c r="R695" s="131"/>
      <c r="S695" s="131"/>
      <c r="T695" s="131"/>
      <c r="U695" s="131"/>
      <c r="V695" s="131"/>
      <c r="W695" s="131"/>
      <c r="X695" s="131"/>
      <c r="Y695" s="126"/>
      <c r="Z695" s="126"/>
      <c r="AA695" s="126"/>
      <c r="AB695" s="126"/>
      <c r="AC695" s="126"/>
      <c r="AD695" s="126"/>
      <c r="AE695" s="126"/>
      <c r="AF695" s="126"/>
      <c r="AG695" s="126" t="s">
        <v>340</v>
      </c>
      <c r="AH695" s="126"/>
      <c r="AI695" s="126"/>
      <c r="AJ695" s="126"/>
      <c r="AK695" s="126"/>
      <c r="AL695" s="126"/>
      <c r="AM695" s="126"/>
      <c r="AN695" s="126"/>
      <c r="AO695" s="126"/>
      <c r="AP695" s="126"/>
      <c r="AQ695" s="126"/>
      <c r="AR695" s="126"/>
      <c r="AS695" s="126"/>
      <c r="AT695" s="126"/>
      <c r="AU695" s="126"/>
      <c r="AV695" s="126"/>
      <c r="AW695" s="126"/>
      <c r="AX695" s="126"/>
      <c r="AY695" s="126"/>
      <c r="AZ695" s="126"/>
      <c r="BA695" s="126"/>
      <c r="BB695" s="126"/>
      <c r="BC695" s="126"/>
      <c r="BD695" s="126"/>
      <c r="BE695" s="126"/>
      <c r="BF695" s="126"/>
      <c r="BG695" s="126"/>
      <c r="BH695" s="126"/>
    </row>
    <row r="696" spans="1:60">
      <c r="A696" s="129"/>
      <c r="B696" s="129"/>
      <c r="C696" s="257" t="s">
        <v>865</v>
      </c>
      <c r="D696" s="258"/>
      <c r="E696" s="258"/>
      <c r="F696" s="258"/>
      <c r="G696" s="258"/>
      <c r="H696" s="131"/>
      <c r="I696" s="131"/>
      <c r="J696" s="131"/>
      <c r="K696" s="131"/>
      <c r="L696" s="131"/>
      <c r="M696" s="131"/>
      <c r="N696" s="130"/>
      <c r="O696" s="130"/>
      <c r="P696" s="130"/>
      <c r="Q696" s="130"/>
      <c r="R696" s="131"/>
      <c r="S696" s="131"/>
      <c r="T696" s="131"/>
      <c r="U696" s="131"/>
      <c r="V696" s="131"/>
      <c r="W696" s="131"/>
      <c r="X696" s="131"/>
      <c r="Y696" s="126"/>
      <c r="Z696" s="126"/>
      <c r="AA696" s="126"/>
      <c r="AB696" s="126"/>
      <c r="AC696" s="126"/>
      <c r="AD696" s="126"/>
      <c r="AE696" s="126"/>
      <c r="AF696" s="126"/>
      <c r="AG696" s="126" t="s">
        <v>340</v>
      </c>
      <c r="AH696" s="126"/>
      <c r="AI696" s="126"/>
      <c r="AJ696" s="126"/>
      <c r="AK696" s="126"/>
      <c r="AL696" s="126"/>
      <c r="AM696" s="126"/>
      <c r="AN696" s="126"/>
      <c r="AO696" s="126"/>
      <c r="AP696" s="126"/>
      <c r="AQ696" s="126"/>
      <c r="AR696" s="126"/>
      <c r="AS696" s="126"/>
      <c r="AT696" s="126"/>
      <c r="AU696" s="126"/>
      <c r="AV696" s="126"/>
      <c r="AW696" s="126"/>
      <c r="AX696" s="126"/>
      <c r="AY696" s="126"/>
      <c r="AZ696" s="126"/>
      <c r="BA696" s="126"/>
      <c r="BB696" s="126"/>
      <c r="BC696" s="126"/>
      <c r="BD696" s="126"/>
      <c r="BE696" s="126"/>
      <c r="BF696" s="126"/>
      <c r="BG696" s="126"/>
      <c r="BH696" s="126"/>
    </row>
    <row r="697" spans="1:60">
      <c r="A697" s="129"/>
      <c r="B697" s="129"/>
      <c r="C697" s="257" t="s">
        <v>866</v>
      </c>
      <c r="D697" s="258"/>
      <c r="E697" s="258"/>
      <c r="F697" s="258"/>
      <c r="G697" s="258"/>
      <c r="H697" s="131"/>
      <c r="I697" s="131"/>
      <c r="J697" s="131"/>
      <c r="K697" s="131"/>
      <c r="L697" s="131"/>
      <c r="M697" s="131"/>
      <c r="N697" s="130"/>
      <c r="O697" s="130"/>
      <c r="P697" s="130"/>
      <c r="Q697" s="130"/>
      <c r="R697" s="131"/>
      <c r="S697" s="131"/>
      <c r="T697" s="131"/>
      <c r="U697" s="131"/>
      <c r="V697" s="131"/>
      <c r="W697" s="131"/>
      <c r="X697" s="131"/>
      <c r="Y697" s="126"/>
      <c r="Z697" s="126"/>
      <c r="AA697" s="126"/>
      <c r="AB697" s="126"/>
      <c r="AC697" s="126"/>
      <c r="AD697" s="126"/>
      <c r="AE697" s="126"/>
      <c r="AF697" s="126"/>
      <c r="AG697" s="126" t="s">
        <v>340</v>
      </c>
      <c r="AH697" s="126"/>
      <c r="AI697" s="126"/>
      <c r="AJ697" s="126"/>
      <c r="AK697" s="126"/>
      <c r="AL697" s="126"/>
      <c r="AM697" s="126"/>
      <c r="AN697" s="126"/>
      <c r="AO697" s="126"/>
      <c r="AP697" s="126"/>
      <c r="AQ697" s="126"/>
      <c r="AR697" s="126"/>
      <c r="AS697" s="126"/>
      <c r="AT697" s="126"/>
      <c r="AU697" s="126"/>
      <c r="AV697" s="126"/>
      <c r="AW697" s="126"/>
      <c r="AX697" s="126"/>
      <c r="AY697" s="126"/>
      <c r="AZ697" s="126"/>
      <c r="BA697" s="126"/>
      <c r="BB697" s="126"/>
      <c r="BC697" s="126"/>
      <c r="BD697" s="126"/>
      <c r="BE697" s="126"/>
      <c r="BF697" s="126"/>
      <c r="BG697" s="126"/>
      <c r="BH697" s="126"/>
    </row>
    <row r="698" spans="1:60">
      <c r="A698" s="129"/>
      <c r="B698" s="129"/>
      <c r="C698" s="257" t="s">
        <v>867</v>
      </c>
      <c r="D698" s="258"/>
      <c r="E698" s="258"/>
      <c r="F698" s="258"/>
      <c r="G698" s="258"/>
      <c r="H698" s="131"/>
      <c r="I698" s="131"/>
      <c r="J698" s="131"/>
      <c r="K698" s="131"/>
      <c r="L698" s="131"/>
      <c r="M698" s="131"/>
      <c r="N698" s="130"/>
      <c r="O698" s="130"/>
      <c r="P698" s="130"/>
      <c r="Q698" s="130"/>
      <c r="R698" s="131"/>
      <c r="S698" s="131"/>
      <c r="T698" s="131"/>
      <c r="U698" s="131"/>
      <c r="V698" s="131"/>
      <c r="W698" s="131"/>
      <c r="X698" s="131"/>
      <c r="Y698" s="126"/>
      <c r="Z698" s="126"/>
      <c r="AA698" s="126"/>
      <c r="AB698" s="126"/>
      <c r="AC698" s="126"/>
      <c r="AD698" s="126"/>
      <c r="AE698" s="126"/>
      <c r="AF698" s="126"/>
      <c r="AG698" s="126" t="s">
        <v>340</v>
      </c>
      <c r="AH698" s="126"/>
      <c r="AI698" s="126"/>
      <c r="AJ698" s="126"/>
      <c r="AK698" s="126"/>
      <c r="AL698" s="126"/>
      <c r="AM698" s="126"/>
      <c r="AN698" s="126"/>
      <c r="AO698" s="126"/>
      <c r="AP698" s="126"/>
      <c r="AQ698" s="126"/>
      <c r="AR698" s="126"/>
      <c r="AS698" s="126"/>
      <c r="AT698" s="126"/>
      <c r="AU698" s="126"/>
      <c r="AV698" s="126"/>
      <c r="AW698" s="126"/>
      <c r="AX698" s="126"/>
      <c r="AY698" s="126"/>
      <c r="AZ698" s="126"/>
      <c r="BA698" s="126"/>
      <c r="BB698" s="126"/>
      <c r="BC698" s="126"/>
      <c r="BD698" s="126"/>
      <c r="BE698" s="126"/>
      <c r="BF698" s="126"/>
      <c r="BG698" s="126"/>
      <c r="BH698" s="126"/>
    </row>
    <row r="699" spans="1:60">
      <c r="A699" s="129"/>
      <c r="B699" s="129"/>
      <c r="C699" s="257" t="s">
        <v>868</v>
      </c>
      <c r="D699" s="258"/>
      <c r="E699" s="258"/>
      <c r="F699" s="258"/>
      <c r="G699" s="258"/>
      <c r="H699" s="131"/>
      <c r="I699" s="131"/>
      <c r="J699" s="131"/>
      <c r="K699" s="131"/>
      <c r="L699" s="131"/>
      <c r="M699" s="131"/>
      <c r="N699" s="130"/>
      <c r="O699" s="130"/>
      <c r="P699" s="130"/>
      <c r="Q699" s="130"/>
      <c r="R699" s="131"/>
      <c r="S699" s="131"/>
      <c r="T699" s="131"/>
      <c r="U699" s="131"/>
      <c r="V699" s="131"/>
      <c r="W699" s="131"/>
      <c r="X699" s="131"/>
      <c r="Y699" s="126"/>
      <c r="Z699" s="126"/>
      <c r="AA699" s="126"/>
      <c r="AB699" s="126"/>
      <c r="AC699" s="126"/>
      <c r="AD699" s="126"/>
      <c r="AE699" s="126"/>
      <c r="AF699" s="126"/>
      <c r="AG699" s="126" t="s">
        <v>340</v>
      </c>
      <c r="AH699" s="126"/>
      <c r="AI699" s="126"/>
      <c r="AJ699" s="126"/>
      <c r="AK699" s="126"/>
      <c r="AL699" s="126"/>
      <c r="AM699" s="126"/>
      <c r="AN699" s="126"/>
      <c r="AO699" s="126"/>
      <c r="AP699" s="126"/>
      <c r="AQ699" s="126"/>
      <c r="AR699" s="126"/>
      <c r="AS699" s="126"/>
      <c r="AT699" s="126"/>
      <c r="AU699" s="126"/>
      <c r="AV699" s="126"/>
      <c r="AW699" s="126"/>
      <c r="AX699" s="126"/>
      <c r="AY699" s="126"/>
      <c r="AZ699" s="126"/>
      <c r="BA699" s="126"/>
      <c r="BB699" s="126"/>
      <c r="BC699" s="126"/>
      <c r="BD699" s="126"/>
      <c r="BE699" s="126"/>
      <c r="BF699" s="126"/>
      <c r="BG699" s="126"/>
      <c r="BH699" s="126"/>
    </row>
    <row r="700" spans="1:60">
      <c r="A700" s="129"/>
      <c r="B700" s="129"/>
      <c r="C700" s="257" t="s">
        <v>869</v>
      </c>
      <c r="D700" s="258"/>
      <c r="E700" s="258"/>
      <c r="F700" s="258"/>
      <c r="G700" s="258"/>
      <c r="H700" s="131"/>
      <c r="I700" s="131"/>
      <c r="J700" s="131"/>
      <c r="K700" s="131"/>
      <c r="L700" s="131"/>
      <c r="M700" s="131"/>
      <c r="N700" s="130"/>
      <c r="O700" s="130"/>
      <c r="P700" s="130"/>
      <c r="Q700" s="130"/>
      <c r="R700" s="131"/>
      <c r="S700" s="131"/>
      <c r="T700" s="131"/>
      <c r="U700" s="131"/>
      <c r="V700" s="131"/>
      <c r="W700" s="131"/>
      <c r="X700" s="131"/>
      <c r="Y700" s="126"/>
      <c r="Z700" s="126"/>
      <c r="AA700" s="126"/>
      <c r="AB700" s="126"/>
      <c r="AC700" s="126"/>
      <c r="AD700" s="126"/>
      <c r="AE700" s="126"/>
      <c r="AF700" s="126"/>
      <c r="AG700" s="126" t="s">
        <v>340</v>
      </c>
      <c r="AH700" s="126"/>
      <c r="AI700" s="126"/>
      <c r="AJ700" s="126"/>
      <c r="AK700" s="126"/>
      <c r="AL700" s="126"/>
      <c r="AM700" s="126"/>
      <c r="AN700" s="126"/>
      <c r="AO700" s="126"/>
      <c r="AP700" s="126"/>
      <c r="AQ700" s="126"/>
      <c r="AR700" s="126"/>
      <c r="AS700" s="126"/>
      <c r="AT700" s="126"/>
      <c r="AU700" s="126"/>
      <c r="AV700" s="126"/>
      <c r="AW700" s="126"/>
      <c r="AX700" s="126"/>
      <c r="AY700" s="126"/>
      <c r="AZ700" s="126"/>
      <c r="BA700" s="126"/>
      <c r="BB700" s="126"/>
      <c r="BC700" s="126"/>
      <c r="BD700" s="126"/>
      <c r="BE700" s="126"/>
      <c r="BF700" s="126"/>
      <c r="BG700" s="126"/>
      <c r="BH700" s="126"/>
    </row>
    <row r="701" spans="1:60">
      <c r="A701" s="129"/>
      <c r="B701" s="129"/>
      <c r="C701" s="257" t="s">
        <v>870</v>
      </c>
      <c r="D701" s="258"/>
      <c r="E701" s="258"/>
      <c r="F701" s="258"/>
      <c r="G701" s="258"/>
      <c r="H701" s="131"/>
      <c r="I701" s="131"/>
      <c r="J701" s="131"/>
      <c r="K701" s="131"/>
      <c r="L701" s="131"/>
      <c r="M701" s="131"/>
      <c r="N701" s="130"/>
      <c r="O701" s="130"/>
      <c r="P701" s="130"/>
      <c r="Q701" s="130"/>
      <c r="R701" s="131"/>
      <c r="S701" s="131"/>
      <c r="T701" s="131"/>
      <c r="U701" s="131"/>
      <c r="V701" s="131"/>
      <c r="W701" s="131"/>
      <c r="X701" s="131"/>
      <c r="Y701" s="126"/>
      <c r="Z701" s="126"/>
      <c r="AA701" s="126"/>
      <c r="AB701" s="126"/>
      <c r="AC701" s="126"/>
      <c r="AD701" s="126"/>
      <c r="AE701" s="126"/>
      <c r="AF701" s="126"/>
      <c r="AG701" s="126" t="s">
        <v>340</v>
      </c>
      <c r="AH701" s="126"/>
      <c r="AI701" s="126"/>
      <c r="AJ701" s="126"/>
      <c r="AK701" s="126"/>
      <c r="AL701" s="126"/>
      <c r="AM701" s="126"/>
      <c r="AN701" s="126"/>
      <c r="AO701" s="126"/>
      <c r="AP701" s="126"/>
      <c r="AQ701" s="126"/>
      <c r="AR701" s="126"/>
      <c r="AS701" s="126"/>
      <c r="AT701" s="126"/>
      <c r="AU701" s="126"/>
      <c r="AV701" s="126"/>
      <c r="AW701" s="126"/>
      <c r="AX701" s="126"/>
      <c r="AY701" s="126"/>
      <c r="AZ701" s="126"/>
      <c r="BA701" s="126"/>
      <c r="BB701" s="126"/>
      <c r="BC701" s="126"/>
      <c r="BD701" s="126"/>
      <c r="BE701" s="126"/>
      <c r="BF701" s="126"/>
      <c r="BG701" s="126"/>
      <c r="BH701" s="126"/>
    </row>
    <row r="702" spans="1:60">
      <c r="A702" s="129"/>
      <c r="B702" s="129"/>
      <c r="C702" s="257" t="s">
        <v>871</v>
      </c>
      <c r="D702" s="258"/>
      <c r="E702" s="258"/>
      <c r="F702" s="258"/>
      <c r="G702" s="258"/>
      <c r="H702" s="131"/>
      <c r="I702" s="131"/>
      <c r="J702" s="131"/>
      <c r="K702" s="131"/>
      <c r="L702" s="131"/>
      <c r="M702" s="131"/>
      <c r="N702" s="130"/>
      <c r="O702" s="130"/>
      <c r="P702" s="130"/>
      <c r="Q702" s="130"/>
      <c r="R702" s="131"/>
      <c r="S702" s="131"/>
      <c r="T702" s="131"/>
      <c r="U702" s="131"/>
      <c r="V702" s="131"/>
      <c r="W702" s="131"/>
      <c r="X702" s="131"/>
      <c r="Y702" s="126"/>
      <c r="Z702" s="126"/>
      <c r="AA702" s="126"/>
      <c r="AB702" s="126"/>
      <c r="AC702" s="126"/>
      <c r="AD702" s="126"/>
      <c r="AE702" s="126"/>
      <c r="AF702" s="126"/>
      <c r="AG702" s="126" t="s">
        <v>340</v>
      </c>
      <c r="AH702" s="126"/>
      <c r="AI702" s="126"/>
      <c r="AJ702" s="126"/>
      <c r="AK702" s="126"/>
      <c r="AL702" s="126"/>
      <c r="AM702" s="126"/>
      <c r="AN702" s="126"/>
      <c r="AO702" s="126"/>
      <c r="AP702" s="126"/>
      <c r="AQ702" s="126"/>
      <c r="AR702" s="126"/>
      <c r="AS702" s="126"/>
      <c r="AT702" s="126"/>
      <c r="AU702" s="126"/>
      <c r="AV702" s="126"/>
      <c r="AW702" s="126"/>
      <c r="AX702" s="126"/>
      <c r="AY702" s="126"/>
      <c r="AZ702" s="126"/>
      <c r="BA702" s="126"/>
      <c r="BB702" s="126"/>
      <c r="BC702" s="126"/>
      <c r="BD702" s="126"/>
      <c r="BE702" s="126"/>
      <c r="BF702" s="126"/>
      <c r="BG702" s="126"/>
      <c r="BH702" s="126"/>
    </row>
    <row r="703" spans="1:60">
      <c r="A703" s="129"/>
      <c r="B703" s="129"/>
      <c r="C703" s="257" t="s">
        <v>872</v>
      </c>
      <c r="D703" s="258"/>
      <c r="E703" s="258"/>
      <c r="F703" s="258"/>
      <c r="G703" s="258"/>
      <c r="H703" s="131"/>
      <c r="I703" s="131"/>
      <c r="J703" s="131"/>
      <c r="K703" s="131"/>
      <c r="L703" s="131"/>
      <c r="M703" s="131"/>
      <c r="N703" s="130"/>
      <c r="O703" s="130"/>
      <c r="P703" s="130"/>
      <c r="Q703" s="130"/>
      <c r="R703" s="131"/>
      <c r="S703" s="131"/>
      <c r="T703" s="131"/>
      <c r="U703" s="131"/>
      <c r="V703" s="131"/>
      <c r="W703" s="131"/>
      <c r="X703" s="131"/>
      <c r="Y703" s="126"/>
      <c r="Z703" s="126"/>
      <c r="AA703" s="126"/>
      <c r="AB703" s="126"/>
      <c r="AC703" s="126"/>
      <c r="AD703" s="126"/>
      <c r="AE703" s="126"/>
      <c r="AF703" s="126"/>
      <c r="AG703" s="126" t="s">
        <v>340</v>
      </c>
      <c r="AH703" s="126"/>
      <c r="AI703" s="126"/>
      <c r="AJ703" s="126"/>
      <c r="AK703" s="126"/>
      <c r="AL703" s="126"/>
      <c r="AM703" s="126"/>
      <c r="AN703" s="126"/>
      <c r="AO703" s="126"/>
      <c r="AP703" s="126"/>
      <c r="AQ703" s="126"/>
      <c r="AR703" s="126"/>
      <c r="AS703" s="126"/>
      <c r="AT703" s="126"/>
      <c r="AU703" s="126"/>
      <c r="AV703" s="126"/>
      <c r="AW703" s="126"/>
      <c r="AX703" s="126"/>
      <c r="AY703" s="126"/>
      <c r="AZ703" s="126"/>
      <c r="BA703" s="126"/>
      <c r="BB703" s="126"/>
      <c r="BC703" s="126"/>
      <c r="BD703" s="126"/>
      <c r="BE703" s="126"/>
      <c r="BF703" s="126"/>
      <c r="BG703" s="126"/>
      <c r="BH703" s="126"/>
    </row>
    <row r="704" spans="1:60">
      <c r="A704" s="129"/>
      <c r="B704" s="129"/>
      <c r="C704" s="257" t="s">
        <v>873</v>
      </c>
      <c r="D704" s="258"/>
      <c r="E704" s="258"/>
      <c r="F704" s="258"/>
      <c r="G704" s="258"/>
      <c r="H704" s="131"/>
      <c r="I704" s="131"/>
      <c r="J704" s="131"/>
      <c r="K704" s="131"/>
      <c r="L704" s="131"/>
      <c r="M704" s="131"/>
      <c r="N704" s="130"/>
      <c r="O704" s="130"/>
      <c r="P704" s="130"/>
      <c r="Q704" s="130"/>
      <c r="R704" s="131"/>
      <c r="S704" s="131"/>
      <c r="T704" s="131"/>
      <c r="U704" s="131"/>
      <c r="V704" s="131"/>
      <c r="W704" s="131"/>
      <c r="X704" s="131"/>
      <c r="Y704" s="126"/>
      <c r="Z704" s="126"/>
      <c r="AA704" s="126"/>
      <c r="AB704" s="126"/>
      <c r="AC704" s="126"/>
      <c r="AD704" s="126"/>
      <c r="AE704" s="126"/>
      <c r="AF704" s="126"/>
      <c r="AG704" s="126" t="s">
        <v>340</v>
      </c>
      <c r="AH704" s="126"/>
      <c r="AI704" s="126"/>
      <c r="AJ704" s="126"/>
      <c r="AK704" s="126"/>
      <c r="AL704" s="126"/>
      <c r="AM704" s="126"/>
      <c r="AN704" s="126"/>
      <c r="AO704" s="126"/>
      <c r="AP704" s="126"/>
      <c r="AQ704" s="126"/>
      <c r="AR704" s="126"/>
      <c r="AS704" s="126"/>
      <c r="AT704" s="126"/>
      <c r="AU704" s="126"/>
      <c r="AV704" s="126"/>
      <c r="AW704" s="126"/>
      <c r="AX704" s="126"/>
      <c r="AY704" s="126"/>
      <c r="AZ704" s="126"/>
      <c r="BA704" s="126"/>
      <c r="BB704" s="126"/>
      <c r="BC704" s="126"/>
      <c r="BD704" s="126"/>
      <c r="BE704" s="126"/>
      <c r="BF704" s="126"/>
      <c r="BG704" s="126"/>
      <c r="BH704" s="126"/>
    </row>
    <row r="705" spans="1:60">
      <c r="A705" s="129"/>
      <c r="B705" s="129"/>
      <c r="C705" s="257" t="s">
        <v>874</v>
      </c>
      <c r="D705" s="258"/>
      <c r="E705" s="258"/>
      <c r="F705" s="258"/>
      <c r="G705" s="258"/>
      <c r="H705" s="131"/>
      <c r="I705" s="131"/>
      <c r="J705" s="131"/>
      <c r="K705" s="131"/>
      <c r="L705" s="131"/>
      <c r="M705" s="131"/>
      <c r="N705" s="130"/>
      <c r="O705" s="130"/>
      <c r="P705" s="130"/>
      <c r="Q705" s="130"/>
      <c r="R705" s="131"/>
      <c r="S705" s="131"/>
      <c r="T705" s="131"/>
      <c r="U705" s="131"/>
      <c r="V705" s="131"/>
      <c r="W705" s="131"/>
      <c r="X705" s="131"/>
      <c r="Y705" s="126"/>
      <c r="Z705" s="126"/>
      <c r="AA705" s="126"/>
      <c r="AB705" s="126"/>
      <c r="AC705" s="126"/>
      <c r="AD705" s="126"/>
      <c r="AE705" s="126"/>
      <c r="AF705" s="126"/>
      <c r="AG705" s="126" t="s">
        <v>340</v>
      </c>
      <c r="AH705" s="126"/>
      <c r="AI705" s="126"/>
      <c r="AJ705" s="126"/>
      <c r="AK705" s="126"/>
      <c r="AL705" s="126"/>
      <c r="AM705" s="126"/>
      <c r="AN705" s="126"/>
      <c r="AO705" s="126"/>
      <c r="AP705" s="126"/>
      <c r="AQ705" s="126"/>
      <c r="AR705" s="126"/>
      <c r="AS705" s="126"/>
      <c r="AT705" s="126"/>
      <c r="AU705" s="126"/>
      <c r="AV705" s="126"/>
      <c r="AW705" s="126"/>
      <c r="AX705" s="126"/>
      <c r="AY705" s="126"/>
      <c r="AZ705" s="126"/>
      <c r="BA705" s="126"/>
      <c r="BB705" s="126"/>
      <c r="BC705" s="126"/>
      <c r="BD705" s="126"/>
      <c r="BE705" s="126"/>
      <c r="BF705" s="126"/>
      <c r="BG705" s="126"/>
      <c r="BH705" s="126"/>
    </row>
    <row r="706" spans="1:60">
      <c r="A706" s="129"/>
      <c r="B706" s="129"/>
      <c r="C706" s="257" t="s">
        <v>875</v>
      </c>
      <c r="D706" s="258"/>
      <c r="E706" s="258"/>
      <c r="F706" s="258"/>
      <c r="G706" s="258"/>
      <c r="H706" s="131"/>
      <c r="I706" s="131"/>
      <c r="J706" s="131"/>
      <c r="K706" s="131"/>
      <c r="L706" s="131"/>
      <c r="M706" s="131"/>
      <c r="N706" s="130"/>
      <c r="O706" s="130"/>
      <c r="P706" s="130"/>
      <c r="Q706" s="130"/>
      <c r="R706" s="131"/>
      <c r="S706" s="131"/>
      <c r="T706" s="131"/>
      <c r="U706" s="131"/>
      <c r="V706" s="131"/>
      <c r="W706" s="131"/>
      <c r="X706" s="131"/>
      <c r="Y706" s="126"/>
      <c r="Z706" s="126"/>
      <c r="AA706" s="126"/>
      <c r="AB706" s="126"/>
      <c r="AC706" s="126"/>
      <c r="AD706" s="126"/>
      <c r="AE706" s="126"/>
      <c r="AF706" s="126"/>
      <c r="AG706" s="126" t="s">
        <v>340</v>
      </c>
      <c r="AH706" s="126"/>
      <c r="AI706" s="126"/>
      <c r="AJ706" s="126"/>
      <c r="AK706" s="126"/>
      <c r="AL706" s="126"/>
      <c r="AM706" s="126"/>
      <c r="AN706" s="126"/>
      <c r="AO706" s="126"/>
      <c r="AP706" s="126"/>
      <c r="AQ706" s="126"/>
      <c r="AR706" s="126"/>
      <c r="AS706" s="126"/>
      <c r="AT706" s="126"/>
      <c r="AU706" s="126"/>
      <c r="AV706" s="126"/>
      <c r="AW706" s="126"/>
      <c r="AX706" s="126"/>
      <c r="AY706" s="126"/>
      <c r="AZ706" s="126"/>
      <c r="BA706" s="126"/>
      <c r="BB706" s="126"/>
      <c r="BC706" s="126"/>
      <c r="BD706" s="126"/>
      <c r="BE706" s="126"/>
      <c r="BF706" s="126"/>
      <c r="BG706" s="126"/>
      <c r="BH706" s="126"/>
    </row>
    <row r="707" spans="1:60">
      <c r="A707" s="129"/>
      <c r="B707" s="129"/>
      <c r="C707" s="257" t="s">
        <v>876</v>
      </c>
      <c r="D707" s="258"/>
      <c r="E707" s="258"/>
      <c r="F707" s="258"/>
      <c r="G707" s="258"/>
      <c r="H707" s="131"/>
      <c r="I707" s="131"/>
      <c r="J707" s="131"/>
      <c r="K707" s="131"/>
      <c r="L707" s="131"/>
      <c r="M707" s="131"/>
      <c r="N707" s="130"/>
      <c r="O707" s="130"/>
      <c r="P707" s="130"/>
      <c r="Q707" s="130"/>
      <c r="R707" s="131"/>
      <c r="S707" s="131"/>
      <c r="T707" s="131"/>
      <c r="U707" s="131"/>
      <c r="V707" s="131"/>
      <c r="W707" s="131"/>
      <c r="X707" s="131"/>
      <c r="Y707" s="126"/>
      <c r="Z707" s="126"/>
      <c r="AA707" s="126"/>
      <c r="AB707" s="126"/>
      <c r="AC707" s="126"/>
      <c r="AD707" s="126"/>
      <c r="AE707" s="126"/>
      <c r="AF707" s="126"/>
      <c r="AG707" s="126" t="s">
        <v>340</v>
      </c>
      <c r="AH707" s="126"/>
      <c r="AI707" s="126"/>
      <c r="AJ707" s="126"/>
      <c r="AK707" s="126"/>
      <c r="AL707" s="126"/>
      <c r="AM707" s="126"/>
      <c r="AN707" s="126"/>
      <c r="AO707" s="126"/>
      <c r="AP707" s="126"/>
      <c r="AQ707" s="126"/>
      <c r="AR707" s="126"/>
      <c r="AS707" s="126"/>
      <c r="AT707" s="126"/>
      <c r="AU707" s="126"/>
      <c r="AV707" s="126"/>
      <c r="AW707" s="126"/>
      <c r="AX707" s="126"/>
      <c r="AY707" s="126"/>
      <c r="AZ707" s="126"/>
      <c r="BA707" s="126"/>
      <c r="BB707" s="126"/>
      <c r="BC707" s="126"/>
      <c r="BD707" s="126"/>
      <c r="BE707" s="126"/>
      <c r="BF707" s="126"/>
      <c r="BG707" s="126"/>
      <c r="BH707" s="126"/>
    </row>
    <row r="708" spans="1:60">
      <c r="A708" s="129"/>
      <c r="B708" s="129"/>
      <c r="C708" s="257" t="s">
        <v>877</v>
      </c>
      <c r="D708" s="258"/>
      <c r="E708" s="258"/>
      <c r="F708" s="258"/>
      <c r="G708" s="258"/>
      <c r="H708" s="131"/>
      <c r="I708" s="131"/>
      <c r="J708" s="131"/>
      <c r="K708" s="131"/>
      <c r="L708" s="131"/>
      <c r="M708" s="131"/>
      <c r="N708" s="130"/>
      <c r="O708" s="130"/>
      <c r="P708" s="130"/>
      <c r="Q708" s="130"/>
      <c r="R708" s="131"/>
      <c r="S708" s="131"/>
      <c r="T708" s="131"/>
      <c r="U708" s="131"/>
      <c r="V708" s="131"/>
      <c r="W708" s="131"/>
      <c r="X708" s="131"/>
      <c r="Y708" s="126"/>
      <c r="Z708" s="126"/>
      <c r="AA708" s="126"/>
      <c r="AB708" s="126"/>
      <c r="AC708" s="126"/>
      <c r="AD708" s="126"/>
      <c r="AE708" s="126"/>
      <c r="AF708" s="126"/>
      <c r="AG708" s="126" t="s">
        <v>340</v>
      </c>
      <c r="AH708" s="126"/>
      <c r="AI708" s="126"/>
      <c r="AJ708" s="126"/>
      <c r="AK708" s="126"/>
      <c r="AL708" s="126"/>
      <c r="AM708" s="126"/>
      <c r="AN708" s="126"/>
      <c r="AO708" s="126"/>
      <c r="AP708" s="126"/>
      <c r="AQ708" s="126"/>
      <c r="AR708" s="126"/>
      <c r="AS708" s="126"/>
      <c r="AT708" s="126"/>
      <c r="AU708" s="126"/>
      <c r="AV708" s="126"/>
      <c r="AW708" s="126"/>
      <c r="AX708" s="126"/>
      <c r="AY708" s="126"/>
      <c r="AZ708" s="126"/>
      <c r="BA708" s="126"/>
      <c r="BB708" s="126"/>
      <c r="BC708" s="126"/>
      <c r="BD708" s="126"/>
      <c r="BE708" s="126"/>
      <c r="BF708" s="126"/>
      <c r="BG708" s="126"/>
      <c r="BH708" s="126"/>
    </row>
    <row r="709" spans="1:60">
      <c r="A709" s="129"/>
      <c r="B709" s="129"/>
      <c r="C709" s="257" t="s">
        <v>878</v>
      </c>
      <c r="D709" s="258"/>
      <c r="E709" s="258"/>
      <c r="F709" s="258"/>
      <c r="G709" s="258"/>
      <c r="H709" s="131"/>
      <c r="I709" s="131"/>
      <c r="J709" s="131"/>
      <c r="K709" s="131"/>
      <c r="L709" s="131"/>
      <c r="M709" s="131"/>
      <c r="N709" s="130"/>
      <c r="O709" s="130"/>
      <c r="P709" s="130"/>
      <c r="Q709" s="130"/>
      <c r="R709" s="131"/>
      <c r="S709" s="131"/>
      <c r="T709" s="131"/>
      <c r="U709" s="131"/>
      <c r="V709" s="131"/>
      <c r="W709" s="131"/>
      <c r="X709" s="131"/>
      <c r="Y709" s="126"/>
      <c r="Z709" s="126"/>
      <c r="AA709" s="126"/>
      <c r="AB709" s="126"/>
      <c r="AC709" s="126"/>
      <c r="AD709" s="126"/>
      <c r="AE709" s="126"/>
      <c r="AF709" s="126"/>
      <c r="AG709" s="126" t="s">
        <v>340</v>
      </c>
      <c r="AH709" s="126"/>
      <c r="AI709" s="126"/>
      <c r="AJ709" s="126"/>
      <c r="AK709" s="126"/>
      <c r="AL709" s="126"/>
      <c r="AM709" s="126"/>
      <c r="AN709" s="126"/>
      <c r="AO709" s="126"/>
      <c r="AP709" s="126"/>
      <c r="AQ709" s="126"/>
      <c r="AR709" s="126"/>
      <c r="AS709" s="126"/>
      <c r="AT709" s="126"/>
      <c r="AU709" s="126"/>
      <c r="AV709" s="126"/>
      <c r="AW709" s="126"/>
      <c r="AX709" s="126"/>
      <c r="AY709" s="126"/>
      <c r="AZ709" s="126"/>
      <c r="BA709" s="126"/>
      <c r="BB709" s="126"/>
      <c r="BC709" s="126"/>
      <c r="BD709" s="126"/>
      <c r="BE709" s="126"/>
      <c r="BF709" s="126"/>
      <c r="BG709" s="126"/>
      <c r="BH709" s="126"/>
    </row>
    <row r="710" spans="1:60">
      <c r="A710" s="129"/>
      <c r="B710" s="129"/>
      <c r="C710" s="257" t="s">
        <v>879</v>
      </c>
      <c r="D710" s="258"/>
      <c r="E710" s="258"/>
      <c r="F710" s="258"/>
      <c r="G710" s="258"/>
      <c r="H710" s="131"/>
      <c r="I710" s="131"/>
      <c r="J710" s="131"/>
      <c r="K710" s="131"/>
      <c r="L710" s="131"/>
      <c r="M710" s="131"/>
      <c r="N710" s="130"/>
      <c r="O710" s="130"/>
      <c r="P710" s="130"/>
      <c r="Q710" s="130"/>
      <c r="R710" s="131"/>
      <c r="S710" s="131"/>
      <c r="T710" s="131"/>
      <c r="U710" s="131"/>
      <c r="V710" s="131"/>
      <c r="W710" s="131"/>
      <c r="X710" s="131"/>
      <c r="Y710" s="126"/>
      <c r="Z710" s="126"/>
      <c r="AA710" s="126"/>
      <c r="AB710" s="126"/>
      <c r="AC710" s="126"/>
      <c r="AD710" s="126"/>
      <c r="AE710" s="126"/>
      <c r="AF710" s="126"/>
      <c r="AG710" s="126" t="s">
        <v>340</v>
      </c>
      <c r="AH710" s="126"/>
      <c r="AI710" s="126"/>
      <c r="AJ710" s="126"/>
      <c r="AK710" s="126"/>
      <c r="AL710" s="126"/>
      <c r="AM710" s="126"/>
      <c r="AN710" s="126"/>
      <c r="AO710" s="126"/>
      <c r="AP710" s="126"/>
      <c r="AQ710" s="126"/>
      <c r="AR710" s="126"/>
      <c r="AS710" s="126"/>
      <c r="AT710" s="126"/>
      <c r="AU710" s="126"/>
      <c r="AV710" s="126"/>
      <c r="AW710" s="126"/>
      <c r="AX710" s="126"/>
      <c r="AY710" s="126"/>
      <c r="AZ710" s="126"/>
      <c r="BA710" s="126"/>
      <c r="BB710" s="126"/>
      <c r="BC710" s="126"/>
      <c r="BD710" s="126"/>
      <c r="BE710" s="126"/>
      <c r="BF710" s="126"/>
      <c r="BG710" s="126"/>
      <c r="BH710" s="126"/>
    </row>
    <row r="711" spans="1:60">
      <c r="A711" s="129"/>
      <c r="B711" s="129"/>
      <c r="C711" s="257" t="s">
        <v>880</v>
      </c>
      <c r="D711" s="258"/>
      <c r="E711" s="258"/>
      <c r="F711" s="258"/>
      <c r="G711" s="258"/>
      <c r="H711" s="131"/>
      <c r="I711" s="131"/>
      <c r="J711" s="131"/>
      <c r="K711" s="131"/>
      <c r="L711" s="131"/>
      <c r="M711" s="131"/>
      <c r="N711" s="130"/>
      <c r="O711" s="130"/>
      <c r="P711" s="130"/>
      <c r="Q711" s="130"/>
      <c r="R711" s="131"/>
      <c r="S711" s="131"/>
      <c r="T711" s="131"/>
      <c r="U711" s="131"/>
      <c r="V711" s="131"/>
      <c r="W711" s="131"/>
      <c r="X711" s="131"/>
      <c r="Y711" s="126"/>
      <c r="Z711" s="126"/>
      <c r="AA711" s="126"/>
      <c r="AB711" s="126"/>
      <c r="AC711" s="126"/>
      <c r="AD711" s="126"/>
      <c r="AE711" s="126"/>
      <c r="AF711" s="126"/>
      <c r="AG711" s="126" t="s">
        <v>340</v>
      </c>
      <c r="AH711" s="126"/>
      <c r="AI711" s="126"/>
      <c r="AJ711" s="126"/>
      <c r="AK711" s="126"/>
      <c r="AL711" s="126"/>
      <c r="AM711" s="126"/>
      <c r="AN711" s="126"/>
      <c r="AO711" s="126"/>
      <c r="AP711" s="126"/>
      <c r="AQ711" s="126"/>
      <c r="AR711" s="126"/>
      <c r="AS711" s="126"/>
      <c r="AT711" s="126"/>
      <c r="AU711" s="126"/>
      <c r="AV711" s="126"/>
      <c r="AW711" s="126"/>
      <c r="AX711" s="126"/>
      <c r="AY711" s="126"/>
      <c r="AZ711" s="126"/>
      <c r="BA711" s="126"/>
      <c r="BB711" s="126"/>
      <c r="BC711" s="126"/>
      <c r="BD711" s="126"/>
      <c r="BE711" s="126"/>
      <c r="BF711" s="126"/>
      <c r="BG711" s="126"/>
      <c r="BH711" s="126"/>
    </row>
    <row r="712" spans="1:60">
      <c r="A712" s="129"/>
      <c r="B712" s="129"/>
      <c r="C712" s="257" t="s">
        <v>881</v>
      </c>
      <c r="D712" s="258"/>
      <c r="E712" s="258"/>
      <c r="F712" s="258"/>
      <c r="G712" s="258"/>
      <c r="H712" s="131"/>
      <c r="I712" s="131"/>
      <c r="J712" s="131"/>
      <c r="K712" s="131"/>
      <c r="L712" s="131"/>
      <c r="M712" s="131"/>
      <c r="N712" s="130"/>
      <c r="O712" s="130"/>
      <c r="P712" s="130"/>
      <c r="Q712" s="130"/>
      <c r="R712" s="131"/>
      <c r="S712" s="131"/>
      <c r="T712" s="131"/>
      <c r="U712" s="131"/>
      <c r="V712" s="131"/>
      <c r="W712" s="131"/>
      <c r="X712" s="131"/>
      <c r="Y712" s="126"/>
      <c r="Z712" s="126"/>
      <c r="AA712" s="126"/>
      <c r="AB712" s="126"/>
      <c r="AC712" s="126"/>
      <c r="AD712" s="126"/>
      <c r="AE712" s="126"/>
      <c r="AF712" s="126"/>
      <c r="AG712" s="126" t="s">
        <v>340</v>
      </c>
      <c r="AH712" s="126"/>
      <c r="AI712" s="126"/>
      <c r="AJ712" s="126"/>
      <c r="AK712" s="126"/>
      <c r="AL712" s="126"/>
      <c r="AM712" s="126"/>
      <c r="AN712" s="126"/>
      <c r="AO712" s="126"/>
      <c r="AP712" s="126"/>
      <c r="AQ712" s="126"/>
      <c r="AR712" s="126"/>
      <c r="AS712" s="126"/>
      <c r="AT712" s="126"/>
      <c r="AU712" s="126"/>
      <c r="AV712" s="126"/>
      <c r="AW712" s="126"/>
      <c r="AX712" s="126"/>
      <c r="AY712" s="126"/>
      <c r="AZ712" s="126"/>
      <c r="BA712" s="126"/>
      <c r="BB712" s="126"/>
      <c r="BC712" s="126"/>
      <c r="BD712" s="126"/>
      <c r="BE712" s="126"/>
      <c r="BF712" s="126"/>
      <c r="BG712" s="126"/>
      <c r="BH712" s="126"/>
    </row>
    <row r="713" spans="1:60">
      <c r="A713" s="129"/>
      <c r="B713" s="129"/>
      <c r="C713" s="257" t="s">
        <v>882</v>
      </c>
      <c r="D713" s="258"/>
      <c r="E713" s="258"/>
      <c r="F713" s="258"/>
      <c r="G713" s="258"/>
      <c r="H713" s="131"/>
      <c r="I713" s="131"/>
      <c r="J713" s="131"/>
      <c r="K713" s="131"/>
      <c r="L713" s="131"/>
      <c r="M713" s="131"/>
      <c r="N713" s="130"/>
      <c r="O713" s="130"/>
      <c r="P713" s="130"/>
      <c r="Q713" s="130"/>
      <c r="R713" s="131"/>
      <c r="S713" s="131"/>
      <c r="T713" s="131"/>
      <c r="U713" s="131"/>
      <c r="V713" s="131"/>
      <c r="W713" s="131"/>
      <c r="X713" s="131"/>
      <c r="Y713" s="126"/>
      <c r="Z713" s="126"/>
      <c r="AA713" s="126"/>
      <c r="AB713" s="126"/>
      <c r="AC713" s="126"/>
      <c r="AD713" s="126"/>
      <c r="AE713" s="126"/>
      <c r="AF713" s="126"/>
      <c r="AG713" s="126" t="s">
        <v>340</v>
      </c>
      <c r="AH713" s="126"/>
      <c r="AI713" s="126"/>
      <c r="AJ713" s="126"/>
      <c r="AK713" s="126"/>
      <c r="AL713" s="126"/>
      <c r="AM713" s="126"/>
      <c r="AN713" s="126"/>
      <c r="AO713" s="126"/>
      <c r="AP713" s="126"/>
      <c r="AQ713" s="126"/>
      <c r="AR713" s="126"/>
      <c r="AS713" s="126"/>
      <c r="AT713" s="126"/>
      <c r="AU713" s="126"/>
      <c r="AV713" s="126"/>
      <c r="AW713" s="126"/>
      <c r="AX713" s="126"/>
      <c r="AY713" s="126"/>
      <c r="AZ713" s="126"/>
      <c r="BA713" s="126"/>
      <c r="BB713" s="126"/>
      <c r="BC713" s="126"/>
      <c r="BD713" s="126"/>
      <c r="BE713" s="126"/>
      <c r="BF713" s="126"/>
      <c r="BG713" s="126"/>
      <c r="BH713" s="126"/>
    </row>
    <row r="714" spans="1:60">
      <c r="A714" s="129"/>
      <c r="B714" s="129"/>
      <c r="C714" s="257" t="s">
        <v>883</v>
      </c>
      <c r="D714" s="258"/>
      <c r="E714" s="258"/>
      <c r="F714" s="258"/>
      <c r="G714" s="258"/>
      <c r="H714" s="131"/>
      <c r="I714" s="131"/>
      <c r="J714" s="131"/>
      <c r="K714" s="131"/>
      <c r="L714" s="131"/>
      <c r="M714" s="131"/>
      <c r="N714" s="130"/>
      <c r="O714" s="130"/>
      <c r="P714" s="130"/>
      <c r="Q714" s="130"/>
      <c r="R714" s="131"/>
      <c r="S714" s="131"/>
      <c r="T714" s="131"/>
      <c r="U714" s="131"/>
      <c r="V714" s="131"/>
      <c r="W714" s="131"/>
      <c r="X714" s="131"/>
      <c r="Y714" s="126"/>
      <c r="Z714" s="126"/>
      <c r="AA714" s="126"/>
      <c r="AB714" s="126"/>
      <c r="AC714" s="126"/>
      <c r="AD714" s="126"/>
      <c r="AE714" s="126"/>
      <c r="AF714" s="126"/>
      <c r="AG714" s="126" t="s">
        <v>340</v>
      </c>
      <c r="AH714" s="126"/>
      <c r="AI714" s="126"/>
      <c r="AJ714" s="126"/>
      <c r="AK714" s="126"/>
      <c r="AL714" s="126"/>
      <c r="AM714" s="126"/>
      <c r="AN714" s="126"/>
      <c r="AO714" s="126"/>
      <c r="AP714" s="126"/>
      <c r="AQ714" s="126"/>
      <c r="AR714" s="126"/>
      <c r="AS714" s="126"/>
      <c r="AT714" s="126"/>
      <c r="AU714" s="126"/>
      <c r="AV714" s="126"/>
      <c r="AW714" s="126"/>
      <c r="AX714" s="126"/>
      <c r="AY714" s="126"/>
      <c r="AZ714" s="126"/>
      <c r="BA714" s="126"/>
      <c r="BB714" s="126"/>
      <c r="BC714" s="126"/>
      <c r="BD714" s="126"/>
      <c r="BE714" s="126"/>
      <c r="BF714" s="126"/>
      <c r="BG714" s="126"/>
      <c r="BH714" s="126"/>
    </row>
    <row r="715" spans="1:60">
      <c r="A715" s="129"/>
      <c r="B715" s="129"/>
      <c r="C715" s="257" t="s">
        <v>884</v>
      </c>
      <c r="D715" s="258"/>
      <c r="E715" s="258"/>
      <c r="F715" s="258"/>
      <c r="G715" s="258"/>
      <c r="H715" s="131"/>
      <c r="I715" s="131"/>
      <c r="J715" s="131"/>
      <c r="K715" s="131"/>
      <c r="L715" s="131"/>
      <c r="M715" s="131"/>
      <c r="N715" s="130"/>
      <c r="O715" s="130"/>
      <c r="P715" s="130"/>
      <c r="Q715" s="130"/>
      <c r="R715" s="131"/>
      <c r="S715" s="131"/>
      <c r="T715" s="131"/>
      <c r="U715" s="131"/>
      <c r="V715" s="131"/>
      <c r="W715" s="131"/>
      <c r="X715" s="131"/>
      <c r="Y715" s="126"/>
      <c r="Z715" s="126"/>
      <c r="AA715" s="126"/>
      <c r="AB715" s="126"/>
      <c r="AC715" s="126"/>
      <c r="AD715" s="126"/>
      <c r="AE715" s="126"/>
      <c r="AF715" s="126"/>
      <c r="AG715" s="126" t="s">
        <v>340</v>
      </c>
      <c r="AH715" s="126"/>
      <c r="AI715" s="126"/>
      <c r="AJ715" s="126"/>
      <c r="AK715" s="126"/>
      <c r="AL715" s="126"/>
      <c r="AM715" s="126"/>
      <c r="AN715" s="126"/>
      <c r="AO715" s="126"/>
      <c r="AP715" s="126"/>
      <c r="AQ715" s="126"/>
      <c r="AR715" s="126"/>
      <c r="AS715" s="126"/>
      <c r="AT715" s="126"/>
      <c r="AU715" s="126"/>
      <c r="AV715" s="126"/>
      <c r="AW715" s="126"/>
      <c r="AX715" s="126"/>
      <c r="AY715" s="126"/>
      <c r="AZ715" s="126"/>
      <c r="BA715" s="126"/>
      <c r="BB715" s="126"/>
      <c r="BC715" s="126"/>
      <c r="BD715" s="126"/>
      <c r="BE715" s="126"/>
      <c r="BF715" s="126"/>
      <c r="BG715" s="126"/>
      <c r="BH715" s="126"/>
    </row>
    <row r="716" spans="1:60">
      <c r="A716" s="129"/>
      <c r="B716" s="129"/>
      <c r="C716" s="257" t="s">
        <v>885</v>
      </c>
      <c r="D716" s="258"/>
      <c r="E716" s="258"/>
      <c r="F716" s="258"/>
      <c r="G716" s="258"/>
      <c r="H716" s="131"/>
      <c r="I716" s="131"/>
      <c r="J716" s="131"/>
      <c r="K716" s="131"/>
      <c r="L716" s="131"/>
      <c r="M716" s="131"/>
      <c r="N716" s="130"/>
      <c r="O716" s="130"/>
      <c r="P716" s="130"/>
      <c r="Q716" s="130"/>
      <c r="R716" s="131"/>
      <c r="S716" s="131"/>
      <c r="T716" s="131"/>
      <c r="U716" s="131"/>
      <c r="V716" s="131"/>
      <c r="W716" s="131"/>
      <c r="X716" s="131"/>
      <c r="Y716" s="126"/>
      <c r="Z716" s="126"/>
      <c r="AA716" s="126"/>
      <c r="AB716" s="126"/>
      <c r="AC716" s="126"/>
      <c r="AD716" s="126"/>
      <c r="AE716" s="126"/>
      <c r="AF716" s="126"/>
      <c r="AG716" s="126" t="s">
        <v>340</v>
      </c>
      <c r="AH716" s="126"/>
      <c r="AI716" s="126"/>
      <c r="AJ716" s="126"/>
      <c r="AK716" s="126"/>
      <c r="AL716" s="126"/>
      <c r="AM716" s="126"/>
      <c r="AN716" s="126"/>
      <c r="AO716" s="126"/>
      <c r="AP716" s="126"/>
      <c r="AQ716" s="126"/>
      <c r="AR716" s="126"/>
      <c r="AS716" s="126"/>
      <c r="AT716" s="126"/>
      <c r="AU716" s="126"/>
      <c r="AV716" s="126"/>
      <c r="AW716" s="126"/>
      <c r="AX716" s="126"/>
      <c r="AY716" s="126"/>
      <c r="AZ716" s="126"/>
      <c r="BA716" s="126"/>
      <c r="BB716" s="126"/>
      <c r="BC716" s="126"/>
      <c r="BD716" s="126"/>
      <c r="BE716" s="126"/>
      <c r="BF716" s="126"/>
      <c r="BG716" s="126"/>
      <c r="BH716" s="126"/>
    </row>
    <row r="717" spans="1:60" ht="22.5">
      <c r="A717" s="140" t="s">
        <v>886</v>
      </c>
      <c r="B717" s="141" t="s">
        <v>887</v>
      </c>
      <c r="C717" s="154" t="s">
        <v>888</v>
      </c>
      <c r="D717" s="142" t="s">
        <v>338</v>
      </c>
      <c r="E717" s="143">
        <v>426.04899999999998</v>
      </c>
      <c r="F717" s="144">
        <v>0</v>
      </c>
      <c r="G717" s="151">
        <f>F717*E717</f>
        <v>0</v>
      </c>
      <c r="H717" s="131">
        <v>0</v>
      </c>
      <c r="I717" s="131">
        <v>0</v>
      </c>
      <c r="J717" s="131">
        <v>224.53</v>
      </c>
      <c r="K717" s="131">
        <v>95660.781969999996</v>
      </c>
      <c r="L717" s="131">
        <v>21</v>
      </c>
      <c r="M717" s="131">
        <v>115749.5438</v>
      </c>
      <c r="N717" s="130">
        <v>0</v>
      </c>
      <c r="O717" s="130">
        <v>0</v>
      </c>
      <c r="P717" s="130">
        <v>0</v>
      </c>
      <c r="Q717" s="130">
        <v>0</v>
      </c>
      <c r="R717" s="131">
        <v>0</v>
      </c>
      <c r="S717" s="131" t="s">
        <v>326</v>
      </c>
      <c r="T717" s="131"/>
      <c r="U717" s="131">
        <v>0</v>
      </c>
      <c r="V717" s="131">
        <v>0</v>
      </c>
      <c r="W717" s="131">
        <v>0</v>
      </c>
      <c r="X717" s="131" t="s">
        <v>327</v>
      </c>
      <c r="Y717" s="126"/>
      <c r="Z717" s="126"/>
      <c r="AA717" s="126"/>
      <c r="AB717" s="126"/>
      <c r="AC717" s="126"/>
      <c r="AD717" s="126"/>
      <c r="AE717" s="126"/>
      <c r="AF717" s="126"/>
      <c r="AG717" s="126" t="s">
        <v>328</v>
      </c>
      <c r="AH717" s="126"/>
      <c r="AI717" s="126"/>
      <c r="AJ717" s="126"/>
      <c r="AK717" s="126"/>
      <c r="AL717" s="126"/>
      <c r="AM717" s="126"/>
      <c r="AN717" s="126"/>
      <c r="AO717" s="126"/>
      <c r="AP717" s="126"/>
      <c r="AQ717" s="126"/>
      <c r="AR717" s="126"/>
      <c r="AS717" s="126"/>
      <c r="AT717" s="126"/>
      <c r="AU717" s="126"/>
      <c r="AV717" s="126"/>
      <c r="AW717" s="126"/>
      <c r="AX717" s="126"/>
      <c r="AY717" s="126"/>
      <c r="AZ717" s="126"/>
      <c r="BA717" s="126"/>
      <c r="BB717" s="126"/>
      <c r="BC717" s="126"/>
      <c r="BD717" s="126"/>
      <c r="BE717" s="126"/>
      <c r="BF717" s="126"/>
      <c r="BG717" s="126"/>
      <c r="BH717" s="126"/>
    </row>
    <row r="718" spans="1:60">
      <c r="A718" s="129"/>
      <c r="B718" s="129"/>
      <c r="C718" s="255" t="s">
        <v>841</v>
      </c>
      <c r="D718" s="256"/>
      <c r="E718" s="256"/>
      <c r="F718" s="256"/>
      <c r="G718" s="256"/>
      <c r="H718" s="131"/>
      <c r="I718" s="131"/>
      <c r="J718" s="131"/>
      <c r="K718" s="131"/>
      <c r="L718" s="131"/>
      <c r="M718" s="131"/>
      <c r="N718" s="130"/>
      <c r="O718" s="130"/>
      <c r="P718" s="130"/>
      <c r="Q718" s="130"/>
      <c r="R718" s="131"/>
      <c r="S718" s="131"/>
      <c r="T718" s="131"/>
      <c r="U718" s="131"/>
      <c r="V718" s="131"/>
      <c r="W718" s="131"/>
      <c r="X718" s="131"/>
      <c r="Y718" s="126"/>
      <c r="Z718" s="126"/>
      <c r="AA718" s="126"/>
      <c r="AB718" s="126"/>
      <c r="AC718" s="126"/>
      <c r="AD718" s="126"/>
      <c r="AE718" s="126"/>
      <c r="AF718" s="126"/>
      <c r="AG718" s="126" t="s">
        <v>340</v>
      </c>
      <c r="AH718" s="126"/>
      <c r="AI718" s="126"/>
      <c r="AJ718" s="126"/>
      <c r="AK718" s="126"/>
      <c r="AL718" s="126"/>
      <c r="AM718" s="126"/>
      <c r="AN718" s="126"/>
      <c r="AO718" s="126"/>
      <c r="AP718" s="126"/>
      <c r="AQ718" s="126"/>
      <c r="AR718" s="126"/>
      <c r="AS718" s="126"/>
      <c r="AT718" s="126"/>
      <c r="AU718" s="126"/>
      <c r="AV718" s="126"/>
      <c r="AW718" s="126"/>
      <c r="AX718" s="126"/>
      <c r="AY718" s="126"/>
      <c r="AZ718" s="126"/>
      <c r="BA718" s="126"/>
      <c r="BB718" s="126"/>
      <c r="BC718" s="126"/>
      <c r="BD718" s="126"/>
      <c r="BE718" s="126"/>
      <c r="BF718" s="126"/>
      <c r="BG718" s="126"/>
      <c r="BH718" s="126"/>
    </row>
    <row r="719" spans="1:60">
      <c r="A719" s="129"/>
      <c r="B719" s="129"/>
      <c r="C719" s="257" t="s">
        <v>842</v>
      </c>
      <c r="D719" s="258"/>
      <c r="E719" s="258"/>
      <c r="F719" s="258"/>
      <c r="G719" s="258"/>
      <c r="H719" s="131"/>
      <c r="I719" s="131"/>
      <c r="J719" s="131"/>
      <c r="K719" s="131"/>
      <c r="L719" s="131"/>
      <c r="M719" s="131"/>
      <c r="N719" s="130"/>
      <c r="O719" s="130"/>
      <c r="P719" s="130"/>
      <c r="Q719" s="130"/>
      <c r="R719" s="131"/>
      <c r="S719" s="131"/>
      <c r="T719" s="131"/>
      <c r="U719" s="131"/>
      <c r="V719" s="131"/>
      <c r="W719" s="131"/>
      <c r="X719" s="131"/>
      <c r="Y719" s="126"/>
      <c r="Z719" s="126"/>
      <c r="AA719" s="126"/>
      <c r="AB719" s="126"/>
      <c r="AC719" s="126"/>
      <c r="AD719" s="126"/>
      <c r="AE719" s="126"/>
      <c r="AF719" s="126"/>
      <c r="AG719" s="126" t="s">
        <v>340</v>
      </c>
      <c r="AH719" s="126"/>
      <c r="AI719" s="126"/>
      <c r="AJ719" s="126"/>
      <c r="AK719" s="126"/>
      <c r="AL719" s="126"/>
      <c r="AM719" s="126"/>
      <c r="AN719" s="126"/>
      <c r="AO719" s="126"/>
      <c r="AP719" s="126"/>
      <c r="AQ719" s="126"/>
      <c r="AR719" s="126"/>
      <c r="AS719" s="126"/>
      <c r="AT719" s="126"/>
      <c r="AU719" s="126"/>
      <c r="AV719" s="126"/>
      <c r="AW719" s="126"/>
      <c r="AX719" s="126"/>
      <c r="AY719" s="126"/>
      <c r="AZ719" s="126"/>
      <c r="BA719" s="126"/>
      <c r="BB719" s="126"/>
      <c r="BC719" s="126"/>
      <c r="BD719" s="126"/>
      <c r="BE719" s="126"/>
      <c r="BF719" s="126"/>
      <c r="BG719" s="126"/>
      <c r="BH719" s="126"/>
    </row>
    <row r="720" spans="1:60">
      <c r="A720" s="129"/>
      <c r="B720" s="129"/>
      <c r="C720" s="257" t="s">
        <v>843</v>
      </c>
      <c r="D720" s="258"/>
      <c r="E720" s="258"/>
      <c r="F720" s="258"/>
      <c r="G720" s="258"/>
      <c r="H720" s="131"/>
      <c r="I720" s="131"/>
      <c r="J720" s="131"/>
      <c r="K720" s="131"/>
      <c r="L720" s="131"/>
      <c r="M720" s="131"/>
      <c r="N720" s="130"/>
      <c r="O720" s="130"/>
      <c r="P720" s="130"/>
      <c r="Q720" s="130"/>
      <c r="R720" s="131"/>
      <c r="S720" s="131"/>
      <c r="T720" s="131"/>
      <c r="U720" s="131"/>
      <c r="V720" s="131"/>
      <c r="W720" s="131"/>
      <c r="X720" s="131"/>
      <c r="Y720" s="126"/>
      <c r="Z720" s="126"/>
      <c r="AA720" s="126"/>
      <c r="AB720" s="126"/>
      <c r="AC720" s="126"/>
      <c r="AD720" s="126"/>
      <c r="AE720" s="126"/>
      <c r="AF720" s="126"/>
      <c r="AG720" s="126" t="s">
        <v>340</v>
      </c>
      <c r="AH720" s="126"/>
      <c r="AI720" s="126"/>
      <c r="AJ720" s="126"/>
      <c r="AK720" s="126"/>
      <c r="AL720" s="126"/>
      <c r="AM720" s="126"/>
      <c r="AN720" s="126"/>
      <c r="AO720" s="126"/>
      <c r="AP720" s="126"/>
      <c r="AQ720" s="126"/>
      <c r="AR720" s="126"/>
      <c r="AS720" s="126"/>
      <c r="AT720" s="126"/>
      <c r="AU720" s="126"/>
      <c r="AV720" s="126"/>
      <c r="AW720" s="126"/>
      <c r="AX720" s="126"/>
      <c r="AY720" s="126"/>
      <c r="AZ720" s="126"/>
      <c r="BA720" s="126"/>
      <c r="BB720" s="126"/>
      <c r="BC720" s="126"/>
      <c r="BD720" s="126"/>
      <c r="BE720" s="126"/>
      <c r="BF720" s="126"/>
      <c r="BG720" s="126"/>
      <c r="BH720" s="126"/>
    </row>
    <row r="721" spans="1:60">
      <c r="A721" s="129"/>
      <c r="B721" s="129"/>
      <c r="C721" s="257" t="s">
        <v>844</v>
      </c>
      <c r="D721" s="258"/>
      <c r="E721" s="258"/>
      <c r="F721" s="258"/>
      <c r="G721" s="258"/>
      <c r="H721" s="131"/>
      <c r="I721" s="131"/>
      <c r="J721" s="131"/>
      <c r="K721" s="131"/>
      <c r="L721" s="131"/>
      <c r="M721" s="131"/>
      <c r="N721" s="130"/>
      <c r="O721" s="130"/>
      <c r="P721" s="130"/>
      <c r="Q721" s="130"/>
      <c r="R721" s="131"/>
      <c r="S721" s="131"/>
      <c r="T721" s="131"/>
      <c r="U721" s="131"/>
      <c r="V721" s="131"/>
      <c r="W721" s="131"/>
      <c r="X721" s="131"/>
      <c r="Y721" s="126"/>
      <c r="Z721" s="126"/>
      <c r="AA721" s="126"/>
      <c r="AB721" s="126"/>
      <c r="AC721" s="126"/>
      <c r="AD721" s="126"/>
      <c r="AE721" s="126"/>
      <c r="AF721" s="126"/>
      <c r="AG721" s="126" t="s">
        <v>340</v>
      </c>
      <c r="AH721" s="126"/>
      <c r="AI721" s="126"/>
      <c r="AJ721" s="126"/>
      <c r="AK721" s="126"/>
      <c r="AL721" s="126"/>
      <c r="AM721" s="126"/>
      <c r="AN721" s="126"/>
      <c r="AO721" s="126"/>
      <c r="AP721" s="126"/>
      <c r="AQ721" s="126"/>
      <c r="AR721" s="126"/>
      <c r="AS721" s="126"/>
      <c r="AT721" s="126"/>
      <c r="AU721" s="126"/>
      <c r="AV721" s="126"/>
      <c r="AW721" s="126"/>
      <c r="AX721" s="126"/>
      <c r="AY721" s="126"/>
      <c r="AZ721" s="126"/>
      <c r="BA721" s="126"/>
      <c r="BB721" s="126"/>
      <c r="BC721" s="126"/>
      <c r="BD721" s="126"/>
      <c r="BE721" s="126"/>
      <c r="BF721" s="126"/>
      <c r="BG721" s="126"/>
      <c r="BH721" s="126"/>
    </row>
    <row r="722" spans="1:60">
      <c r="A722" s="129"/>
      <c r="B722" s="129"/>
      <c r="C722" s="257" t="s">
        <v>845</v>
      </c>
      <c r="D722" s="258"/>
      <c r="E722" s="258"/>
      <c r="F722" s="258"/>
      <c r="G722" s="258"/>
      <c r="H722" s="131"/>
      <c r="I722" s="131"/>
      <c r="J722" s="131"/>
      <c r="K722" s="131"/>
      <c r="L722" s="131"/>
      <c r="M722" s="131"/>
      <c r="N722" s="130"/>
      <c r="O722" s="130"/>
      <c r="P722" s="130"/>
      <c r="Q722" s="130"/>
      <c r="R722" s="131"/>
      <c r="S722" s="131"/>
      <c r="T722" s="131"/>
      <c r="U722" s="131"/>
      <c r="V722" s="131"/>
      <c r="W722" s="131"/>
      <c r="X722" s="131"/>
      <c r="Y722" s="126"/>
      <c r="Z722" s="126"/>
      <c r="AA722" s="126"/>
      <c r="AB722" s="126"/>
      <c r="AC722" s="126"/>
      <c r="AD722" s="126"/>
      <c r="AE722" s="126"/>
      <c r="AF722" s="126"/>
      <c r="AG722" s="126" t="s">
        <v>340</v>
      </c>
      <c r="AH722" s="126"/>
      <c r="AI722" s="126"/>
      <c r="AJ722" s="126"/>
      <c r="AK722" s="126"/>
      <c r="AL722" s="126"/>
      <c r="AM722" s="126"/>
      <c r="AN722" s="126"/>
      <c r="AO722" s="126"/>
      <c r="AP722" s="126"/>
      <c r="AQ722" s="126"/>
      <c r="AR722" s="126"/>
      <c r="AS722" s="126"/>
      <c r="AT722" s="126"/>
      <c r="AU722" s="126"/>
      <c r="AV722" s="126"/>
      <c r="AW722" s="126"/>
      <c r="AX722" s="126"/>
      <c r="AY722" s="126"/>
      <c r="AZ722" s="126"/>
      <c r="BA722" s="126"/>
      <c r="BB722" s="126"/>
      <c r="BC722" s="126"/>
      <c r="BD722" s="126"/>
      <c r="BE722" s="126"/>
      <c r="BF722" s="126"/>
      <c r="BG722" s="126"/>
      <c r="BH722" s="126"/>
    </row>
    <row r="723" spans="1:60">
      <c r="A723" s="129"/>
      <c r="B723" s="129"/>
      <c r="C723" s="257" t="s">
        <v>846</v>
      </c>
      <c r="D723" s="258"/>
      <c r="E723" s="258"/>
      <c r="F723" s="258"/>
      <c r="G723" s="258"/>
      <c r="H723" s="131"/>
      <c r="I723" s="131"/>
      <c r="J723" s="131"/>
      <c r="K723" s="131"/>
      <c r="L723" s="131"/>
      <c r="M723" s="131"/>
      <c r="N723" s="130"/>
      <c r="O723" s="130"/>
      <c r="P723" s="130"/>
      <c r="Q723" s="130"/>
      <c r="R723" s="131"/>
      <c r="S723" s="131"/>
      <c r="T723" s="131"/>
      <c r="U723" s="131"/>
      <c r="V723" s="131"/>
      <c r="W723" s="131"/>
      <c r="X723" s="131"/>
      <c r="Y723" s="126"/>
      <c r="Z723" s="126"/>
      <c r="AA723" s="126"/>
      <c r="AB723" s="126"/>
      <c r="AC723" s="126"/>
      <c r="AD723" s="126"/>
      <c r="AE723" s="126"/>
      <c r="AF723" s="126"/>
      <c r="AG723" s="126" t="s">
        <v>340</v>
      </c>
      <c r="AH723" s="126"/>
      <c r="AI723" s="126"/>
      <c r="AJ723" s="126"/>
      <c r="AK723" s="126"/>
      <c r="AL723" s="126"/>
      <c r="AM723" s="126"/>
      <c r="AN723" s="126"/>
      <c r="AO723" s="126"/>
      <c r="AP723" s="126"/>
      <c r="AQ723" s="126"/>
      <c r="AR723" s="126"/>
      <c r="AS723" s="126"/>
      <c r="AT723" s="126"/>
      <c r="AU723" s="126"/>
      <c r="AV723" s="126"/>
      <c r="AW723" s="126"/>
      <c r="AX723" s="126"/>
      <c r="AY723" s="126"/>
      <c r="AZ723" s="126"/>
      <c r="BA723" s="126"/>
      <c r="BB723" s="126"/>
      <c r="BC723" s="126"/>
      <c r="BD723" s="126"/>
      <c r="BE723" s="126"/>
      <c r="BF723" s="126"/>
      <c r="BG723" s="126"/>
      <c r="BH723" s="126"/>
    </row>
    <row r="724" spans="1:60">
      <c r="A724" s="129"/>
      <c r="B724" s="129"/>
      <c r="C724" s="257" t="s">
        <v>847</v>
      </c>
      <c r="D724" s="258"/>
      <c r="E724" s="258"/>
      <c r="F724" s="258"/>
      <c r="G724" s="258"/>
      <c r="H724" s="131"/>
      <c r="I724" s="131"/>
      <c r="J724" s="131"/>
      <c r="K724" s="131"/>
      <c r="L724" s="131"/>
      <c r="M724" s="131"/>
      <c r="N724" s="130"/>
      <c r="O724" s="130"/>
      <c r="P724" s="130"/>
      <c r="Q724" s="130"/>
      <c r="R724" s="131"/>
      <c r="S724" s="131"/>
      <c r="T724" s="131"/>
      <c r="U724" s="131"/>
      <c r="V724" s="131"/>
      <c r="W724" s="131"/>
      <c r="X724" s="131"/>
      <c r="Y724" s="126"/>
      <c r="Z724" s="126"/>
      <c r="AA724" s="126"/>
      <c r="AB724" s="126"/>
      <c r="AC724" s="126"/>
      <c r="AD724" s="126"/>
      <c r="AE724" s="126"/>
      <c r="AF724" s="126"/>
      <c r="AG724" s="126" t="s">
        <v>340</v>
      </c>
      <c r="AH724" s="126"/>
      <c r="AI724" s="126"/>
      <c r="AJ724" s="126"/>
      <c r="AK724" s="126"/>
      <c r="AL724" s="126"/>
      <c r="AM724" s="126"/>
      <c r="AN724" s="126"/>
      <c r="AO724" s="126"/>
      <c r="AP724" s="126"/>
      <c r="AQ724" s="126"/>
      <c r="AR724" s="126"/>
      <c r="AS724" s="126"/>
      <c r="AT724" s="126"/>
      <c r="AU724" s="126"/>
      <c r="AV724" s="126"/>
      <c r="AW724" s="126"/>
      <c r="AX724" s="126"/>
      <c r="AY724" s="126"/>
      <c r="AZ724" s="126"/>
      <c r="BA724" s="126"/>
      <c r="BB724" s="126"/>
      <c r="BC724" s="126"/>
      <c r="BD724" s="126"/>
      <c r="BE724" s="126"/>
      <c r="BF724" s="126"/>
      <c r="BG724" s="126"/>
      <c r="BH724" s="126"/>
    </row>
    <row r="725" spans="1:60">
      <c r="A725" s="129"/>
      <c r="B725" s="129"/>
      <c r="C725" s="257" t="s">
        <v>848</v>
      </c>
      <c r="D725" s="258"/>
      <c r="E725" s="258"/>
      <c r="F725" s="258"/>
      <c r="G725" s="258"/>
      <c r="H725" s="131"/>
      <c r="I725" s="131"/>
      <c r="J725" s="131"/>
      <c r="K725" s="131"/>
      <c r="L725" s="131"/>
      <c r="M725" s="131"/>
      <c r="N725" s="130"/>
      <c r="O725" s="130"/>
      <c r="P725" s="130"/>
      <c r="Q725" s="130"/>
      <c r="R725" s="131"/>
      <c r="S725" s="131"/>
      <c r="T725" s="131"/>
      <c r="U725" s="131"/>
      <c r="V725" s="131"/>
      <c r="W725" s="131"/>
      <c r="X725" s="131"/>
      <c r="Y725" s="126"/>
      <c r="Z725" s="126"/>
      <c r="AA725" s="126"/>
      <c r="AB725" s="126"/>
      <c r="AC725" s="126"/>
      <c r="AD725" s="126"/>
      <c r="AE725" s="126"/>
      <c r="AF725" s="126"/>
      <c r="AG725" s="126" t="s">
        <v>340</v>
      </c>
      <c r="AH725" s="126"/>
      <c r="AI725" s="126"/>
      <c r="AJ725" s="126"/>
      <c r="AK725" s="126"/>
      <c r="AL725" s="126"/>
      <c r="AM725" s="126"/>
      <c r="AN725" s="126"/>
      <c r="AO725" s="126"/>
      <c r="AP725" s="126"/>
      <c r="AQ725" s="126"/>
      <c r="AR725" s="126"/>
      <c r="AS725" s="126"/>
      <c r="AT725" s="126"/>
      <c r="AU725" s="126"/>
      <c r="AV725" s="126"/>
      <c r="AW725" s="126"/>
      <c r="AX725" s="126"/>
      <c r="AY725" s="126"/>
      <c r="AZ725" s="126"/>
      <c r="BA725" s="126"/>
      <c r="BB725" s="126"/>
      <c r="BC725" s="126"/>
      <c r="BD725" s="126"/>
      <c r="BE725" s="126"/>
      <c r="BF725" s="126"/>
      <c r="BG725" s="126"/>
      <c r="BH725" s="126"/>
    </row>
    <row r="726" spans="1:60">
      <c r="A726" s="129"/>
      <c r="B726" s="129"/>
      <c r="C726" s="257" t="s">
        <v>849</v>
      </c>
      <c r="D726" s="258"/>
      <c r="E726" s="258"/>
      <c r="F726" s="258"/>
      <c r="G726" s="258"/>
      <c r="H726" s="131"/>
      <c r="I726" s="131"/>
      <c r="J726" s="131"/>
      <c r="K726" s="131"/>
      <c r="L726" s="131"/>
      <c r="M726" s="131"/>
      <c r="N726" s="130"/>
      <c r="O726" s="130"/>
      <c r="P726" s="130"/>
      <c r="Q726" s="130"/>
      <c r="R726" s="131"/>
      <c r="S726" s="131"/>
      <c r="T726" s="131"/>
      <c r="U726" s="131"/>
      <c r="V726" s="131"/>
      <c r="W726" s="131"/>
      <c r="X726" s="131"/>
      <c r="Y726" s="126"/>
      <c r="Z726" s="126"/>
      <c r="AA726" s="126"/>
      <c r="AB726" s="126"/>
      <c r="AC726" s="126"/>
      <c r="AD726" s="126"/>
      <c r="AE726" s="126"/>
      <c r="AF726" s="126"/>
      <c r="AG726" s="126" t="s">
        <v>340</v>
      </c>
      <c r="AH726" s="126"/>
      <c r="AI726" s="126"/>
      <c r="AJ726" s="126"/>
      <c r="AK726" s="126"/>
      <c r="AL726" s="126"/>
      <c r="AM726" s="126"/>
      <c r="AN726" s="126"/>
      <c r="AO726" s="126"/>
      <c r="AP726" s="126"/>
      <c r="AQ726" s="126"/>
      <c r="AR726" s="126"/>
      <c r="AS726" s="126"/>
      <c r="AT726" s="126"/>
      <c r="AU726" s="126"/>
      <c r="AV726" s="126"/>
      <c r="AW726" s="126"/>
      <c r="AX726" s="126"/>
      <c r="AY726" s="126"/>
      <c r="AZ726" s="126"/>
      <c r="BA726" s="126"/>
      <c r="BB726" s="126"/>
      <c r="BC726" s="126"/>
      <c r="BD726" s="126"/>
      <c r="BE726" s="126"/>
      <c r="BF726" s="126"/>
      <c r="BG726" s="126"/>
      <c r="BH726" s="126"/>
    </row>
    <row r="727" spans="1:60">
      <c r="A727" s="129"/>
      <c r="B727" s="129"/>
      <c r="C727" s="257" t="s">
        <v>850</v>
      </c>
      <c r="D727" s="258"/>
      <c r="E727" s="258"/>
      <c r="F727" s="258"/>
      <c r="G727" s="258"/>
      <c r="H727" s="131"/>
      <c r="I727" s="131"/>
      <c r="J727" s="131"/>
      <c r="K727" s="131"/>
      <c r="L727" s="131"/>
      <c r="M727" s="131"/>
      <c r="N727" s="130"/>
      <c r="O727" s="130"/>
      <c r="P727" s="130"/>
      <c r="Q727" s="130"/>
      <c r="R727" s="131"/>
      <c r="S727" s="131"/>
      <c r="T727" s="131"/>
      <c r="U727" s="131"/>
      <c r="V727" s="131"/>
      <c r="W727" s="131"/>
      <c r="X727" s="131"/>
      <c r="Y727" s="126"/>
      <c r="Z727" s="126"/>
      <c r="AA727" s="126"/>
      <c r="AB727" s="126"/>
      <c r="AC727" s="126"/>
      <c r="AD727" s="126"/>
      <c r="AE727" s="126"/>
      <c r="AF727" s="126"/>
      <c r="AG727" s="126" t="s">
        <v>340</v>
      </c>
      <c r="AH727" s="126"/>
      <c r="AI727" s="126"/>
      <c r="AJ727" s="126"/>
      <c r="AK727" s="126"/>
      <c r="AL727" s="126"/>
      <c r="AM727" s="126"/>
      <c r="AN727" s="126"/>
      <c r="AO727" s="126"/>
      <c r="AP727" s="126"/>
      <c r="AQ727" s="126"/>
      <c r="AR727" s="126"/>
      <c r="AS727" s="126"/>
      <c r="AT727" s="126"/>
      <c r="AU727" s="126"/>
      <c r="AV727" s="126"/>
      <c r="AW727" s="126"/>
      <c r="AX727" s="126"/>
      <c r="AY727" s="126"/>
      <c r="AZ727" s="126"/>
      <c r="BA727" s="126"/>
      <c r="BB727" s="126"/>
      <c r="BC727" s="126"/>
      <c r="BD727" s="126"/>
      <c r="BE727" s="126"/>
      <c r="BF727" s="126"/>
      <c r="BG727" s="126"/>
      <c r="BH727" s="126"/>
    </row>
    <row r="728" spans="1:60">
      <c r="A728" s="129"/>
      <c r="B728" s="129"/>
      <c r="C728" s="257" t="s">
        <v>851</v>
      </c>
      <c r="D728" s="258"/>
      <c r="E728" s="258"/>
      <c r="F728" s="258"/>
      <c r="G728" s="258"/>
      <c r="H728" s="131"/>
      <c r="I728" s="131"/>
      <c r="J728" s="131"/>
      <c r="K728" s="131"/>
      <c r="L728" s="131"/>
      <c r="M728" s="131"/>
      <c r="N728" s="130"/>
      <c r="O728" s="130"/>
      <c r="P728" s="130"/>
      <c r="Q728" s="130"/>
      <c r="R728" s="131"/>
      <c r="S728" s="131"/>
      <c r="T728" s="131"/>
      <c r="U728" s="131"/>
      <c r="V728" s="131"/>
      <c r="W728" s="131"/>
      <c r="X728" s="131"/>
      <c r="Y728" s="126"/>
      <c r="Z728" s="126"/>
      <c r="AA728" s="126"/>
      <c r="AB728" s="126"/>
      <c r="AC728" s="126"/>
      <c r="AD728" s="126"/>
      <c r="AE728" s="126"/>
      <c r="AF728" s="126"/>
      <c r="AG728" s="126" t="s">
        <v>340</v>
      </c>
      <c r="AH728" s="126"/>
      <c r="AI728" s="126"/>
      <c r="AJ728" s="126"/>
      <c r="AK728" s="126"/>
      <c r="AL728" s="126"/>
      <c r="AM728" s="126"/>
      <c r="AN728" s="126"/>
      <c r="AO728" s="126"/>
      <c r="AP728" s="126"/>
      <c r="AQ728" s="126"/>
      <c r="AR728" s="126"/>
      <c r="AS728" s="126"/>
      <c r="AT728" s="126"/>
      <c r="AU728" s="126"/>
      <c r="AV728" s="126"/>
      <c r="AW728" s="126"/>
      <c r="AX728" s="126"/>
      <c r="AY728" s="126"/>
      <c r="AZ728" s="126"/>
      <c r="BA728" s="126"/>
      <c r="BB728" s="126"/>
      <c r="BC728" s="126"/>
      <c r="BD728" s="126"/>
      <c r="BE728" s="126"/>
      <c r="BF728" s="126"/>
      <c r="BG728" s="126"/>
      <c r="BH728" s="126"/>
    </row>
    <row r="729" spans="1:60">
      <c r="A729" s="129"/>
      <c r="B729" s="129"/>
      <c r="C729" s="257" t="s">
        <v>852</v>
      </c>
      <c r="D729" s="258"/>
      <c r="E729" s="258"/>
      <c r="F729" s="258"/>
      <c r="G729" s="258"/>
      <c r="H729" s="131"/>
      <c r="I729" s="131"/>
      <c r="J729" s="131"/>
      <c r="K729" s="131"/>
      <c r="L729" s="131"/>
      <c r="M729" s="131"/>
      <c r="N729" s="130"/>
      <c r="O729" s="130"/>
      <c r="P729" s="130"/>
      <c r="Q729" s="130"/>
      <c r="R729" s="131"/>
      <c r="S729" s="131"/>
      <c r="T729" s="131"/>
      <c r="U729" s="131"/>
      <c r="V729" s="131"/>
      <c r="W729" s="131"/>
      <c r="X729" s="131"/>
      <c r="Y729" s="126"/>
      <c r="Z729" s="126"/>
      <c r="AA729" s="126"/>
      <c r="AB729" s="126"/>
      <c r="AC729" s="126"/>
      <c r="AD729" s="126"/>
      <c r="AE729" s="126"/>
      <c r="AF729" s="126"/>
      <c r="AG729" s="126" t="s">
        <v>340</v>
      </c>
      <c r="AH729" s="126"/>
      <c r="AI729" s="126"/>
      <c r="AJ729" s="126"/>
      <c r="AK729" s="126"/>
      <c r="AL729" s="126"/>
      <c r="AM729" s="126"/>
      <c r="AN729" s="126"/>
      <c r="AO729" s="126"/>
      <c r="AP729" s="126"/>
      <c r="AQ729" s="126"/>
      <c r="AR729" s="126"/>
      <c r="AS729" s="126"/>
      <c r="AT729" s="126"/>
      <c r="AU729" s="126"/>
      <c r="AV729" s="126"/>
      <c r="AW729" s="126"/>
      <c r="AX729" s="126"/>
      <c r="AY729" s="126"/>
      <c r="AZ729" s="126"/>
      <c r="BA729" s="126"/>
      <c r="BB729" s="126"/>
      <c r="BC729" s="126"/>
      <c r="BD729" s="126"/>
      <c r="BE729" s="126"/>
      <c r="BF729" s="126"/>
      <c r="BG729" s="126"/>
      <c r="BH729" s="126"/>
    </row>
    <row r="730" spans="1:60">
      <c r="A730" s="129"/>
      <c r="B730" s="129"/>
      <c r="C730" s="257" t="s">
        <v>853</v>
      </c>
      <c r="D730" s="258"/>
      <c r="E730" s="258"/>
      <c r="F730" s="258"/>
      <c r="G730" s="258"/>
      <c r="H730" s="131"/>
      <c r="I730" s="131"/>
      <c r="J730" s="131"/>
      <c r="K730" s="131"/>
      <c r="L730" s="131"/>
      <c r="M730" s="131"/>
      <c r="N730" s="130"/>
      <c r="O730" s="130"/>
      <c r="P730" s="130"/>
      <c r="Q730" s="130"/>
      <c r="R730" s="131"/>
      <c r="S730" s="131"/>
      <c r="T730" s="131"/>
      <c r="U730" s="131"/>
      <c r="V730" s="131"/>
      <c r="W730" s="131"/>
      <c r="X730" s="131"/>
      <c r="Y730" s="126"/>
      <c r="Z730" s="126"/>
      <c r="AA730" s="126"/>
      <c r="AB730" s="126"/>
      <c r="AC730" s="126"/>
      <c r="AD730" s="126"/>
      <c r="AE730" s="126"/>
      <c r="AF730" s="126"/>
      <c r="AG730" s="126" t="s">
        <v>340</v>
      </c>
      <c r="AH730" s="126"/>
      <c r="AI730" s="126"/>
      <c r="AJ730" s="126"/>
      <c r="AK730" s="126"/>
      <c r="AL730" s="126"/>
      <c r="AM730" s="126"/>
      <c r="AN730" s="126"/>
      <c r="AO730" s="126"/>
      <c r="AP730" s="126"/>
      <c r="AQ730" s="126"/>
      <c r="AR730" s="126"/>
      <c r="AS730" s="126"/>
      <c r="AT730" s="126"/>
      <c r="AU730" s="126"/>
      <c r="AV730" s="126"/>
      <c r="AW730" s="126"/>
      <c r="AX730" s="126"/>
      <c r="AY730" s="126"/>
      <c r="AZ730" s="126"/>
      <c r="BA730" s="126"/>
      <c r="BB730" s="126"/>
      <c r="BC730" s="126"/>
      <c r="BD730" s="126"/>
      <c r="BE730" s="126"/>
      <c r="BF730" s="126"/>
      <c r="BG730" s="126"/>
      <c r="BH730" s="126"/>
    </row>
    <row r="731" spans="1:60">
      <c r="A731" s="129"/>
      <c r="B731" s="129"/>
      <c r="C731" s="257" t="s">
        <v>854</v>
      </c>
      <c r="D731" s="258"/>
      <c r="E731" s="258"/>
      <c r="F731" s="258"/>
      <c r="G731" s="258"/>
      <c r="H731" s="131"/>
      <c r="I731" s="131"/>
      <c r="J731" s="131"/>
      <c r="K731" s="131"/>
      <c r="L731" s="131"/>
      <c r="M731" s="131"/>
      <c r="N731" s="130"/>
      <c r="O731" s="130"/>
      <c r="P731" s="130"/>
      <c r="Q731" s="130"/>
      <c r="R731" s="131"/>
      <c r="S731" s="131"/>
      <c r="T731" s="131"/>
      <c r="U731" s="131"/>
      <c r="V731" s="131"/>
      <c r="W731" s="131"/>
      <c r="X731" s="131"/>
      <c r="Y731" s="126"/>
      <c r="Z731" s="126"/>
      <c r="AA731" s="126"/>
      <c r="AB731" s="126"/>
      <c r="AC731" s="126"/>
      <c r="AD731" s="126"/>
      <c r="AE731" s="126"/>
      <c r="AF731" s="126"/>
      <c r="AG731" s="126" t="s">
        <v>340</v>
      </c>
      <c r="AH731" s="126"/>
      <c r="AI731" s="126"/>
      <c r="AJ731" s="126"/>
      <c r="AK731" s="126"/>
      <c r="AL731" s="126"/>
      <c r="AM731" s="126"/>
      <c r="AN731" s="126"/>
      <c r="AO731" s="126"/>
      <c r="AP731" s="126"/>
      <c r="AQ731" s="126"/>
      <c r="AR731" s="126"/>
      <c r="AS731" s="126"/>
      <c r="AT731" s="126"/>
      <c r="AU731" s="126"/>
      <c r="AV731" s="126"/>
      <c r="AW731" s="126"/>
      <c r="AX731" s="126"/>
      <c r="AY731" s="126"/>
      <c r="AZ731" s="126"/>
      <c r="BA731" s="126"/>
      <c r="BB731" s="126"/>
      <c r="BC731" s="126"/>
      <c r="BD731" s="126"/>
      <c r="BE731" s="126"/>
      <c r="BF731" s="126"/>
      <c r="BG731" s="126"/>
      <c r="BH731" s="126"/>
    </row>
    <row r="732" spans="1:60">
      <c r="A732" s="129"/>
      <c r="B732" s="129"/>
      <c r="C732" s="257" t="s">
        <v>855</v>
      </c>
      <c r="D732" s="258"/>
      <c r="E732" s="258"/>
      <c r="F732" s="258"/>
      <c r="G732" s="258"/>
      <c r="H732" s="131"/>
      <c r="I732" s="131"/>
      <c r="J732" s="131"/>
      <c r="K732" s="131"/>
      <c r="L732" s="131"/>
      <c r="M732" s="131"/>
      <c r="N732" s="130"/>
      <c r="O732" s="130"/>
      <c r="P732" s="130"/>
      <c r="Q732" s="130"/>
      <c r="R732" s="131"/>
      <c r="S732" s="131"/>
      <c r="T732" s="131"/>
      <c r="U732" s="131"/>
      <c r="V732" s="131"/>
      <c r="W732" s="131"/>
      <c r="X732" s="131"/>
      <c r="Y732" s="126"/>
      <c r="Z732" s="126"/>
      <c r="AA732" s="126"/>
      <c r="AB732" s="126"/>
      <c r="AC732" s="126"/>
      <c r="AD732" s="126"/>
      <c r="AE732" s="126"/>
      <c r="AF732" s="126"/>
      <c r="AG732" s="126" t="s">
        <v>340</v>
      </c>
      <c r="AH732" s="126"/>
      <c r="AI732" s="126"/>
      <c r="AJ732" s="126"/>
      <c r="AK732" s="126"/>
      <c r="AL732" s="126"/>
      <c r="AM732" s="126"/>
      <c r="AN732" s="126"/>
      <c r="AO732" s="126"/>
      <c r="AP732" s="126"/>
      <c r="AQ732" s="126"/>
      <c r="AR732" s="126"/>
      <c r="AS732" s="126"/>
      <c r="AT732" s="126"/>
      <c r="AU732" s="126"/>
      <c r="AV732" s="126"/>
      <c r="AW732" s="126"/>
      <c r="AX732" s="126"/>
      <c r="AY732" s="126"/>
      <c r="AZ732" s="126"/>
      <c r="BA732" s="126"/>
      <c r="BB732" s="126"/>
      <c r="BC732" s="126"/>
      <c r="BD732" s="126"/>
      <c r="BE732" s="126"/>
      <c r="BF732" s="126"/>
      <c r="BG732" s="126"/>
      <c r="BH732" s="126"/>
    </row>
    <row r="733" spans="1:60">
      <c r="A733" s="129"/>
      <c r="B733" s="129"/>
      <c r="C733" s="257" t="s">
        <v>856</v>
      </c>
      <c r="D733" s="258"/>
      <c r="E733" s="258"/>
      <c r="F733" s="258"/>
      <c r="G733" s="258"/>
      <c r="H733" s="131"/>
      <c r="I733" s="131"/>
      <c r="J733" s="131"/>
      <c r="K733" s="131"/>
      <c r="L733" s="131"/>
      <c r="M733" s="131"/>
      <c r="N733" s="130"/>
      <c r="O733" s="130"/>
      <c r="P733" s="130"/>
      <c r="Q733" s="130"/>
      <c r="R733" s="131"/>
      <c r="S733" s="131"/>
      <c r="T733" s="131"/>
      <c r="U733" s="131"/>
      <c r="V733" s="131"/>
      <c r="W733" s="131"/>
      <c r="X733" s="131"/>
      <c r="Y733" s="126"/>
      <c r="Z733" s="126"/>
      <c r="AA733" s="126"/>
      <c r="AB733" s="126"/>
      <c r="AC733" s="126"/>
      <c r="AD733" s="126"/>
      <c r="AE733" s="126"/>
      <c r="AF733" s="126"/>
      <c r="AG733" s="126" t="s">
        <v>340</v>
      </c>
      <c r="AH733" s="126"/>
      <c r="AI733" s="126"/>
      <c r="AJ733" s="126"/>
      <c r="AK733" s="126"/>
      <c r="AL733" s="126"/>
      <c r="AM733" s="126"/>
      <c r="AN733" s="126"/>
      <c r="AO733" s="126"/>
      <c r="AP733" s="126"/>
      <c r="AQ733" s="126"/>
      <c r="AR733" s="126"/>
      <c r="AS733" s="126"/>
      <c r="AT733" s="126"/>
      <c r="AU733" s="126"/>
      <c r="AV733" s="126"/>
      <c r="AW733" s="126"/>
      <c r="AX733" s="126"/>
      <c r="AY733" s="126"/>
      <c r="AZ733" s="126"/>
      <c r="BA733" s="126"/>
      <c r="BB733" s="126"/>
      <c r="BC733" s="126"/>
      <c r="BD733" s="126"/>
      <c r="BE733" s="126"/>
      <c r="BF733" s="126"/>
      <c r="BG733" s="126"/>
      <c r="BH733" s="126"/>
    </row>
    <row r="734" spans="1:60">
      <c r="A734" s="129"/>
      <c r="B734" s="129"/>
      <c r="C734" s="257" t="s">
        <v>857</v>
      </c>
      <c r="D734" s="258"/>
      <c r="E734" s="258"/>
      <c r="F734" s="258"/>
      <c r="G734" s="258"/>
      <c r="H734" s="131"/>
      <c r="I734" s="131"/>
      <c r="J734" s="131"/>
      <c r="K734" s="131"/>
      <c r="L734" s="131"/>
      <c r="M734" s="131"/>
      <c r="N734" s="130"/>
      <c r="O734" s="130"/>
      <c r="P734" s="130"/>
      <c r="Q734" s="130"/>
      <c r="R734" s="131"/>
      <c r="S734" s="131"/>
      <c r="T734" s="131"/>
      <c r="U734" s="131"/>
      <c r="V734" s="131"/>
      <c r="W734" s="131"/>
      <c r="X734" s="131"/>
      <c r="Y734" s="126"/>
      <c r="Z734" s="126"/>
      <c r="AA734" s="126"/>
      <c r="AB734" s="126"/>
      <c r="AC734" s="126"/>
      <c r="AD734" s="126"/>
      <c r="AE734" s="126"/>
      <c r="AF734" s="126"/>
      <c r="AG734" s="126" t="s">
        <v>340</v>
      </c>
      <c r="AH734" s="126"/>
      <c r="AI734" s="126"/>
      <c r="AJ734" s="126"/>
      <c r="AK734" s="126"/>
      <c r="AL734" s="126"/>
      <c r="AM734" s="126"/>
      <c r="AN734" s="126"/>
      <c r="AO734" s="126"/>
      <c r="AP734" s="126"/>
      <c r="AQ734" s="126"/>
      <c r="AR734" s="126"/>
      <c r="AS734" s="126"/>
      <c r="AT734" s="126"/>
      <c r="AU734" s="126"/>
      <c r="AV734" s="126"/>
      <c r="AW734" s="126"/>
      <c r="AX734" s="126"/>
      <c r="AY734" s="126"/>
      <c r="AZ734" s="126"/>
      <c r="BA734" s="126"/>
      <c r="BB734" s="126"/>
      <c r="BC734" s="126"/>
      <c r="BD734" s="126"/>
      <c r="BE734" s="126"/>
      <c r="BF734" s="126"/>
      <c r="BG734" s="126"/>
      <c r="BH734" s="126"/>
    </row>
    <row r="735" spans="1:60">
      <c r="A735" s="129"/>
      <c r="B735" s="129"/>
      <c r="C735" s="257" t="s">
        <v>858</v>
      </c>
      <c r="D735" s="258"/>
      <c r="E735" s="258"/>
      <c r="F735" s="258"/>
      <c r="G735" s="258"/>
      <c r="H735" s="131"/>
      <c r="I735" s="131"/>
      <c r="J735" s="131"/>
      <c r="K735" s="131"/>
      <c r="L735" s="131"/>
      <c r="M735" s="131"/>
      <c r="N735" s="130"/>
      <c r="O735" s="130"/>
      <c r="P735" s="130"/>
      <c r="Q735" s="130"/>
      <c r="R735" s="131"/>
      <c r="S735" s="131"/>
      <c r="T735" s="131"/>
      <c r="U735" s="131"/>
      <c r="V735" s="131"/>
      <c r="W735" s="131"/>
      <c r="X735" s="131"/>
      <c r="Y735" s="126"/>
      <c r="Z735" s="126"/>
      <c r="AA735" s="126"/>
      <c r="AB735" s="126"/>
      <c r="AC735" s="126"/>
      <c r="AD735" s="126"/>
      <c r="AE735" s="126"/>
      <c r="AF735" s="126"/>
      <c r="AG735" s="126" t="s">
        <v>340</v>
      </c>
      <c r="AH735" s="126"/>
      <c r="AI735" s="126"/>
      <c r="AJ735" s="126"/>
      <c r="AK735" s="126"/>
      <c r="AL735" s="126"/>
      <c r="AM735" s="126"/>
      <c r="AN735" s="126"/>
      <c r="AO735" s="126"/>
      <c r="AP735" s="126"/>
      <c r="AQ735" s="126"/>
      <c r="AR735" s="126"/>
      <c r="AS735" s="126"/>
      <c r="AT735" s="126"/>
      <c r="AU735" s="126"/>
      <c r="AV735" s="126"/>
      <c r="AW735" s="126"/>
      <c r="AX735" s="126"/>
      <c r="AY735" s="126"/>
      <c r="AZ735" s="126"/>
      <c r="BA735" s="126"/>
      <c r="BB735" s="126"/>
      <c r="BC735" s="126"/>
      <c r="BD735" s="126"/>
      <c r="BE735" s="126"/>
      <c r="BF735" s="126"/>
      <c r="BG735" s="126"/>
      <c r="BH735" s="126"/>
    </row>
    <row r="736" spans="1:60">
      <c r="A736" s="129"/>
      <c r="B736" s="129"/>
      <c r="C736" s="257" t="s">
        <v>859</v>
      </c>
      <c r="D736" s="258"/>
      <c r="E736" s="258"/>
      <c r="F736" s="258"/>
      <c r="G736" s="258"/>
      <c r="H736" s="131"/>
      <c r="I736" s="131"/>
      <c r="J736" s="131"/>
      <c r="K736" s="131"/>
      <c r="L736" s="131"/>
      <c r="M736" s="131"/>
      <c r="N736" s="130"/>
      <c r="O736" s="130"/>
      <c r="P736" s="130"/>
      <c r="Q736" s="130"/>
      <c r="R736" s="131"/>
      <c r="S736" s="131"/>
      <c r="T736" s="131"/>
      <c r="U736" s="131"/>
      <c r="V736" s="131"/>
      <c r="W736" s="131"/>
      <c r="X736" s="131"/>
      <c r="Y736" s="126"/>
      <c r="Z736" s="126"/>
      <c r="AA736" s="126"/>
      <c r="AB736" s="126"/>
      <c r="AC736" s="126"/>
      <c r="AD736" s="126"/>
      <c r="AE736" s="126"/>
      <c r="AF736" s="126"/>
      <c r="AG736" s="126" t="s">
        <v>340</v>
      </c>
      <c r="AH736" s="126"/>
      <c r="AI736" s="126"/>
      <c r="AJ736" s="126"/>
      <c r="AK736" s="126"/>
      <c r="AL736" s="126"/>
      <c r="AM736" s="126"/>
      <c r="AN736" s="126"/>
      <c r="AO736" s="126"/>
      <c r="AP736" s="126"/>
      <c r="AQ736" s="126"/>
      <c r="AR736" s="126"/>
      <c r="AS736" s="126"/>
      <c r="AT736" s="126"/>
      <c r="AU736" s="126"/>
      <c r="AV736" s="126"/>
      <c r="AW736" s="126"/>
      <c r="AX736" s="126"/>
      <c r="AY736" s="126"/>
      <c r="AZ736" s="126"/>
      <c r="BA736" s="126"/>
      <c r="BB736" s="126"/>
      <c r="BC736" s="126"/>
      <c r="BD736" s="126"/>
      <c r="BE736" s="126"/>
      <c r="BF736" s="126"/>
      <c r="BG736" s="126"/>
      <c r="BH736" s="126"/>
    </row>
    <row r="737" spans="1:60">
      <c r="A737" s="129"/>
      <c r="B737" s="129"/>
      <c r="C737" s="257" t="s">
        <v>860</v>
      </c>
      <c r="D737" s="258"/>
      <c r="E737" s="258"/>
      <c r="F737" s="258"/>
      <c r="G737" s="258"/>
      <c r="H737" s="131"/>
      <c r="I737" s="131"/>
      <c r="J737" s="131"/>
      <c r="K737" s="131"/>
      <c r="L737" s="131"/>
      <c r="M737" s="131"/>
      <c r="N737" s="130"/>
      <c r="O737" s="130"/>
      <c r="P737" s="130"/>
      <c r="Q737" s="130"/>
      <c r="R737" s="131"/>
      <c r="S737" s="131"/>
      <c r="T737" s="131"/>
      <c r="U737" s="131"/>
      <c r="V737" s="131"/>
      <c r="W737" s="131"/>
      <c r="X737" s="131"/>
      <c r="Y737" s="126"/>
      <c r="Z737" s="126"/>
      <c r="AA737" s="126"/>
      <c r="AB737" s="126"/>
      <c r="AC737" s="126"/>
      <c r="AD737" s="126"/>
      <c r="AE737" s="126"/>
      <c r="AF737" s="126"/>
      <c r="AG737" s="126" t="s">
        <v>340</v>
      </c>
      <c r="AH737" s="126"/>
      <c r="AI737" s="126"/>
      <c r="AJ737" s="126"/>
      <c r="AK737" s="126"/>
      <c r="AL737" s="126"/>
      <c r="AM737" s="126"/>
      <c r="AN737" s="126"/>
      <c r="AO737" s="126"/>
      <c r="AP737" s="126"/>
      <c r="AQ737" s="126"/>
      <c r="AR737" s="126"/>
      <c r="AS737" s="126"/>
      <c r="AT737" s="126"/>
      <c r="AU737" s="126"/>
      <c r="AV737" s="126"/>
      <c r="AW737" s="126"/>
      <c r="AX737" s="126"/>
      <c r="AY737" s="126"/>
      <c r="AZ737" s="126"/>
      <c r="BA737" s="126"/>
      <c r="BB737" s="126"/>
      <c r="BC737" s="126"/>
      <c r="BD737" s="126"/>
      <c r="BE737" s="126"/>
      <c r="BF737" s="126"/>
      <c r="BG737" s="126"/>
      <c r="BH737" s="126"/>
    </row>
    <row r="738" spans="1:60">
      <c r="A738" s="129"/>
      <c r="B738" s="129"/>
      <c r="C738" s="257" t="s">
        <v>861</v>
      </c>
      <c r="D738" s="258"/>
      <c r="E738" s="258"/>
      <c r="F738" s="258"/>
      <c r="G738" s="258"/>
      <c r="H738" s="131"/>
      <c r="I738" s="131"/>
      <c r="J738" s="131"/>
      <c r="K738" s="131"/>
      <c r="L738" s="131"/>
      <c r="M738" s="131"/>
      <c r="N738" s="130"/>
      <c r="O738" s="130"/>
      <c r="P738" s="130"/>
      <c r="Q738" s="130"/>
      <c r="R738" s="131"/>
      <c r="S738" s="131"/>
      <c r="T738" s="131"/>
      <c r="U738" s="131"/>
      <c r="V738" s="131"/>
      <c r="W738" s="131"/>
      <c r="X738" s="131"/>
      <c r="Y738" s="126"/>
      <c r="Z738" s="126"/>
      <c r="AA738" s="126"/>
      <c r="AB738" s="126"/>
      <c r="AC738" s="126"/>
      <c r="AD738" s="126"/>
      <c r="AE738" s="126"/>
      <c r="AF738" s="126"/>
      <c r="AG738" s="126" t="s">
        <v>340</v>
      </c>
      <c r="AH738" s="126"/>
      <c r="AI738" s="126"/>
      <c r="AJ738" s="126"/>
      <c r="AK738" s="126"/>
      <c r="AL738" s="126"/>
      <c r="AM738" s="126"/>
      <c r="AN738" s="126"/>
      <c r="AO738" s="126"/>
      <c r="AP738" s="126"/>
      <c r="AQ738" s="126"/>
      <c r="AR738" s="126"/>
      <c r="AS738" s="126"/>
      <c r="AT738" s="126"/>
      <c r="AU738" s="126"/>
      <c r="AV738" s="126"/>
      <c r="AW738" s="126"/>
      <c r="AX738" s="126"/>
      <c r="AY738" s="126"/>
      <c r="AZ738" s="126"/>
      <c r="BA738" s="126"/>
      <c r="BB738" s="126"/>
      <c r="BC738" s="126"/>
      <c r="BD738" s="126"/>
      <c r="BE738" s="126"/>
      <c r="BF738" s="126"/>
      <c r="BG738" s="126"/>
      <c r="BH738" s="126"/>
    </row>
    <row r="739" spans="1:60">
      <c r="A739" s="129"/>
      <c r="B739" s="129"/>
      <c r="C739" s="257" t="s">
        <v>862</v>
      </c>
      <c r="D739" s="258"/>
      <c r="E739" s="258"/>
      <c r="F739" s="258"/>
      <c r="G739" s="258"/>
      <c r="H739" s="131"/>
      <c r="I739" s="131"/>
      <c r="J739" s="131"/>
      <c r="K739" s="131"/>
      <c r="L739" s="131"/>
      <c r="M739" s="131"/>
      <c r="N739" s="130"/>
      <c r="O739" s="130"/>
      <c r="P739" s="130"/>
      <c r="Q739" s="130"/>
      <c r="R739" s="131"/>
      <c r="S739" s="131"/>
      <c r="T739" s="131"/>
      <c r="U739" s="131"/>
      <c r="V739" s="131"/>
      <c r="W739" s="131"/>
      <c r="X739" s="131"/>
      <c r="Y739" s="126"/>
      <c r="Z739" s="126"/>
      <c r="AA739" s="126"/>
      <c r="AB739" s="126"/>
      <c r="AC739" s="126"/>
      <c r="AD739" s="126"/>
      <c r="AE739" s="126"/>
      <c r="AF739" s="126"/>
      <c r="AG739" s="126" t="s">
        <v>340</v>
      </c>
      <c r="AH739" s="126"/>
      <c r="AI739" s="126"/>
      <c r="AJ739" s="126"/>
      <c r="AK739" s="126"/>
      <c r="AL739" s="126"/>
      <c r="AM739" s="126"/>
      <c r="AN739" s="126"/>
      <c r="AO739" s="126"/>
      <c r="AP739" s="126"/>
      <c r="AQ739" s="126"/>
      <c r="AR739" s="126"/>
      <c r="AS739" s="126"/>
      <c r="AT739" s="126"/>
      <c r="AU739" s="126"/>
      <c r="AV739" s="126"/>
      <c r="AW739" s="126"/>
      <c r="AX739" s="126"/>
      <c r="AY739" s="126"/>
      <c r="AZ739" s="126"/>
      <c r="BA739" s="126"/>
      <c r="BB739" s="126"/>
      <c r="BC739" s="126"/>
      <c r="BD739" s="126"/>
      <c r="BE739" s="126"/>
      <c r="BF739" s="126"/>
      <c r="BG739" s="126"/>
      <c r="BH739" s="126"/>
    </row>
    <row r="740" spans="1:60">
      <c r="A740" s="129"/>
      <c r="B740" s="129"/>
      <c r="C740" s="257" t="s">
        <v>352</v>
      </c>
      <c r="D740" s="258"/>
      <c r="E740" s="258"/>
      <c r="F740" s="258"/>
      <c r="G740" s="258"/>
      <c r="H740" s="131"/>
      <c r="I740" s="131"/>
      <c r="J740" s="131"/>
      <c r="K740" s="131"/>
      <c r="L740" s="131"/>
      <c r="M740" s="131"/>
      <c r="N740" s="130"/>
      <c r="O740" s="130"/>
      <c r="P740" s="130"/>
      <c r="Q740" s="130"/>
      <c r="R740" s="131"/>
      <c r="S740" s="131"/>
      <c r="T740" s="131"/>
      <c r="U740" s="131"/>
      <c r="V740" s="131"/>
      <c r="W740" s="131"/>
      <c r="X740" s="131"/>
      <c r="Y740" s="126"/>
      <c r="Z740" s="126"/>
      <c r="AA740" s="126"/>
      <c r="AB740" s="126"/>
      <c r="AC740" s="126"/>
      <c r="AD740" s="126"/>
      <c r="AE740" s="126"/>
      <c r="AF740" s="126"/>
      <c r="AG740" s="126" t="s">
        <v>340</v>
      </c>
      <c r="AH740" s="126"/>
      <c r="AI740" s="126"/>
      <c r="AJ740" s="126"/>
      <c r="AK740" s="126"/>
      <c r="AL740" s="126"/>
      <c r="AM740" s="126"/>
      <c r="AN740" s="126"/>
      <c r="AO740" s="126"/>
      <c r="AP740" s="126"/>
      <c r="AQ740" s="126"/>
      <c r="AR740" s="126"/>
      <c r="AS740" s="126"/>
      <c r="AT740" s="126"/>
      <c r="AU740" s="126"/>
      <c r="AV740" s="126"/>
      <c r="AW740" s="126"/>
      <c r="AX740" s="126"/>
      <c r="AY740" s="126"/>
      <c r="AZ740" s="126"/>
      <c r="BA740" s="126"/>
      <c r="BB740" s="126"/>
      <c r="BC740" s="126"/>
      <c r="BD740" s="126"/>
      <c r="BE740" s="126"/>
      <c r="BF740" s="126"/>
      <c r="BG740" s="126"/>
      <c r="BH740" s="126"/>
    </row>
    <row r="741" spans="1:60">
      <c r="A741" s="129"/>
      <c r="B741" s="129"/>
      <c r="C741" s="257" t="s">
        <v>863</v>
      </c>
      <c r="D741" s="258"/>
      <c r="E741" s="258"/>
      <c r="F741" s="258"/>
      <c r="G741" s="258"/>
      <c r="H741" s="131"/>
      <c r="I741" s="131"/>
      <c r="J741" s="131"/>
      <c r="K741" s="131"/>
      <c r="L741" s="131"/>
      <c r="M741" s="131"/>
      <c r="N741" s="130"/>
      <c r="O741" s="130"/>
      <c r="P741" s="130"/>
      <c r="Q741" s="130"/>
      <c r="R741" s="131"/>
      <c r="S741" s="131"/>
      <c r="T741" s="131"/>
      <c r="U741" s="131"/>
      <c r="V741" s="131"/>
      <c r="W741" s="131"/>
      <c r="X741" s="131"/>
      <c r="Y741" s="126"/>
      <c r="Z741" s="126"/>
      <c r="AA741" s="126"/>
      <c r="AB741" s="126"/>
      <c r="AC741" s="126"/>
      <c r="AD741" s="126"/>
      <c r="AE741" s="126"/>
      <c r="AF741" s="126"/>
      <c r="AG741" s="126" t="s">
        <v>340</v>
      </c>
      <c r="AH741" s="126"/>
      <c r="AI741" s="126"/>
      <c r="AJ741" s="126"/>
      <c r="AK741" s="126"/>
      <c r="AL741" s="126"/>
      <c r="AM741" s="126"/>
      <c r="AN741" s="126"/>
      <c r="AO741" s="126"/>
      <c r="AP741" s="126"/>
      <c r="AQ741" s="126"/>
      <c r="AR741" s="126"/>
      <c r="AS741" s="126"/>
      <c r="AT741" s="126"/>
      <c r="AU741" s="126"/>
      <c r="AV741" s="126"/>
      <c r="AW741" s="126"/>
      <c r="AX741" s="126"/>
      <c r="AY741" s="126"/>
      <c r="AZ741" s="126"/>
      <c r="BA741" s="126"/>
      <c r="BB741" s="126"/>
      <c r="BC741" s="126"/>
      <c r="BD741" s="126"/>
      <c r="BE741" s="126"/>
      <c r="BF741" s="126"/>
      <c r="BG741" s="126"/>
      <c r="BH741" s="126"/>
    </row>
    <row r="742" spans="1:60">
      <c r="A742" s="129"/>
      <c r="B742" s="129"/>
      <c r="C742" s="257" t="s">
        <v>864</v>
      </c>
      <c r="D742" s="258"/>
      <c r="E742" s="258"/>
      <c r="F742" s="258"/>
      <c r="G742" s="258"/>
      <c r="H742" s="131"/>
      <c r="I742" s="131"/>
      <c r="J742" s="131"/>
      <c r="K742" s="131"/>
      <c r="L742" s="131"/>
      <c r="M742" s="131"/>
      <c r="N742" s="130"/>
      <c r="O742" s="130"/>
      <c r="P742" s="130"/>
      <c r="Q742" s="130"/>
      <c r="R742" s="131"/>
      <c r="S742" s="131"/>
      <c r="T742" s="131"/>
      <c r="U742" s="131"/>
      <c r="V742" s="131"/>
      <c r="W742" s="131"/>
      <c r="X742" s="131"/>
      <c r="Y742" s="126"/>
      <c r="Z742" s="126"/>
      <c r="AA742" s="126"/>
      <c r="AB742" s="126"/>
      <c r="AC742" s="126"/>
      <c r="AD742" s="126"/>
      <c r="AE742" s="126"/>
      <c r="AF742" s="126"/>
      <c r="AG742" s="126" t="s">
        <v>340</v>
      </c>
      <c r="AH742" s="126"/>
      <c r="AI742" s="126"/>
      <c r="AJ742" s="126"/>
      <c r="AK742" s="126"/>
      <c r="AL742" s="126"/>
      <c r="AM742" s="126"/>
      <c r="AN742" s="126"/>
      <c r="AO742" s="126"/>
      <c r="AP742" s="126"/>
      <c r="AQ742" s="126"/>
      <c r="AR742" s="126"/>
      <c r="AS742" s="126"/>
      <c r="AT742" s="126"/>
      <c r="AU742" s="126"/>
      <c r="AV742" s="126"/>
      <c r="AW742" s="126"/>
      <c r="AX742" s="126"/>
      <c r="AY742" s="126"/>
      <c r="AZ742" s="126"/>
      <c r="BA742" s="126"/>
      <c r="BB742" s="126"/>
      <c r="BC742" s="126"/>
      <c r="BD742" s="126"/>
      <c r="BE742" s="126"/>
      <c r="BF742" s="126"/>
      <c r="BG742" s="126"/>
      <c r="BH742" s="126"/>
    </row>
    <row r="743" spans="1:60">
      <c r="A743" s="129"/>
      <c r="B743" s="129"/>
      <c r="C743" s="257" t="s">
        <v>865</v>
      </c>
      <c r="D743" s="258"/>
      <c r="E743" s="258"/>
      <c r="F743" s="258"/>
      <c r="G743" s="258"/>
      <c r="H743" s="131"/>
      <c r="I743" s="131"/>
      <c r="J743" s="131"/>
      <c r="K743" s="131"/>
      <c r="L743" s="131"/>
      <c r="M743" s="131"/>
      <c r="N743" s="130"/>
      <c r="O743" s="130"/>
      <c r="P743" s="130"/>
      <c r="Q743" s="130"/>
      <c r="R743" s="131"/>
      <c r="S743" s="131"/>
      <c r="T743" s="131"/>
      <c r="U743" s="131"/>
      <c r="V743" s="131"/>
      <c r="W743" s="131"/>
      <c r="X743" s="131"/>
      <c r="Y743" s="126"/>
      <c r="Z743" s="126"/>
      <c r="AA743" s="126"/>
      <c r="AB743" s="126"/>
      <c r="AC743" s="126"/>
      <c r="AD743" s="126"/>
      <c r="AE743" s="126"/>
      <c r="AF743" s="126"/>
      <c r="AG743" s="126" t="s">
        <v>340</v>
      </c>
      <c r="AH743" s="126"/>
      <c r="AI743" s="126"/>
      <c r="AJ743" s="126"/>
      <c r="AK743" s="126"/>
      <c r="AL743" s="126"/>
      <c r="AM743" s="126"/>
      <c r="AN743" s="126"/>
      <c r="AO743" s="126"/>
      <c r="AP743" s="126"/>
      <c r="AQ743" s="126"/>
      <c r="AR743" s="126"/>
      <c r="AS743" s="126"/>
      <c r="AT743" s="126"/>
      <c r="AU743" s="126"/>
      <c r="AV743" s="126"/>
      <c r="AW743" s="126"/>
      <c r="AX743" s="126"/>
      <c r="AY743" s="126"/>
      <c r="AZ743" s="126"/>
      <c r="BA743" s="126"/>
      <c r="BB743" s="126"/>
      <c r="BC743" s="126"/>
      <c r="BD743" s="126"/>
      <c r="BE743" s="126"/>
      <c r="BF743" s="126"/>
      <c r="BG743" s="126"/>
      <c r="BH743" s="126"/>
    </row>
    <row r="744" spans="1:60">
      <c r="A744" s="129"/>
      <c r="B744" s="129"/>
      <c r="C744" s="257" t="s">
        <v>866</v>
      </c>
      <c r="D744" s="258"/>
      <c r="E744" s="258"/>
      <c r="F744" s="258"/>
      <c r="G744" s="258"/>
      <c r="H744" s="131"/>
      <c r="I744" s="131"/>
      <c r="J744" s="131"/>
      <c r="K744" s="131"/>
      <c r="L744" s="131"/>
      <c r="M744" s="131"/>
      <c r="N744" s="130"/>
      <c r="O744" s="130"/>
      <c r="P744" s="130"/>
      <c r="Q744" s="130"/>
      <c r="R744" s="131"/>
      <c r="S744" s="131"/>
      <c r="T744" s="131"/>
      <c r="U744" s="131"/>
      <c r="V744" s="131"/>
      <c r="W744" s="131"/>
      <c r="X744" s="131"/>
      <c r="Y744" s="126"/>
      <c r="Z744" s="126"/>
      <c r="AA744" s="126"/>
      <c r="AB744" s="126"/>
      <c r="AC744" s="126"/>
      <c r="AD744" s="126"/>
      <c r="AE744" s="126"/>
      <c r="AF744" s="126"/>
      <c r="AG744" s="126" t="s">
        <v>340</v>
      </c>
      <c r="AH744" s="126"/>
      <c r="AI744" s="126"/>
      <c r="AJ744" s="126"/>
      <c r="AK744" s="126"/>
      <c r="AL744" s="126"/>
      <c r="AM744" s="126"/>
      <c r="AN744" s="126"/>
      <c r="AO744" s="126"/>
      <c r="AP744" s="126"/>
      <c r="AQ744" s="126"/>
      <c r="AR744" s="126"/>
      <c r="AS744" s="126"/>
      <c r="AT744" s="126"/>
      <c r="AU744" s="126"/>
      <c r="AV744" s="126"/>
      <c r="AW744" s="126"/>
      <c r="AX744" s="126"/>
      <c r="AY744" s="126"/>
      <c r="AZ744" s="126"/>
      <c r="BA744" s="126"/>
      <c r="BB744" s="126"/>
      <c r="BC744" s="126"/>
      <c r="BD744" s="126"/>
      <c r="BE744" s="126"/>
      <c r="BF744" s="126"/>
      <c r="BG744" s="126"/>
      <c r="BH744" s="126"/>
    </row>
    <row r="745" spans="1:60">
      <c r="A745" s="129"/>
      <c r="B745" s="129"/>
      <c r="C745" s="257" t="s">
        <v>867</v>
      </c>
      <c r="D745" s="258"/>
      <c r="E745" s="258"/>
      <c r="F745" s="258"/>
      <c r="G745" s="258"/>
      <c r="H745" s="131"/>
      <c r="I745" s="131"/>
      <c r="J745" s="131"/>
      <c r="K745" s="131"/>
      <c r="L745" s="131"/>
      <c r="M745" s="131"/>
      <c r="N745" s="130"/>
      <c r="O745" s="130"/>
      <c r="P745" s="130"/>
      <c r="Q745" s="130"/>
      <c r="R745" s="131"/>
      <c r="S745" s="131"/>
      <c r="T745" s="131"/>
      <c r="U745" s="131"/>
      <c r="V745" s="131"/>
      <c r="W745" s="131"/>
      <c r="X745" s="131"/>
      <c r="Y745" s="126"/>
      <c r="Z745" s="126"/>
      <c r="AA745" s="126"/>
      <c r="AB745" s="126"/>
      <c r="AC745" s="126"/>
      <c r="AD745" s="126"/>
      <c r="AE745" s="126"/>
      <c r="AF745" s="126"/>
      <c r="AG745" s="126" t="s">
        <v>340</v>
      </c>
      <c r="AH745" s="126"/>
      <c r="AI745" s="126"/>
      <c r="AJ745" s="126"/>
      <c r="AK745" s="126"/>
      <c r="AL745" s="126"/>
      <c r="AM745" s="126"/>
      <c r="AN745" s="126"/>
      <c r="AO745" s="126"/>
      <c r="AP745" s="126"/>
      <c r="AQ745" s="126"/>
      <c r="AR745" s="126"/>
      <c r="AS745" s="126"/>
      <c r="AT745" s="126"/>
      <c r="AU745" s="126"/>
      <c r="AV745" s="126"/>
      <c r="AW745" s="126"/>
      <c r="AX745" s="126"/>
      <c r="AY745" s="126"/>
      <c r="AZ745" s="126"/>
      <c r="BA745" s="126"/>
      <c r="BB745" s="126"/>
      <c r="BC745" s="126"/>
      <c r="BD745" s="126"/>
      <c r="BE745" s="126"/>
      <c r="BF745" s="126"/>
      <c r="BG745" s="126"/>
      <c r="BH745" s="126"/>
    </row>
    <row r="746" spans="1:60">
      <c r="A746" s="129"/>
      <c r="B746" s="129"/>
      <c r="C746" s="257" t="s">
        <v>868</v>
      </c>
      <c r="D746" s="258"/>
      <c r="E746" s="258"/>
      <c r="F746" s="258"/>
      <c r="G746" s="258"/>
      <c r="H746" s="131"/>
      <c r="I746" s="131"/>
      <c r="J746" s="131"/>
      <c r="K746" s="131"/>
      <c r="L746" s="131"/>
      <c r="M746" s="131"/>
      <c r="N746" s="130"/>
      <c r="O746" s="130"/>
      <c r="P746" s="130"/>
      <c r="Q746" s="130"/>
      <c r="R746" s="131"/>
      <c r="S746" s="131"/>
      <c r="T746" s="131"/>
      <c r="U746" s="131"/>
      <c r="V746" s="131"/>
      <c r="W746" s="131"/>
      <c r="X746" s="131"/>
      <c r="Y746" s="126"/>
      <c r="Z746" s="126"/>
      <c r="AA746" s="126"/>
      <c r="AB746" s="126"/>
      <c r="AC746" s="126"/>
      <c r="AD746" s="126"/>
      <c r="AE746" s="126"/>
      <c r="AF746" s="126"/>
      <c r="AG746" s="126" t="s">
        <v>340</v>
      </c>
      <c r="AH746" s="126"/>
      <c r="AI746" s="126"/>
      <c r="AJ746" s="126"/>
      <c r="AK746" s="126"/>
      <c r="AL746" s="126"/>
      <c r="AM746" s="126"/>
      <c r="AN746" s="126"/>
      <c r="AO746" s="126"/>
      <c r="AP746" s="126"/>
      <c r="AQ746" s="126"/>
      <c r="AR746" s="126"/>
      <c r="AS746" s="126"/>
      <c r="AT746" s="126"/>
      <c r="AU746" s="126"/>
      <c r="AV746" s="126"/>
      <c r="AW746" s="126"/>
      <c r="AX746" s="126"/>
      <c r="AY746" s="126"/>
      <c r="AZ746" s="126"/>
      <c r="BA746" s="126"/>
      <c r="BB746" s="126"/>
      <c r="BC746" s="126"/>
      <c r="BD746" s="126"/>
      <c r="BE746" s="126"/>
      <c r="BF746" s="126"/>
      <c r="BG746" s="126"/>
      <c r="BH746" s="126"/>
    </row>
    <row r="747" spans="1:60">
      <c r="A747" s="129"/>
      <c r="B747" s="129"/>
      <c r="C747" s="257" t="s">
        <v>869</v>
      </c>
      <c r="D747" s="258"/>
      <c r="E747" s="258"/>
      <c r="F747" s="258"/>
      <c r="G747" s="258"/>
      <c r="H747" s="131"/>
      <c r="I747" s="131"/>
      <c r="J747" s="131"/>
      <c r="K747" s="131"/>
      <c r="L747" s="131"/>
      <c r="M747" s="131"/>
      <c r="N747" s="130"/>
      <c r="O747" s="130"/>
      <c r="P747" s="130"/>
      <c r="Q747" s="130"/>
      <c r="R747" s="131"/>
      <c r="S747" s="131"/>
      <c r="T747" s="131"/>
      <c r="U747" s="131"/>
      <c r="V747" s="131"/>
      <c r="W747" s="131"/>
      <c r="X747" s="131"/>
      <c r="Y747" s="126"/>
      <c r="Z747" s="126"/>
      <c r="AA747" s="126"/>
      <c r="AB747" s="126"/>
      <c r="AC747" s="126"/>
      <c r="AD747" s="126"/>
      <c r="AE747" s="126"/>
      <c r="AF747" s="126"/>
      <c r="AG747" s="126" t="s">
        <v>340</v>
      </c>
      <c r="AH747" s="126"/>
      <c r="AI747" s="126"/>
      <c r="AJ747" s="126"/>
      <c r="AK747" s="126"/>
      <c r="AL747" s="126"/>
      <c r="AM747" s="126"/>
      <c r="AN747" s="126"/>
      <c r="AO747" s="126"/>
      <c r="AP747" s="126"/>
      <c r="AQ747" s="126"/>
      <c r="AR747" s="126"/>
      <c r="AS747" s="126"/>
      <c r="AT747" s="126"/>
      <c r="AU747" s="126"/>
      <c r="AV747" s="126"/>
      <c r="AW747" s="126"/>
      <c r="AX747" s="126"/>
      <c r="AY747" s="126"/>
      <c r="AZ747" s="126"/>
      <c r="BA747" s="126"/>
      <c r="BB747" s="126"/>
      <c r="BC747" s="126"/>
      <c r="BD747" s="126"/>
      <c r="BE747" s="126"/>
      <c r="BF747" s="126"/>
      <c r="BG747" s="126"/>
      <c r="BH747" s="126"/>
    </row>
    <row r="748" spans="1:60">
      <c r="A748" s="129"/>
      <c r="B748" s="129"/>
      <c r="C748" s="257" t="s">
        <v>870</v>
      </c>
      <c r="D748" s="258"/>
      <c r="E748" s="258"/>
      <c r="F748" s="258"/>
      <c r="G748" s="258"/>
      <c r="H748" s="131"/>
      <c r="I748" s="131"/>
      <c r="J748" s="131"/>
      <c r="K748" s="131"/>
      <c r="L748" s="131"/>
      <c r="M748" s="131"/>
      <c r="N748" s="130"/>
      <c r="O748" s="130"/>
      <c r="P748" s="130"/>
      <c r="Q748" s="130"/>
      <c r="R748" s="131"/>
      <c r="S748" s="131"/>
      <c r="T748" s="131"/>
      <c r="U748" s="131"/>
      <c r="V748" s="131"/>
      <c r="W748" s="131"/>
      <c r="X748" s="131"/>
      <c r="Y748" s="126"/>
      <c r="Z748" s="126"/>
      <c r="AA748" s="126"/>
      <c r="AB748" s="126"/>
      <c r="AC748" s="126"/>
      <c r="AD748" s="126"/>
      <c r="AE748" s="126"/>
      <c r="AF748" s="126"/>
      <c r="AG748" s="126" t="s">
        <v>340</v>
      </c>
      <c r="AH748" s="126"/>
      <c r="AI748" s="126"/>
      <c r="AJ748" s="126"/>
      <c r="AK748" s="126"/>
      <c r="AL748" s="126"/>
      <c r="AM748" s="126"/>
      <c r="AN748" s="126"/>
      <c r="AO748" s="126"/>
      <c r="AP748" s="126"/>
      <c r="AQ748" s="126"/>
      <c r="AR748" s="126"/>
      <c r="AS748" s="126"/>
      <c r="AT748" s="126"/>
      <c r="AU748" s="126"/>
      <c r="AV748" s="126"/>
      <c r="AW748" s="126"/>
      <c r="AX748" s="126"/>
      <c r="AY748" s="126"/>
      <c r="AZ748" s="126"/>
      <c r="BA748" s="126"/>
      <c r="BB748" s="126"/>
      <c r="BC748" s="126"/>
      <c r="BD748" s="126"/>
      <c r="BE748" s="126"/>
      <c r="BF748" s="126"/>
      <c r="BG748" s="126"/>
      <c r="BH748" s="126"/>
    </row>
    <row r="749" spans="1:60">
      <c r="A749" s="129"/>
      <c r="B749" s="129"/>
      <c r="C749" s="257" t="s">
        <v>871</v>
      </c>
      <c r="D749" s="258"/>
      <c r="E749" s="258"/>
      <c r="F749" s="258"/>
      <c r="G749" s="258"/>
      <c r="H749" s="131"/>
      <c r="I749" s="131"/>
      <c r="J749" s="131"/>
      <c r="K749" s="131"/>
      <c r="L749" s="131"/>
      <c r="M749" s="131"/>
      <c r="N749" s="130"/>
      <c r="O749" s="130"/>
      <c r="P749" s="130"/>
      <c r="Q749" s="130"/>
      <c r="R749" s="131"/>
      <c r="S749" s="131"/>
      <c r="T749" s="131"/>
      <c r="U749" s="131"/>
      <c r="V749" s="131"/>
      <c r="W749" s="131"/>
      <c r="X749" s="131"/>
      <c r="Y749" s="126"/>
      <c r="Z749" s="126"/>
      <c r="AA749" s="126"/>
      <c r="AB749" s="126"/>
      <c r="AC749" s="126"/>
      <c r="AD749" s="126"/>
      <c r="AE749" s="126"/>
      <c r="AF749" s="126"/>
      <c r="AG749" s="126" t="s">
        <v>340</v>
      </c>
      <c r="AH749" s="126"/>
      <c r="AI749" s="126"/>
      <c r="AJ749" s="126"/>
      <c r="AK749" s="126"/>
      <c r="AL749" s="126"/>
      <c r="AM749" s="126"/>
      <c r="AN749" s="126"/>
      <c r="AO749" s="126"/>
      <c r="AP749" s="126"/>
      <c r="AQ749" s="126"/>
      <c r="AR749" s="126"/>
      <c r="AS749" s="126"/>
      <c r="AT749" s="126"/>
      <c r="AU749" s="126"/>
      <c r="AV749" s="126"/>
      <c r="AW749" s="126"/>
      <c r="AX749" s="126"/>
      <c r="AY749" s="126"/>
      <c r="AZ749" s="126"/>
      <c r="BA749" s="126"/>
      <c r="BB749" s="126"/>
      <c r="BC749" s="126"/>
      <c r="BD749" s="126"/>
      <c r="BE749" s="126"/>
      <c r="BF749" s="126"/>
      <c r="BG749" s="126"/>
      <c r="BH749" s="126"/>
    </row>
    <row r="750" spans="1:60">
      <c r="A750" s="129"/>
      <c r="B750" s="129"/>
      <c r="C750" s="257" t="s">
        <v>872</v>
      </c>
      <c r="D750" s="258"/>
      <c r="E750" s="258"/>
      <c r="F750" s="258"/>
      <c r="G750" s="258"/>
      <c r="H750" s="131"/>
      <c r="I750" s="131"/>
      <c r="J750" s="131"/>
      <c r="K750" s="131"/>
      <c r="L750" s="131"/>
      <c r="M750" s="131"/>
      <c r="N750" s="130"/>
      <c r="O750" s="130"/>
      <c r="P750" s="130"/>
      <c r="Q750" s="130"/>
      <c r="R750" s="131"/>
      <c r="S750" s="131"/>
      <c r="T750" s="131"/>
      <c r="U750" s="131"/>
      <c r="V750" s="131"/>
      <c r="W750" s="131"/>
      <c r="X750" s="131"/>
      <c r="Y750" s="126"/>
      <c r="Z750" s="126"/>
      <c r="AA750" s="126"/>
      <c r="AB750" s="126"/>
      <c r="AC750" s="126"/>
      <c r="AD750" s="126"/>
      <c r="AE750" s="126"/>
      <c r="AF750" s="126"/>
      <c r="AG750" s="126" t="s">
        <v>340</v>
      </c>
      <c r="AH750" s="126"/>
      <c r="AI750" s="126"/>
      <c r="AJ750" s="126"/>
      <c r="AK750" s="126"/>
      <c r="AL750" s="126"/>
      <c r="AM750" s="126"/>
      <c r="AN750" s="126"/>
      <c r="AO750" s="126"/>
      <c r="AP750" s="126"/>
      <c r="AQ750" s="126"/>
      <c r="AR750" s="126"/>
      <c r="AS750" s="126"/>
      <c r="AT750" s="126"/>
      <c r="AU750" s="126"/>
      <c r="AV750" s="126"/>
      <c r="AW750" s="126"/>
      <c r="AX750" s="126"/>
      <c r="AY750" s="126"/>
      <c r="AZ750" s="126"/>
      <c r="BA750" s="126"/>
      <c r="BB750" s="126"/>
      <c r="BC750" s="126"/>
      <c r="BD750" s="126"/>
      <c r="BE750" s="126"/>
      <c r="BF750" s="126"/>
      <c r="BG750" s="126"/>
      <c r="BH750" s="126"/>
    </row>
    <row r="751" spans="1:60">
      <c r="A751" s="129"/>
      <c r="B751" s="129"/>
      <c r="C751" s="257" t="s">
        <v>873</v>
      </c>
      <c r="D751" s="258"/>
      <c r="E751" s="258"/>
      <c r="F751" s="258"/>
      <c r="G751" s="258"/>
      <c r="H751" s="131"/>
      <c r="I751" s="131"/>
      <c r="J751" s="131"/>
      <c r="K751" s="131"/>
      <c r="L751" s="131"/>
      <c r="M751" s="131"/>
      <c r="N751" s="130"/>
      <c r="O751" s="130"/>
      <c r="P751" s="130"/>
      <c r="Q751" s="130"/>
      <c r="R751" s="131"/>
      <c r="S751" s="131"/>
      <c r="T751" s="131"/>
      <c r="U751" s="131"/>
      <c r="V751" s="131"/>
      <c r="W751" s="131"/>
      <c r="X751" s="131"/>
      <c r="Y751" s="126"/>
      <c r="Z751" s="126"/>
      <c r="AA751" s="126"/>
      <c r="AB751" s="126"/>
      <c r="AC751" s="126"/>
      <c r="AD751" s="126"/>
      <c r="AE751" s="126"/>
      <c r="AF751" s="126"/>
      <c r="AG751" s="126" t="s">
        <v>340</v>
      </c>
      <c r="AH751" s="126"/>
      <c r="AI751" s="126"/>
      <c r="AJ751" s="126"/>
      <c r="AK751" s="126"/>
      <c r="AL751" s="126"/>
      <c r="AM751" s="126"/>
      <c r="AN751" s="126"/>
      <c r="AO751" s="126"/>
      <c r="AP751" s="126"/>
      <c r="AQ751" s="126"/>
      <c r="AR751" s="126"/>
      <c r="AS751" s="126"/>
      <c r="AT751" s="126"/>
      <c r="AU751" s="126"/>
      <c r="AV751" s="126"/>
      <c r="AW751" s="126"/>
      <c r="AX751" s="126"/>
      <c r="AY751" s="126"/>
      <c r="AZ751" s="126"/>
      <c r="BA751" s="126"/>
      <c r="BB751" s="126"/>
      <c r="BC751" s="126"/>
      <c r="BD751" s="126"/>
      <c r="BE751" s="126"/>
      <c r="BF751" s="126"/>
      <c r="BG751" s="126"/>
      <c r="BH751" s="126"/>
    </row>
    <row r="752" spans="1:60">
      <c r="A752" s="129"/>
      <c r="B752" s="129"/>
      <c r="C752" s="257" t="s">
        <v>874</v>
      </c>
      <c r="D752" s="258"/>
      <c r="E752" s="258"/>
      <c r="F752" s="258"/>
      <c r="G752" s="258"/>
      <c r="H752" s="131"/>
      <c r="I752" s="131"/>
      <c r="J752" s="131"/>
      <c r="K752" s="131"/>
      <c r="L752" s="131"/>
      <c r="M752" s="131"/>
      <c r="N752" s="130"/>
      <c r="O752" s="130"/>
      <c r="P752" s="130"/>
      <c r="Q752" s="130"/>
      <c r="R752" s="131"/>
      <c r="S752" s="131"/>
      <c r="T752" s="131"/>
      <c r="U752" s="131"/>
      <c r="V752" s="131"/>
      <c r="W752" s="131"/>
      <c r="X752" s="131"/>
      <c r="Y752" s="126"/>
      <c r="Z752" s="126"/>
      <c r="AA752" s="126"/>
      <c r="AB752" s="126"/>
      <c r="AC752" s="126"/>
      <c r="AD752" s="126"/>
      <c r="AE752" s="126"/>
      <c r="AF752" s="126"/>
      <c r="AG752" s="126" t="s">
        <v>340</v>
      </c>
      <c r="AH752" s="126"/>
      <c r="AI752" s="126"/>
      <c r="AJ752" s="126"/>
      <c r="AK752" s="126"/>
      <c r="AL752" s="126"/>
      <c r="AM752" s="126"/>
      <c r="AN752" s="126"/>
      <c r="AO752" s="126"/>
      <c r="AP752" s="126"/>
      <c r="AQ752" s="126"/>
      <c r="AR752" s="126"/>
      <c r="AS752" s="126"/>
      <c r="AT752" s="126"/>
      <c r="AU752" s="126"/>
      <c r="AV752" s="126"/>
      <c r="AW752" s="126"/>
      <c r="AX752" s="126"/>
      <c r="AY752" s="126"/>
      <c r="AZ752" s="126"/>
      <c r="BA752" s="126"/>
      <c r="BB752" s="126"/>
      <c r="BC752" s="126"/>
      <c r="BD752" s="126"/>
      <c r="BE752" s="126"/>
      <c r="BF752" s="126"/>
      <c r="BG752" s="126"/>
      <c r="BH752" s="126"/>
    </row>
    <row r="753" spans="1:60">
      <c r="A753" s="129"/>
      <c r="B753" s="129"/>
      <c r="C753" s="257" t="s">
        <v>875</v>
      </c>
      <c r="D753" s="258"/>
      <c r="E753" s="258"/>
      <c r="F753" s="258"/>
      <c r="G753" s="258"/>
      <c r="H753" s="131"/>
      <c r="I753" s="131"/>
      <c r="J753" s="131"/>
      <c r="K753" s="131"/>
      <c r="L753" s="131"/>
      <c r="M753" s="131"/>
      <c r="N753" s="130"/>
      <c r="O753" s="130"/>
      <c r="P753" s="130"/>
      <c r="Q753" s="130"/>
      <c r="R753" s="131"/>
      <c r="S753" s="131"/>
      <c r="T753" s="131"/>
      <c r="U753" s="131"/>
      <c r="V753" s="131"/>
      <c r="W753" s="131"/>
      <c r="X753" s="131"/>
      <c r="Y753" s="126"/>
      <c r="Z753" s="126"/>
      <c r="AA753" s="126"/>
      <c r="AB753" s="126"/>
      <c r="AC753" s="126"/>
      <c r="AD753" s="126"/>
      <c r="AE753" s="126"/>
      <c r="AF753" s="126"/>
      <c r="AG753" s="126" t="s">
        <v>340</v>
      </c>
      <c r="AH753" s="126"/>
      <c r="AI753" s="126"/>
      <c r="AJ753" s="126"/>
      <c r="AK753" s="126"/>
      <c r="AL753" s="126"/>
      <c r="AM753" s="126"/>
      <c r="AN753" s="126"/>
      <c r="AO753" s="126"/>
      <c r="AP753" s="126"/>
      <c r="AQ753" s="126"/>
      <c r="AR753" s="126"/>
      <c r="AS753" s="126"/>
      <c r="AT753" s="126"/>
      <c r="AU753" s="126"/>
      <c r="AV753" s="126"/>
      <c r="AW753" s="126"/>
      <c r="AX753" s="126"/>
      <c r="AY753" s="126"/>
      <c r="AZ753" s="126"/>
      <c r="BA753" s="126"/>
      <c r="BB753" s="126"/>
      <c r="BC753" s="126"/>
      <c r="BD753" s="126"/>
      <c r="BE753" s="126"/>
      <c r="BF753" s="126"/>
      <c r="BG753" s="126"/>
      <c r="BH753" s="126"/>
    </row>
    <row r="754" spans="1:60">
      <c r="A754" s="129"/>
      <c r="B754" s="129"/>
      <c r="C754" s="257" t="s">
        <v>876</v>
      </c>
      <c r="D754" s="258"/>
      <c r="E754" s="258"/>
      <c r="F754" s="258"/>
      <c r="G754" s="258"/>
      <c r="H754" s="131"/>
      <c r="I754" s="131"/>
      <c r="J754" s="131"/>
      <c r="K754" s="131"/>
      <c r="L754" s="131"/>
      <c r="M754" s="131"/>
      <c r="N754" s="130"/>
      <c r="O754" s="130"/>
      <c r="P754" s="130"/>
      <c r="Q754" s="130"/>
      <c r="R754" s="131"/>
      <c r="S754" s="131"/>
      <c r="T754" s="131"/>
      <c r="U754" s="131"/>
      <c r="V754" s="131"/>
      <c r="W754" s="131"/>
      <c r="X754" s="131"/>
      <c r="Y754" s="126"/>
      <c r="Z754" s="126"/>
      <c r="AA754" s="126"/>
      <c r="AB754" s="126"/>
      <c r="AC754" s="126"/>
      <c r="AD754" s="126"/>
      <c r="AE754" s="126"/>
      <c r="AF754" s="126"/>
      <c r="AG754" s="126" t="s">
        <v>340</v>
      </c>
      <c r="AH754" s="126"/>
      <c r="AI754" s="126"/>
      <c r="AJ754" s="126"/>
      <c r="AK754" s="126"/>
      <c r="AL754" s="126"/>
      <c r="AM754" s="126"/>
      <c r="AN754" s="126"/>
      <c r="AO754" s="126"/>
      <c r="AP754" s="126"/>
      <c r="AQ754" s="126"/>
      <c r="AR754" s="126"/>
      <c r="AS754" s="126"/>
      <c r="AT754" s="126"/>
      <c r="AU754" s="126"/>
      <c r="AV754" s="126"/>
      <c r="AW754" s="126"/>
      <c r="AX754" s="126"/>
      <c r="AY754" s="126"/>
      <c r="AZ754" s="126"/>
      <c r="BA754" s="126"/>
      <c r="BB754" s="126"/>
      <c r="BC754" s="126"/>
      <c r="BD754" s="126"/>
      <c r="BE754" s="126"/>
      <c r="BF754" s="126"/>
      <c r="BG754" s="126"/>
      <c r="BH754" s="126"/>
    </row>
    <row r="755" spans="1:60">
      <c r="A755" s="129"/>
      <c r="B755" s="129"/>
      <c r="C755" s="257" t="s">
        <v>877</v>
      </c>
      <c r="D755" s="258"/>
      <c r="E755" s="258"/>
      <c r="F755" s="258"/>
      <c r="G755" s="258"/>
      <c r="H755" s="131"/>
      <c r="I755" s="131"/>
      <c r="J755" s="131"/>
      <c r="K755" s="131"/>
      <c r="L755" s="131"/>
      <c r="M755" s="131"/>
      <c r="N755" s="130"/>
      <c r="O755" s="130"/>
      <c r="P755" s="130"/>
      <c r="Q755" s="130"/>
      <c r="R755" s="131"/>
      <c r="S755" s="131"/>
      <c r="T755" s="131"/>
      <c r="U755" s="131"/>
      <c r="V755" s="131"/>
      <c r="W755" s="131"/>
      <c r="X755" s="131"/>
      <c r="Y755" s="126"/>
      <c r="Z755" s="126"/>
      <c r="AA755" s="126"/>
      <c r="AB755" s="126"/>
      <c r="AC755" s="126"/>
      <c r="AD755" s="126"/>
      <c r="AE755" s="126"/>
      <c r="AF755" s="126"/>
      <c r="AG755" s="126" t="s">
        <v>340</v>
      </c>
      <c r="AH755" s="126"/>
      <c r="AI755" s="126"/>
      <c r="AJ755" s="126"/>
      <c r="AK755" s="126"/>
      <c r="AL755" s="126"/>
      <c r="AM755" s="126"/>
      <c r="AN755" s="126"/>
      <c r="AO755" s="126"/>
      <c r="AP755" s="126"/>
      <c r="AQ755" s="126"/>
      <c r="AR755" s="126"/>
      <c r="AS755" s="126"/>
      <c r="AT755" s="126"/>
      <c r="AU755" s="126"/>
      <c r="AV755" s="126"/>
      <c r="AW755" s="126"/>
      <c r="AX755" s="126"/>
      <c r="AY755" s="126"/>
      <c r="AZ755" s="126"/>
      <c r="BA755" s="126"/>
      <c r="BB755" s="126"/>
      <c r="BC755" s="126"/>
      <c r="BD755" s="126"/>
      <c r="BE755" s="126"/>
      <c r="BF755" s="126"/>
      <c r="BG755" s="126"/>
      <c r="BH755" s="126"/>
    </row>
    <row r="756" spans="1:60">
      <c r="A756" s="129"/>
      <c r="B756" s="129"/>
      <c r="C756" s="257" t="s">
        <v>878</v>
      </c>
      <c r="D756" s="258"/>
      <c r="E756" s="258"/>
      <c r="F756" s="258"/>
      <c r="G756" s="258"/>
      <c r="H756" s="131"/>
      <c r="I756" s="131"/>
      <c r="J756" s="131"/>
      <c r="K756" s="131"/>
      <c r="L756" s="131"/>
      <c r="M756" s="131"/>
      <c r="N756" s="130"/>
      <c r="O756" s="130"/>
      <c r="P756" s="130"/>
      <c r="Q756" s="130"/>
      <c r="R756" s="131"/>
      <c r="S756" s="131"/>
      <c r="T756" s="131"/>
      <c r="U756" s="131"/>
      <c r="V756" s="131"/>
      <c r="W756" s="131"/>
      <c r="X756" s="131"/>
      <c r="Y756" s="126"/>
      <c r="Z756" s="126"/>
      <c r="AA756" s="126"/>
      <c r="AB756" s="126"/>
      <c r="AC756" s="126"/>
      <c r="AD756" s="126"/>
      <c r="AE756" s="126"/>
      <c r="AF756" s="126"/>
      <c r="AG756" s="126" t="s">
        <v>340</v>
      </c>
      <c r="AH756" s="126"/>
      <c r="AI756" s="126"/>
      <c r="AJ756" s="126"/>
      <c r="AK756" s="126"/>
      <c r="AL756" s="126"/>
      <c r="AM756" s="126"/>
      <c r="AN756" s="126"/>
      <c r="AO756" s="126"/>
      <c r="AP756" s="126"/>
      <c r="AQ756" s="126"/>
      <c r="AR756" s="126"/>
      <c r="AS756" s="126"/>
      <c r="AT756" s="126"/>
      <c r="AU756" s="126"/>
      <c r="AV756" s="126"/>
      <c r="AW756" s="126"/>
      <c r="AX756" s="126"/>
      <c r="AY756" s="126"/>
      <c r="AZ756" s="126"/>
      <c r="BA756" s="126"/>
      <c r="BB756" s="126"/>
      <c r="BC756" s="126"/>
      <c r="BD756" s="126"/>
      <c r="BE756" s="126"/>
      <c r="BF756" s="126"/>
      <c r="BG756" s="126"/>
      <c r="BH756" s="126"/>
    </row>
    <row r="757" spans="1:60">
      <c r="A757" s="129"/>
      <c r="B757" s="129"/>
      <c r="C757" s="257" t="s">
        <v>879</v>
      </c>
      <c r="D757" s="258"/>
      <c r="E757" s="258"/>
      <c r="F757" s="258"/>
      <c r="G757" s="258"/>
      <c r="H757" s="131"/>
      <c r="I757" s="131"/>
      <c r="J757" s="131"/>
      <c r="K757" s="131"/>
      <c r="L757" s="131"/>
      <c r="M757" s="131"/>
      <c r="N757" s="130"/>
      <c r="O757" s="130"/>
      <c r="P757" s="130"/>
      <c r="Q757" s="130"/>
      <c r="R757" s="131"/>
      <c r="S757" s="131"/>
      <c r="T757" s="131"/>
      <c r="U757" s="131"/>
      <c r="V757" s="131"/>
      <c r="W757" s="131"/>
      <c r="X757" s="131"/>
      <c r="Y757" s="126"/>
      <c r="Z757" s="126"/>
      <c r="AA757" s="126"/>
      <c r="AB757" s="126"/>
      <c r="AC757" s="126"/>
      <c r="AD757" s="126"/>
      <c r="AE757" s="126"/>
      <c r="AF757" s="126"/>
      <c r="AG757" s="126" t="s">
        <v>340</v>
      </c>
      <c r="AH757" s="126"/>
      <c r="AI757" s="126"/>
      <c r="AJ757" s="126"/>
      <c r="AK757" s="126"/>
      <c r="AL757" s="126"/>
      <c r="AM757" s="126"/>
      <c r="AN757" s="126"/>
      <c r="AO757" s="126"/>
      <c r="AP757" s="126"/>
      <c r="AQ757" s="126"/>
      <c r="AR757" s="126"/>
      <c r="AS757" s="126"/>
      <c r="AT757" s="126"/>
      <c r="AU757" s="126"/>
      <c r="AV757" s="126"/>
      <c r="AW757" s="126"/>
      <c r="AX757" s="126"/>
      <c r="AY757" s="126"/>
      <c r="AZ757" s="126"/>
      <c r="BA757" s="126"/>
      <c r="BB757" s="126"/>
      <c r="BC757" s="126"/>
      <c r="BD757" s="126"/>
      <c r="BE757" s="126"/>
      <c r="BF757" s="126"/>
      <c r="BG757" s="126"/>
      <c r="BH757" s="126"/>
    </row>
    <row r="758" spans="1:60">
      <c r="A758" s="129"/>
      <c r="B758" s="129"/>
      <c r="C758" s="257" t="s">
        <v>880</v>
      </c>
      <c r="D758" s="258"/>
      <c r="E758" s="258"/>
      <c r="F758" s="258"/>
      <c r="G758" s="258"/>
      <c r="H758" s="131"/>
      <c r="I758" s="131"/>
      <c r="J758" s="131"/>
      <c r="K758" s="131"/>
      <c r="L758" s="131"/>
      <c r="M758" s="131"/>
      <c r="N758" s="130"/>
      <c r="O758" s="130"/>
      <c r="P758" s="130"/>
      <c r="Q758" s="130"/>
      <c r="R758" s="131"/>
      <c r="S758" s="131"/>
      <c r="T758" s="131"/>
      <c r="U758" s="131"/>
      <c r="V758" s="131"/>
      <c r="W758" s="131"/>
      <c r="X758" s="131"/>
      <c r="Y758" s="126"/>
      <c r="Z758" s="126"/>
      <c r="AA758" s="126"/>
      <c r="AB758" s="126"/>
      <c r="AC758" s="126"/>
      <c r="AD758" s="126"/>
      <c r="AE758" s="126"/>
      <c r="AF758" s="126"/>
      <c r="AG758" s="126" t="s">
        <v>340</v>
      </c>
      <c r="AH758" s="126"/>
      <c r="AI758" s="126"/>
      <c r="AJ758" s="126"/>
      <c r="AK758" s="126"/>
      <c r="AL758" s="126"/>
      <c r="AM758" s="126"/>
      <c r="AN758" s="126"/>
      <c r="AO758" s="126"/>
      <c r="AP758" s="126"/>
      <c r="AQ758" s="126"/>
      <c r="AR758" s="126"/>
      <c r="AS758" s="126"/>
      <c r="AT758" s="126"/>
      <c r="AU758" s="126"/>
      <c r="AV758" s="126"/>
      <c r="AW758" s="126"/>
      <c r="AX758" s="126"/>
      <c r="AY758" s="126"/>
      <c r="AZ758" s="126"/>
      <c r="BA758" s="126"/>
      <c r="BB758" s="126"/>
      <c r="BC758" s="126"/>
      <c r="BD758" s="126"/>
      <c r="BE758" s="126"/>
      <c r="BF758" s="126"/>
      <c r="BG758" s="126"/>
      <c r="BH758" s="126"/>
    </row>
    <row r="759" spans="1:60">
      <c r="A759" s="129"/>
      <c r="B759" s="129"/>
      <c r="C759" s="257" t="s">
        <v>881</v>
      </c>
      <c r="D759" s="258"/>
      <c r="E759" s="258"/>
      <c r="F759" s="258"/>
      <c r="G759" s="258"/>
      <c r="H759" s="131"/>
      <c r="I759" s="131"/>
      <c r="J759" s="131"/>
      <c r="K759" s="131"/>
      <c r="L759" s="131"/>
      <c r="M759" s="131"/>
      <c r="N759" s="130"/>
      <c r="O759" s="130"/>
      <c r="P759" s="130"/>
      <c r="Q759" s="130"/>
      <c r="R759" s="131"/>
      <c r="S759" s="131"/>
      <c r="T759" s="131"/>
      <c r="U759" s="131"/>
      <c r="V759" s="131"/>
      <c r="W759" s="131"/>
      <c r="X759" s="131"/>
      <c r="Y759" s="126"/>
      <c r="Z759" s="126"/>
      <c r="AA759" s="126"/>
      <c r="AB759" s="126"/>
      <c r="AC759" s="126"/>
      <c r="AD759" s="126"/>
      <c r="AE759" s="126"/>
      <c r="AF759" s="126"/>
      <c r="AG759" s="126" t="s">
        <v>340</v>
      </c>
      <c r="AH759" s="126"/>
      <c r="AI759" s="126"/>
      <c r="AJ759" s="126"/>
      <c r="AK759" s="126"/>
      <c r="AL759" s="126"/>
      <c r="AM759" s="126"/>
      <c r="AN759" s="126"/>
      <c r="AO759" s="126"/>
      <c r="AP759" s="126"/>
      <c r="AQ759" s="126"/>
      <c r="AR759" s="126"/>
      <c r="AS759" s="126"/>
      <c r="AT759" s="126"/>
      <c r="AU759" s="126"/>
      <c r="AV759" s="126"/>
      <c r="AW759" s="126"/>
      <c r="AX759" s="126"/>
      <c r="AY759" s="126"/>
      <c r="AZ759" s="126"/>
      <c r="BA759" s="126"/>
      <c r="BB759" s="126"/>
      <c r="BC759" s="126"/>
      <c r="BD759" s="126"/>
      <c r="BE759" s="126"/>
      <c r="BF759" s="126"/>
      <c r="BG759" s="126"/>
      <c r="BH759" s="126"/>
    </row>
    <row r="760" spans="1:60">
      <c r="A760" s="129"/>
      <c r="B760" s="129"/>
      <c r="C760" s="257" t="s">
        <v>882</v>
      </c>
      <c r="D760" s="258"/>
      <c r="E760" s="258"/>
      <c r="F760" s="258"/>
      <c r="G760" s="258"/>
      <c r="H760" s="131"/>
      <c r="I760" s="131"/>
      <c r="J760" s="131"/>
      <c r="K760" s="131"/>
      <c r="L760" s="131"/>
      <c r="M760" s="131"/>
      <c r="N760" s="130"/>
      <c r="O760" s="130"/>
      <c r="P760" s="130"/>
      <c r="Q760" s="130"/>
      <c r="R760" s="131"/>
      <c r="S760" s="131"/>
      <c r="T760" s="131"/>
      <c r="U760" s="131"/>
      <c r="V760" s="131"/>
      <c r="W760" s="131"/>
      <c r="X760" s="131"/>
      <c r="Y760" s="126"/>
      <c r="Z760" s="126"/>
      <c r="AA760" s="126"/>
      <c r="AB760" s="126"/>
      <c r="AC760" s="126"/>
      <c r="AD760" s="126"/>
      <c r="AE760" s="126"/>
      <c r="AF760" s="126"/>
      <c r="AG760" s="126" t="s">
        <v>340</v>
      </c>
      <c r="AH760" s="126"/>
      <c r="AI760" s="126"/>
      <c r="AJ760" s="126"/>
      <c r="AK760" s="126"/>
      <c r="AL760" s="126"/>
      <c r="AM760" s="126"/>
      <c r="AN760" s="126"/>
      <c r="AO760" s="126"/>
      <c r="AP760" s="126"/>
      <c r="AQ760" s="126"/>
      <c r="AR760" s="126"/>
      <c r="AS760" s="126"/>
      <c r="AT760" s="126"/>
      <c r="AU760" s="126"/>
      <c r="AV760" s="126"/>
      <c r="AW760" s="126"/>
      <c r="AX760" s="126"/>
      <c r="AY760" s="126"/>
      <c r="AZ760" s="126"/>
      <c r="BA760" s="126"/>
      <c r="BB760" s="126"/>
      <c r="BC760" s="126"/>
      <c r="BD760" s="126"/>
      <c r="BE760" s="126"/>
      <c r="BF760" s="126"/>
      <c r="BG760" s="126"/>
      <c r="BH760" s="126"/>
    </row>
    <row r="761" spans="1:60">
      <c r="A761" s="129"/>
      <c r="B761" s="129"/>
      <c r="C761" s="257" t="s">
        <v>883</v>
      </c>
      <c r="D761" s="258"/>
      <c r="E761" s="258"/>
      <c r="F761" s="258"/>
      <c r="G761" s="258"/>
      <c r="H761" s="131"/>
      <c r="I761" s="131"/>
      <c r="J761" s="131"/>
      <c r="K761" s="131"/>
      <c r="L761" s="131"/>
      <c r="M761" s="131"/>
      <c r="N761" s="130"/>
      <c r="O761" s="130"/>
      <c r="P761" s="130"/>
      <c r="Q761" s="130"/>
      <c r="R761" s="131"/>
      <c r="S761" s="131"/>
      <c r="T761" s="131"/>
      <c r="U761" s="131"/>
      <c r="V761" s="131"/>
      <c r="W761" s="131"/>
      <c r="X761" s="131"/>
      <c r="Y761" s="126"/>
      <c r="Z761" s="126"/>
      <c r="AA761" s="126"/>
      <c r="AB761" s="126"/>
      <c r="AC761" s="126"/>
      <c r="AD761" s="126"/>
      <c r="AE761" s="126"/>
      <c r="AF761" s="126"/>
      <c r="AG761" s="126" t="s">
        <v>340</v>
      </c>
      <c r="AH761" s="126"/>
      <c r="AI761" s="126"/>
      <c r="AJ761" s="126"/>
      <c r="AK761" s="126"/>
      <c r="AL761" s="126"/>
      <c r="AM761" s="126"/>
      <c r="AN761" s="126"/>
      <c r="AO761" s="126"/>
      <c r="AP761" s="126"/>
      <c r="AQ761" s="126"/>
      <c r="AR761" s="126"/>
      <c r="AS761" s="126"/>
      <c r="AT761" s="126"/>
      <c r="AU761" s="126"/>
      <c r="AV761" s="126"/>
      <c r="AW761" s="126"/>
      <c r="AX761" s="126"/>
      <c r="AY761" s="126"/>
      <c r="AZ761" s="126"/>
      <c r="BA761" s="126"/>
      <c r="BB761" s="126"/>
      <c r="BC761" s="126"/>
      <c r="BD761" s="126"/>
      <c r="BE761" s="126"/>
      <c r="BF761" s="126"/>
      <c r="BG761" s="126"/>
      <c r="BH761" s="126"/>
    </row>
    <row r="762" spans="1:60">
      <c r="A762" s="129"/>
      <c r="B762" s="129"/>
      <c r="C762" s="257" t="s">
        <v>884</v>
      </c>
      <c r="D762" s="258"/>
      <c r="E762" s="258"/>
      <c r="F762" s="258"/>
      <c r="G762" s="258"/>
      <c r="H762" s="131"/>
      <c r="I762" s="131"/>
      <c r="J762" s="131"/>
      <c r="K762" s="131"/>
      <c r="L762" s="131"/>
      <c r="M762" s="131"/>
      <c r="N762" s="130"/>
      <c r="O762" s="130"/>
      <c r="P762" s="130"/>
      <c r="Q762" s="130"/>
      <c r="R762" s="131"/>
      <c r="S762" s="131"/>
      <c r="T762" s="131"/>
      <c r="U762" s="131"/>
      <c r="V762" s="131"/>
      <c r="W762" s="131"/>
      <c r="X762" s="131"/>
      <c r="Y762" s="126"/>
      <c r="Z762" s="126"/>
      <c r="AA762" s="126"/>
      <c r="AB762" s="126"/>
      <c r="AC762" s="126"/>
      <c r="AD762" s="126"/>
      <c r="AE762" s="126"/>
      <c r="AF762" s="126"/>
      <c r="AG762" s="126" t="s">
        <v>340</v>
      </c>
      <c r="AH762" s="126"/>
      <c r="AI762" s="126"/>
      <c r="AJ762" s="126"/>
      <c r="AK762" s="126"/>
      <c r="AL762" s="126"/>
      <c r="AM762" s="126"/>
      <c r="AN762" s="126"/>
      <c r="AO762" s="126"/>
      <c r="AP762" s="126"/>
      <c r="AQ762" s="126"/>
      <c r="AR762" s="126"/>
      <c r="AS762" s="126"/>
      <c r="AT762" s="126"/>
      <c r="AU762" s="126"/>
      <c r="AV762" s="126"/>
      <c r="AW762" s="126"/>
      <c r="AX762" s="126"/>
      <c r="AY762" s="126"/>
      <c r="AZ762" s="126"/>
      <c r="BA762" s="126"/>
      <c r="BB762" s="126"/>
      <c r="BC762" s="126"/>
      <c r="BD762" s="126"/>
      <c r="BE762" s="126"/>
      <c r="BF762" s="126"/>
      <c r="BG762" s="126"/>
      <c r="BH762" s="126"/>
    </row>
    <row r="763" spans="1:60">
      <c r="A763" s="129"/>
      <c r="B763" s="129"/>
      <c r="C763" s="257" t="s">
        <v>885</v>
      </c>
      <c r="D763" s="258"/>
      <c r="E763" s="258"/>
      <c r="F763" s="258"/>
      <c r="G763" s="258"/>
      <c r="H763" s="131"/>
      <c r="I763" s="131"/>
      <c r="J763" s="131"/>
      <c r="K763" s="131"/>
      <c r="L763" s="131"/>
      <c r="M763" s="131"/>
      <c r="N763" s="130"/>
      <c r="O763" s="130"/>
      <c r="P763" s="130"/>
      <c r="Q763" s="130"/>
      <c r="R763" s="131"/>
      <c r="S763" s="131"/>
      <c r="T763" s="131"/>
      <c r="U763" s="131"/>
      <c r="V763" s="131"/>
      <c r="W763" s="131"/>
      <c r="X763" s="131"/>
      <c r="Y763" s="126"/>
      <c r="Z763" s="126"/>
      <c r="AA763" s="126"/>
      <c r="AB763" s="126"/>
      <c r="AC763" s="126"/>
      <c r="AD763" s="126"/>
      <c r="AE763" s="126"/>
      <c r="AF763" s="126"/>
      <c r="AG763" s="126" t="s">
        <v>340</v>
      </c>
      <c r="AH763" s="126"/>
      <c r="AI763" s="126"/>
      <c r="AJ763" s="126"/>
      <c r="AK763" s="126"/>
      <c r="AL763" s="126"/>
      <c r="AM763" s="126"/>
      <c r="AN763" s="126"/>
      <c r="AO763" s="126"/>
      <c r="AP763" s="126"/>
      <c r="AQ763" s="126"/>
      <c r="AR763" s="126"/>
      <c r="AS763" s="126"/>
      <c r="AT763" s="126"/>
      <c r="AU763" s="126"/>
      <c r="AV763" s="126"/>
      <c r="AW763" s="126"/>
      <c r="AX763" s="126"/>
      <c r="AY763" s="126"/>
      <c r="AZ763" s="126"/>
      <c r="BA763" s="126"/>
      <c r="BB763" s="126"/>
      <c r="BC763" s="126"/>
      <c r="BD763" s="126"/>
      <c r="BE763" s="126"/>
      <c r="BF763" s="126"/>
      <c r="BG763" s="126"/>
      <c r="BH763" s="126"/>
    </row>
    <row r="764" spans="1:60" ht="22.5">
      <c r="A764" s="146" t="s">
        <v>889</v>
      </c>
      <c r="B764" s="147" t="s">
        <v>890</v>
      </c>
      <c r="C764" s="153" t="s">
        <v>891</v>
      </c>
      <c r="D764" s="148" t="s">
        <v>338</v>
      </c>
      <c r="E764" s="149">
        <v>320.75200000000001</v>
      </c>
      <c r="F764" s="150">
        <v>0</v>
      </c>
      <c r="G764" s="151">
        <f>F764*E764</f>
        <v>0</v>
      </c>
      <c r="H764" s="131">
        <v>0</v>
      </c>
      <c r="I764" s="131">
        <v>0</v>
      </c>
      <c r="J764" s="131">
        <v>793.97</v>
      </c>
      <c r="K764" s="131">
        <v>254667.46544000003</v>
      </c>
      <c r="L764" s="131">
        <v>21</v>
      </c>
      <c r="M764" s="131">
        <v>308147.63870000001</v>
      </c>
      <c r="N764" s="130">
        <v>0</v>
      </c>
      <c r="O764" s="130">
        <v>0</v>
      </c>
      <c r="P764" s="130">
        <v>0</v>
      </c>
      <c r="Q764" s="130">
        <v>0</v>
      </c>
      <c r="R764" s="131">
        <v>0</v>
      </c>
      <c r="S764" s="131" t="s">
        <v>326</v>
      </c>
      <c r="T764" s="131"/>
      <c r="U764" s="131">
        <v>0</v>
      </c>
      <c r="V764" s="131">
        <v>0</v>
      </c>
      <c r="W764" s="131">
        <v>0</v>
      </c>
      <c r="X764" s="131" t="s">
        <v>327</v>
      </c>
      <c r="Y764" s="126"/>
      <c r="Z764" s="126"/>
      <c r="AA764" s="126"/>
      <c r="AB764" s="126"/>
      <c r="AC764" s="126"/>
      <c r="AD764" s="126"/>
      <c r="AE764" s="126"/>
      <c r="AF764" s="126"/>
      <c r="AG764" s="126" t="s">
        <v>328</v>
      </c>
      <c r="AH764" s="126"/>
      <c r="AI764" s="126"/>
      <c r="AJ764" s="126"/>
      <c r="AK764" s="126"/>
      <c r="AL764" s="126"/>
      <c r="AM764" s="126"/>
      <c r="AN764" s="126"/>
      <c r="AO764" s="126"/>
      <c r="AP764" s="126"/>
      <c r="AQ764" s="126"/>
      <c r="AR764" s="126"/>
      <c r="AS764" s="126"/>
      <c r="AT764" s="126"/>
      <c r="AU764" s="126"/>
      <c r="AV764" s="126"/>
      <c r="AW764" s="126"/>
      <c r="AX764" s="126"/>
      <c r="AY764" s="126"/>
      <c r="AZ764" s="126"/>
      <c r="BA764" s="126"/>
      <c r="BB764" s="126"/>
      <c r="BC764" s="126"/>
      <c r="BD764" s="126"/>
      <c r="BE764" s="126"/>
      <c r="BF764" s="126"/>
      <c r="BG764" s="126"/>
      <c r="BH764" s="126"/>
    </row>
    <row r="765" spans="1:60" ht="22.5">
      <c r="A765" s="146" t="s">
        <v>892</v>
      </c>
      <c r="B765" s="147" t="s">
        <v>893</v>
      </c>
      <c r="C765" s="153" t="s">
        <v>894</v>
      </c>
      <c r="D765" s="148" t="s">
        <v>338</v>
      </c>
      <c r="E765" s="149">
        <v>23.556999999999999</v>
      </c>
      <c r="F765" s="150">
        <v>0</v>
      </c>
      <c r="G765" s="151">
        <f>F765*E765</f>
        <v>0</v>
      </c>
      <c r="H765" s="131">
        <v>488</v>
      </c>
      <c r="I765" s="131">
        <v>11495.815999999999</v>
      </c>
      <c r="J765" s="131">
        <v>0</v>
      </c>
      <c r="K765" s="131">
        <v>0</v>
      </c>
      <c r="L765" s="131">
        <v>21</v>
      </c>
      <c r="M765" s="131">
        <v>13909.9422</v>
      </c>
      <c r="N765" s="130">
        <v>0</v>
      </c>
      <c r="O765" s="130">
        <v>0</v>
      </c>
      <c r="P765" s="130">
        <v>0</v>
      </c>
      <c r="Q765" s="130">
        <v>0</v>
      </c>
      <c r="R765" s="131">
        <v>0</v>
      </c>
      <c r="S765" s="131" t="s">
        <v>326</v>
      </c>
      <c r="T765" s="131"/>
      <c r="U765" s="131">
        <v>0</v>
      </c>
      <c r="V765" s="131">
        <v>0</v>
      </c>
      <c r="W765" s="131">
        <v>0</v>
      </c>
      <c r="X765" s="131" t="s">
        <v>385</v>
      </c>
      <c r="Y765" s="126"/>
      <c r="Z765" s="126"/>
      <c r="AA765" s="126"/>
      <c r="AB765" s="126"/>
      <c r="AC765" s="126"/>
      <c r="AD765" s="126"/>
      <c r="AE765" s="126"/>
      <c r="AF765" s="126"/>
      <c r="AG765" s="126" t="s">
        <v>386</v>
      </c>
      <c r="AH765" s="126"/>
      <c r="AI765" s="126"/>
      <c r="AJ765" s="126"/>
      <c r="AK765" s="126"/>
      <c r="AL765" s="126"/>
      <c r="AM765" s="126"/>
      <c r="AN765" s="126"/>
      <c r="AO765" s="126"/>
      <c r="AP765" s="126"/>
      <c r="AQ765" s="126"/>
      <c r="AR765" s="126"/>
      <c r="AS765" s="126"/>
      <c r="AT765" s="126"/>
      <c r="AU765" s="126"/>
      <c r="AV765" s="126"/>
      <c r="AW765" s="126"/>
      <c r="AX765" s="126"/>
      <c r="AY765" s="126"/>
      <c r="AZ765" s="126"/>
      <c r="BA765" s="126"/>
      <c r="BB765" s="126"/>
      <c r="BC765" s="126"/>
      <c r="BD765" s="126"/>
      <c r="BE765" s="126"/>
      <c r="BF765" s="126"/>
      <c r="BG765" s="126"/>
      <c r="BH765" s="126"/>
    </row>
    <row r="766" spans="1:60" ht="22.5">
      <c r="A766" s="140" t="s">
        <v>895</v>
      </c>
      <c r="B766" s="141" t="s">
        <v>896</v>
      </c>
      <c r="C766" s="154" t="s">
        <v>897</v>
      </c>
      <c r="D766" s="142" t="s">
        <v>338</v>
      </c>
      <c r="E766" s="143">
        <v>329.27</v>
      </c>
      <c r="F766" s="144">
        <v>0</v>
      </c>
      <c r="G766" s="151">
        <f>F766*E766</f>
        <v>0</v>
      </c>
      <c r="H766" s="131">
        <v>281</v>
      </c>
      <c r="I766" s="131">
        <v>92524.87</v>
      </c>
      <c r="J766" s="131">
        <v>0</v>
      </c>
      <c r="K766" s="131">
        <v>0</v>
      </c>
      <c r="L766" s="131">
        <v>21</v>
      </c>
      <c r="M766" s="131">
        <v>111955.09269999999</v>
      </c>
      <c r="N766" s="130">
        <v>0</v>
      </c>
      <c r="O766" s="130">
        <v>0</v>
      </c>
      <c r="P766" s="130">
        <v>0</v>
      </c>
      <c r="Q766" s="130">
        <v>0</v>
      </c>
      <c r="R766" s="131">
        <v>0</v>
      </c>
      <c r="S766" s="131" t="s">
        <v>326</v>
      </c>
      <c r="T766" s="131"/>
      <c r="U766" s="131">
        <v>0</v>
      </c>
      <c r="V766" s="131">
        <v>0</v>
      </c>
      <c r="W766" s="131">
        <v>0</v>
      </c>
      <c r="X766" s="131" t="s">
        <v>385</v>
      </c>
      <c r="Y766" s="126"/>
      <c r="Z766" s="126"/>
      <c r="AA766" s="126"/>
      <c r="AB766" s="126"/>
      <c r="AC766" s="126"/>
      <c r="AD766" s="126"/>
      <c r="AE766" s="126"/>
      <c r="AF766" s="126"/>
      <c r="AG766" s="126" t="s">
        <v>386</v>
      </c>
      <c r="AH766" s="126"/>
      <c r="AI766" s="126"/>
      <c r="AJ766" s="126"/>
      <c r="AK766" s="126"/>
      <c r="AL766" s="126"/>
      <c r="AM766" s="126"/>
      <c r="AN766" s="126"/>
      <c r="AO766" s="126"/>
      <c r="AP766" s="126"/>
      <c r="AQ766" s="126"/>
      <c r="AR766" s="126"/>
      <c r="AS766" s="126"/>
      <c r="AT766" s="126"/>
      <c r="AU766" s="126"/>
      <c r="AV766" s="126"/>
      <c r="AW766" s="126"/>
      <c r="AX766" s="126"/>
      <c r="AY766" s="126"/>
      <c r="AZ766" s="126"/>
      <c r="BA766" s="126"/>
      <c r="BB766" s="126"/>
      <c r="BC766" s="126"/>
      <c r="BD766" s="126"/>
      <c r="BE766" s="126"/>
      <c r="BF766" s="126"/>
      <c r="BG766" s="126"/>
      <c r="BH766" s="126"/>
    </row>
    <row r="767" spans="1:60">
      <c r="A767" s="129"/>
      <c r="B767" s="129"/>
      <c r="C767" s="255" t="s">
        <v>898</v>
      </c>
      <c r="D767" s="256"/>
      <c r="E767" s="256"/>
      <c r="F767" s="256"/>
      <c r="G767" s="256"/>
      <c r="H767" s="131"/>
      <c r="I767" s="131"/>
      <c r="J767" s="131"/>
      <c r="K767" s="131"/>
      <c r="L767" s="131"/>
      <c r="M767" s="131"/>
      <c r="N767" s="130"/>
      <c r="O767" s="130"/>
      <c r="P767" s="130"/>
      <c r="Q767" s="130"/>
      <c r="R767" s="131"/>
      <c r="S767" s="131"/>
      <c r="T767" s="131"/>
      <c r="U767" s="131"/>
      <c r="V767" s="131"/>
      <c r="W767" s="131"/>
      <c r="X767" s="131"/>
      <c r="Y767" s="126"/>
      <c r="Z767" s="126"/>
      <c r="AA767" s="126"/>
      <c r="AB767" s="126"/>
      <c r="AC767" s="126"/>
      <c r="AD767" s="126"/>
      <c r="AE767" s="126"/>
      <c r="AF767" s="126"/>
      <c r="AG767" s="126" t="s">
        <v>340</v>
      </c>
      <c r="AH767" s="126"/>
      <c r="AI767" s="126"/>
      <c r="AJ767" s="126"/>
      <c r="AK767" s="126"/>
      <c r="AL767" s="126"/>
      <c r="AM767" s="126"/>
      <c r="AN767" s="126"/>
      <c r="AO767" s="126"/>
      <c r="AP767" s="126"/>
      <c r="AQ767" s="126"/>
      <c r="AR767" s="126"/>
      <c r="AS767" s="126"/>
      <c r="AT767" s="126"/>
      <c r="AU767" s="126"/>
      <c r="AV767" s="126"/>
      <c r="AW767" s="126"/>
      <c r="AX767" s="126"/>
      <c r="AY767" s="126"/>
      <c r="AZ767" s="126"/>
      <c r="BA767" s="126"/>
      <c r="BB767" s="126"/>
      <c r="BC767" s="126"/>
      <c r="BD767" s="126"/>
      <c r="BE767" s="126"/>
      <c r="BF767" s="126"/>
      <c r="BG767" s="126"/>
      <c r="BH767" s="126"/>
    </row>
    <row r="768" spans="1:60" ht="33.75">
      <c r="A768" s="140" t="s">
        <v>899</v>
      </c>
      <c r="B768" s="141" t="s">
        <v>900</v>
      </c>
      <c r="C768" s="154" t="s">
        <v>901</v>
      </c>
      <c r="D768" s="142" t="s">
        <v>338</v>
      </c>
      <c r="E768" s="143">
        <v>136.346</v>
      </c>
      <c r="F768" s="144">
        <v>0</v>
      </c>
      <c r="G768" s="151">
        <f>F768*E768</f>
        <v>0</v>
      </c>
      <c r="H768" s="131">
        <v>0</v>
      </c>
      <c r="I768" s="131">
        <v>0</v>
      </c>
      <c r="J768" s="131">
        <v>804.09</v>
      </c>
      <c r="K768" s="131">
        <v>109634.45514000001</v>
      </c>
      <c r="L768" s="131">
        <v>21</v>
      </c>
      <c r="M768" s="131">
        <v>132657.6966</v>
      </c>
      <c r="N768" s="130">
        <v>0</v>
      </c>
      <c r="O768" s="130">
        <v>0</v>
      </c>
      <c r="P768" s="130">
        <v>0</v>
      </c>
      <c r="Q768" s="130">
        <v>0</v>
      </c>
      <c r="R768" s="131">
        <v>0</v>
      </c>
      <c r="S768" s="131" t="s">
        <v>326</v>
      </c>
      <c r="T768" s="131"/>
      <c r="U768" s="131">
        <v>0</v>
      </c>
      <c r="V768" s="131">
        <v>0</v>
      </c>
      <c r="W768" s="131">
        <v>0</v>
      </c>
      <c r="X768" s="131" t="s">
        <v>327</v>
      </c>
      <c r="Y768" s="126"/>
      <c r="Z768" s="126"/>
      <c r="AA768" s="126"/>
      <c r="AB768" s="126"/>
      <c r="AC768" s="126"/>
      <c r="AD768" s="126"/>
      <c r="AE768" s="126"/>
      <c r="AF768" s="126"/>
      <c r="AG768" s="126" t="s">
        <v>328</v>
      </c>
      <c r="AH768" s="126"/>
      <c r="AI768" s="126"/>
      <c r="AJ768" s="126"/>
      <c r="AK768" s="126"/>
      <c r="AL768" s="126"/>
      <c r="AM768" s="126"/>
      <c r="AN768" s="126"/>
      <c r="AO768" s="126"/>
      <c r="AP768" s="126"/>
      <c r="AQ768" s="126"/>
      <c r="AR768" s="126"/>
      <c r="AS768" s="126"/>
      <c r="AT768" s="126"/>
      <c r="AU768" s="126"/>
      <c r="AV768" s="126"/>
      <c r="AW768" s="126"/>
      <c r="AX768" s="126"/>
      <c r="AY768" s="126"/>
      <c r="AZ768" s="126"/>
      <c r="BA768" s="126"/>
      <c r="BB768" s="126"/>
      <c r="BC768" s="126"/>
      <c r="BD768" s="126"/>
      <c r="BE768" s="126"/>
      <c r="BF768" s="126"/>
      <c r="BG768" s="126"/>
      <c r="BH768" s="126"/>
    </row>
    <row r="769" spans="1:60">
      <c r="A769" s="129"/>
      <c r="B769" s="129"/>
      <c r="C769" s="255" t="s">
        <v>863</v>
      </c>
      <c r="D769" s="256"/>
      <c r="E769" s="256"/>
      <c r="F769" s="256"/>
      <c r="G769" s="256"/>
      <c r="H769" s="131"/>
      <c r="I769" s="131"/>
      <c r="J769" s="131"/>
      <c r="K769" s="131"/>
      <c r="L769" s="131"/>
      <c r="M769" s="131"/>
      <c r="N769" s="130"/>
      <c r="O769" s="130"/>
      <c r="P769" s="130"/>
      <c r="Q769" s="130"/>
      <c r="R769" s="131"/>
      <c r="S769" s="131"/>
      <c r="T769" s="131"/>
      <c r="U769" s="131"/>
      <c r="V769" s="131"/>
      <c r="W769" s="131"/>
      <c r="X769" s="131"/>
      <c r="Y769" s="126"/>
      <c r="Z769" s="126"/>
      <c r="AA769" s="126"/>
      <c r="AB769" s="126"/>
      <c r="AC769" s="126"/>
      <c r="AD769" s="126"/>
      <c r="AE769" s="126"/>
      <c r="AF769" s="126"/>
      <c r="AG769" s="126" t="s">
        <v>340</v>
      </c>
      <c r="AH769" s="126"/>
      <c r="AI769" s="126"/>
      <c r="AJ769" s="126"/>
      <c r="AK769" s="126"/>
      <c r="AL769" s="126"/>
      <c r="AM769" s="126"/>
      <c r="AN769" s="126"/>
      <c r="AO769" s="126"/>
      <c r="AP769" s="126"/>
      <c r="AQ769" s="126"/>
      <c r="AR769" s="126"/>
      <c r="AS769" s="126"/>
      <c r="AT769" s="126"/>
      <c r="AU769" s="126"/>
      <c r="AV769" s="126"/>
      <c r="AW769" s="126"/>
      <c r="AX769" s="126"/>
      <c r="AY769" s="126"/>
      <c r="AZ769" s="126"/>
      <c r="BA769" s="126"/>
      <c r="BB769" s="126"/>
      <c r="BC769" s="126"/>
      <c r="BD769" s="126"/>
      <c r="BE769" s="126"/>
      <c r="BF769" s="126"/>
      <c r="BG769" s="126"/>
      <c r="BH769" s="126"/>
    </row>
    <row r="770" spans="1:60">
      <c r="A770" s="129"/>
      <c r="B770" s="129"/>
      <c r="C770" s="257" t="s">
        <v>864</v>
      </c>
      <c r="D770" s="258"/>
      <c r="E770" s="258"/>
      <c r="F770" s="258"/>
      <c r="G770" s="258"/>
      <c r="H770" s="131"/>
      <c r="I770" s="131"/>
      <c r="J770" s="131"/>
      <c r="K770" s="131"/>
      <c r="L770" s="131"/>
      <c r="M770" s="131"/>
      <c r="N770" s="130"/>
      <c r="O770" s="130"/>
      <c r="P770" s="130"/>
      <c r="Q770" s="130"/>
      <c r="R770" s="131"/>
      <c r="S770" s="131"/>
      <c r="T770" s="131"/>
      <c r="U770" s="131"/>
      <c r="V770" s="131"/>
      <c r="W770" s="131"/>
      <c r="X770" s="131"/>
      <c r="Y770" s="126"/>
      <c r="Z770" s="126"/>
      <c r="AA770" s="126"/>
      <c r="AB770" s="126"/>
      <c r="AC770" s="126"/>
      <c r="AD770" s="126"/>
      <c r="AE770" s="126"/>
      <c r="AF770" s="126"/>
      <c r="AG770" s="126" t="s">
        <v>340</v>
      </c>
      <c r="AH770" s="126"/>
      <c r="AI770" s="126"/>
      <c r="AJ770" s="126"/>
      <c r="AK770" s="126"/>
      <c r="AL770" s="126"/>
      <c r="AM770" s="126"/>
      <c r="AN770" s="126"/>
      <c r="AO770" s="126"/>
      <c r="AP770" s="126"/>
      <c r="AQ770" s="126"/>
      <c r="AR770" s="126"/>
      <c r="AS770" s="126"/>
      <c r="AT770" s="126"/>
      <c r="AU770" s="126"/>
      <c r="AV770" s="126"/>
      <c r="AW770" s="126"/>
      <c r="AX770" s="126"/>
      <c r="AY770" s="126"/>
      <c r="AZ770" s="126"/>
      <c r="BA770" s="126"/>
      <c r="BB770" s="126"/>
      <c r="BC770" s="126"/>
      <c r="BD770" s="126"/>
      <c r="BE770" s="126"/>
      <c r="BF770" s="126"/>
      <c r="BG770" s="126"/>
      <c r="BH770" s="126"/>
    </row>
    <row r="771" spans="1:60">
      <c r="A771" s="129"/>
      <c r="B771" s="129"/>
      <c r="C771" s="257" t="s">
        <v>865</v>
      </c>
      <c r="D771" s="258"/>
      <c r="E771" s="258"/>
      <c r="F771" s="258"/>
      <c r="G771" s="258"/>
      <c r="H771" s="131"/>
      <c r="I771" s="131"/>
      <c r="J771" s="131"/>
      <c r="K771" s="131"/>
      <c r="L771" s="131"/>
      <c r="M771" s="131"/>
      <c r="N771" s="130"/>
      <c r="O771" s="130"/>
      <c r="P771" s="130"/>
      <c r="Q771" s="130"/>
      <c r="R771" s="131"/>
      <c r="S771" s="131"/>
      <c r="T771" s="131"/>
      <c r="U771" s="131"/>
      <c r="V771" s="131"/>
      <c r="W771" s="131"/>
      <c r="X771" s="131"/>
      <c r="Y771" s="126"/>
      <c r="Z771" s="126"/>
      <c r="AA771" s="126"/>
      <c r="AB771" s="126"/>
      <c r="AC771" s="126"/>
      <c r="AD771" s="126"/>
      <c r="AE771" s="126"/>
      <c r="AF771" s="126"/>
      <c r="AG771" s="126" t="s">
        <v>340</v>
      </c>
      <c r="AH771" s="126"/>
      <c r="AI771" s="126"/>
      <c r="AJ771" s="126"/>
      <c r="AK771" s="126"/>
      <c r="AL771" s="126"/>
      <c r="AM771" s="126"/>
      <c r="AN771" s="126"/>
      <c r="AO771" s="126"/>
      <c r="AP771" s="126"/>
      <c r="AQ771" s="126"/>
      <c r="AR771" s="126"/>
      <c r="AS771" s="126"/>
      <c r="AT771" s="126"/>
      <c r="AU771" s="126"/>
      <c r="AV771" s="126"/>
      <c r="AW771" s="126"/>
      <c r="AX771" s="126"/>
      <c r="AY771" s="126"/>
      <c r="AZ771" s="126"/>
      <c r="BA771" s="126"/>
      <c r="BB771" s="126"/>
      <c r="BC771" s="126"/>
      <c r="BD771" s="126"/>
      <c r="BE771" s="126"/>
      <c r="BF771" s="126"/>
      <c r="BG771" s="126"/>
      <c r="BH771" s="126"/>
    </row>
    <row r="772" spans="1:60">
      <c r="A772" s="129"/>
      <c r="B772" s="129"/>
      <c r="C772" s="257" t="s">
        <v>902</v>
      </c>
      <c r="D772" s="258"/>
      <c r="E772" s="258"/>
      <c r="F772" s="258"/>
      <c r="G772" s="258"/>
      <c r="H772" s="131"/>
      <c r="I772" s="131"/>
      <c r="J772" s="131"/>
      <c r="K772" s="131"/>
      <c r="L772" s="131"/>
      <c r="M772" s="131"/>
      <c r="N772" s="130"/>
      <c r="O772" s="130"/>
      <c r="P772" s="130"/>
      <c r="Q772" s="130"/>
      <c r="R772" s="131"/>
      <c r="S772" s="131"/>
      <c r="T772" s="131"/>
      <c r="U772" s="131"/>
      <c r="V772" s="131"/>
      <c r="W772" s="131"/>
      <c r="X772" s="131"/>
      <c r="Y772" s="126"/>
      <c r="Z772" s="126"/>
      <c r="AA772" s="126"/>
      <c r="AB772" s="126"/>
      <c r="AC772" s="126"/>
      <c r="AD772" s="126"/>
      <c r="AE772" s="126"/>
      <c r="AF772" s="126"/>
      <c r="AG772" s="126" t="s">
        <v>340</v>
      </c>
      <c r="AH772" s="126"/>
      <c r="AI772" s="126"/>
      <c r="AJ772" s="126"/>
      <c r="AK772" s="126"/>
      <c r="AL772" s="126"/>
      <c r="AM772" s="126"/>
      <c r="AN772" s="126"/>
      <c r="AO772" s="126"/>
      <c r="AP772" s="126"/>
      <c r="AQ772" s="126"/>
      <c r="AR772" s="126"/>
      <c r="AS772" s="126"/>
      <c r="AT772" s="126"/>
      <c r="AU772" s="126"/>
      <c r="AV772" s="126"/>
      <c r="AW772" s="126"/>
      <c r="AX772" s="126"/>
      <c r="AY772" s="126"/>
      <c r="AZ772" s="126"/>
      <c r="BA772" s="126"/>
      <c r="BB772" s="126"/>
      <c r="BC772" s="126"/>
      <c r="BD772" s="126"/>
      <c r="BE772" s="126"/>
      <c r="BF772" s="126"/>
      <c r="BG772" s="126"/>
      <c r="BH772" s="126"/>
    </row>
    <row r="773" spans="1:60">
      <c r="A773" s="129"/>
      <c r="B773" s="129"/>
      <c r="C773" s="257" t="s">
        <v>867</v>
      </c>
      <c r="D773" s="258"/>
      <c r="E773" s="258"/>
      <c r="F773" s="258"/>
      <c r="G773" s="258"/>
      <c r="H773" s="131"/>
      <c r="I773" s="131"/>
      <c r="J773" s="131"/>
      <c r="K773" s="131"/>
      <c r="L773" s="131"/>
      <c r="M773" s="131"/>
      <c r="N773" s="130"/>
      <c r="O773" s="130"/>
      <c r="P773" s="130"/>
      <c r="Q773" s="130"/>
      <c r="R773" s="131"/>
      <c r="S773" s="131"/>
      <c r="T773" s="131"/>
      <c r="U773" s="131"/>
      <c r="V773" s="131"/>
      <c r="W773" s="131"/>
      <c r="X773" s="131"/>
      <c r="Y773" s="126"/>
      <c r="Z773" s="126"/>
      <c r="AA773" s="126"/>
      <c r="AB773" s="126"/>
      <c r="AC773" s="126"/>
      <c r="AD773" s="126"/>
      <c r="AE773" s="126"/>
      <c r="AF773" s="126"/>
      <c r="AG773" s="126" t="s">
        <v>340</v>
      </c>
      <c r="AH773" s="126"/>
      <c r="AI773" s="126"/>
      <c r="AJ773" s="126"/>
      <c r="AK773" s="126"/>
      <c r="AL773" s="126"/>
      <c r="AM773" s="126"/>
      <c r="AN773" s="126"/>
      <c r="AO773" s="126"/>
      <c r="AP773" s="126"/>
      <c r="AQ773" s="126"/>
      <c r="AR773" s="126"/>
      <c r="AS773" s="126"/>
      <c r="AT773" s="126"/>
      <c r="AU773" s="126"/>
      <c r="AV773" s="126"/>
      <c r="AW773" s="126"/>
      <c r="AX773" s="126"/>
      <c r="AY773" s="126"/>
      <c r="AZ773" s="126"/>
      <c r="BA773" s="126"/>
      <c r="BB773" s="126"/>
      <c r="BC773" s="126"/>
      <c r="BD773" s="126"/>
      <c r="BE773" s="126"/>
      <c r="BF773" s="126"/>
      <c r="BG773" s="126"/>
      <c r="BH773" s="126"/>
    </row>
    <row r="774" spans="1:60">
      <c r="A774" s="129"/>
      <c r="B774" s="129"/>
      <c r="C774" s="257" t="s">
        <v>868</v>
      </c>
      <c r="D774" s="258"/>
      <c r="E774" s="258"/>
      <c r="F774" s="258"/>
      <c r="G774" s="258"/>
      <c r="H774" s="131"/>
      <c r="I774" s="131"/>
      <c r="J774" s="131"/>
      <c r="K774" s="131"/>
      <c r="L774" s="131"/>
      <c r="M774" s="131"/>
      <c r="N774" s="130"/>
      <c r="O774" s="130"/>
      <c r="P774" s="130"/>
      <c r="Q774" s="130"/>
      <c r="R774" s="131"/>
      <c r="S774" s="131"/>
      <c r="T774" s="131"/>
      <c r="U774" s="131"/>
      <c r="V774" s="131"/>
      <c r="W774" s="131"/>
      <c r="X774" s="131"/>
      <c r="Y774" s="126"/>
      <c r="Z774" s="126"/>
      <c r="AA774" s="126"/>
      <c r="AB774" s="126"/>
      <c r="AC774" s="126"/>
      <c r="AD774" s="126"/>
      <c r="AE774" s="126"/>
      <c r="AF774" s="126"/>
      <c r="AG774" s="126" t="s">
        <v>340</v>
      </c>
      <c r="AH774" s="126"/>
      <c r="AI774" s="126"/>
      <c r="AJ774" s="126"/>
      <c r="AK774" s="126"/>
      <c r="AL774" s="126"/>
      <c r="AM774" s="126"/>
      <c r="AN774" s="126"/>
      <c r="AO774" s="126"/>
      <c r="AP774" s="126"/>
      <c r="AQ774" s="126"/>
      <c r="AR774" s="126"/>
      <c r="AS774" s="126"/>
      <c r="AT774" s="126"/>
      <c r="AU774" s="126"/>
      <c r="AV774" s="126"/>
      <c r="AW774" s="126"/>
      <c r="AX774" s="126"/>
      <c r="AY774" s="126"/>
      <c r="AZ774" s="126"/>
      <c r="BA774" s="126"/>
      <c r="BB774" s="126"/>
      <c r="BC774" s="126"/>
      <c r="BD774" s="126"/>
      <c r="BE774" s="126"/>
      <c r="BF774" s="126"/>
      <c r="BG774" s="126"/>
      <c r="BH774" s="126"/>
    </row>
    <row r="775" spans="1:60">
      <c r="A775" s="129"/>
      <c r="B775" s="129"/>
      <c r="C775" s="257" t="s">
        <v>869</v>
      </c>
      <c r="D775" s="258"/>
      <c r="E775" s="258"/>
      <c r="F775" s="258"/>
      <c r="G775" s="258"/>
      <c r="H775" s="131"/>
      <c r="I775" s="131"/>
      <c r="J775" s="131"/>
      <c r="K775" s="131"/>
      <c r="L775" s="131"/>
      <c r="M775" s="131"/>
      <c r="N775" s="130"/>
      <c r="O775" s="130"/>
      <c r="P775" s="130"/>
      <c r="Q775" s="130"/>
      <c r="R775" s="131"/>
      <c r="S775" s="131"/>
      <c r="T775" s="131"/>
      <c r="U775" s="131"/>
      <c r="V775" s="131"/>
      <c r="W775" s="131"/>
      <c r="X775" s="131"/>
      <c r="Y775" s="126"/>
      <c r="Z775" s="126"/>
      <c r="AA775" s="126"/>
      <c r="AB775" s="126"/>
      <c r="AC775" s="126"/>
      <c r="AD775" s="126"/>
      <c r="AE775" s="126"/>
      <c r="AF775" s="126"/>
      <c r="AG775" s="126" t="s">
        <v>340</v>
      </c>
      <c r="AH775" s="126"/>
      <c r="AI775" s="126"/>
      <c r="AJ775" s="126"/>
      <c r="AK775" s="126"/>
      <c r="AL775" s="126"/>
      <c r="AM775" s="126"/>
      <c r="AN775" s="126"/>
      <c r="AO775" s="126"/>
      <c r="AP775" s="126"/>
      <c r="AQ775" s="126"/>
      <c r="AR775" s="126"/>
      <c r="AS775" s="126"/>
      <c r="AT775" s="126"/>
      <c r="AU775" s="126"/>
      <c r="AV775" s="126"/>
      <c r="AW775" s="126"/>
      <c r="AX775" s="126"/>
      <c r="AY775" s="126"/>
      <c r="AZ775" s="126"/>
      <c r="BA775" s="126"/>
      <c r="BB775" s="126"/>
      <c r="BC775" s="126"/>
      <c r="BD775" s="126"/>
      <c r="BE775" s="126"/>
      <c r="BF775" s="126"/>
      <c r="BG775" s="126"/>
      <c r="BH775" s="126"/>
    </row>
    <row r="776" spans="1:60">
      <c r="A776" s="129"/>
      <c r="B776" s="129"/>
      <c r="C776" s="257" t="s">
        <v>870</v>
      </c>
      <c r="D776" s="258"/>
      <c r="E776" s="258"/>
      <c r="F776" s="258"/>
      <c r="G776" s="258"/>
      <c r="H776" s="131"/>
      <c r="I776" s="131"/>
      <c r="J776" s="131"/>
      <c r="K776" s="131"/>
      <c r="L776" s="131"/>
      <c r="M776" s="131"/>
      <c r="N776" s="130"/>
      <c r="O776" s="130"/>
      <c r="P776" s="130"/>
      <c r="Q776" s="130"/>
      <c r="R776" s="131"/>
      <c r="S776" s="131"/>
      <c r="T776" s="131"/>
      <c r="U776" s="131"/>
      <c r="V776" s="131"/>
      <c r="W776" s="131"/>
      <c r="X776" s="131"/>
      <c r="Y776" s="126"/>
      <c r="Z776" s="126"/>
      <c r="AA776" s="126"/>
      <c r="AB776" s="126"/>
      <c r="AC776" s="126"/>
      <c r="AD776" s="126"/>
      <c r="AE776" s="126"/>
      <c r="AF776" s="126"/>
      <c r="AG776" s="126" t="s">
        <v>340</v>
      </c>
      <c r="AH776" s="126"/>
      <c r="AI776" s="126"/>
      <c r="AJ776" s="126"/>
      <c r="AK776" s="126"/>
      <c r="AL776" s="126"/>
      <c r="AM776" s="126"/>
      <c r="AN776" s="126"/>
      <c r="AO776" s="126"/>
      <c r="AP776" s="126"/>
      <c r="AQ776" s="126"/>
      <c r="AR776" s="126"/>
      <c r="AS776" s="126"/>
      <c r="AT776" s="126"/>
      <c r="AU776" s="126"/>
      <c r="AV776" s="126"/>
      <c r="AW776" s="126"/>
      <c r="AX776" s="126"/>
      <c r="AY776" s="126"/>
      <c r="AZ776" s="126"/>
      <c r="BA776" s="126"/>
      <c r="BB776" s="126"/>
      <c r="BC776" s="126"/>
      <c r="BD776" s="126"/>
      <c r="BE776" s="126"/>
      <c r="BF776" s="126"/>
      <c r="BG776" s="126"/>
      <c r="BH776" s="126"/>
    </row>
    <row r="777" spans="1:60">
      <c r="A777" s="129"/>
      <c r="B777" s="129"/>
      <c r="C777" s="257" t="s">
        <v>871</v>
      </c>
      <c r="D777" s="258"/>
      <c r="E777" s="258"/>
      <c r="F777" s="258"/>
      <c r="G777" s="258"/>
      <c r="H777" s="131"/>
      <c r="I777" s="131"/>
      <c r="J777" s="131"/>
      <c r="K777" s="131"/>
      <c r="L777" s="131"/>
      <c r="M777" s="131"/>
      <c r="N777" s="130"/>
      <c r="O777" s="130"/>
      <c r="P777" s="130"/>
      <c r="Q777" s="130"/>
      <c r="R777" s="131"/>
      <c r="S777" s="131"/>
      <c r="T777" s="131"/>
      <c r="U777" s="131"/>
      <c r="V777" s="131"/>
      <c r="W777" s="131"/>
      <c r="X777" s="131"/>
      <c r="Y777" s="126"/>
      <c r="Z777" s="126"/>
      <c r="AA777" s="126"/>
      <c r="AB777" s="126"/>
      <c r="AC777" s="126"/>
      <c r="AD777" s="126"/>
      <c r="AE777" s="126"/>
      <c r="AF777" s="126"/>
      <c r="AG777" s="126" t="s">
        <v>340</v>
      </c>
      <c r="AH777" s="126"/>
      <c r="AI777" s="126"/>
      <c r="AJ777" s="126"/>
      <c r="AK777" s="126"/>
      <c r="AL777" s="126"/>
      <c r="AM777" s="126"/>
      <c r="AN777" s="126"/>
      <c r="AO777" s="126"/>
      <c r="AP777" s="126"/>
      <c r="AQ777" s="126"/>
      <c r="AR777" s="126"/>
      <c r="AS777" s="126"/>
      <c r="AT777" s="126"/>
      <c r="AU777" s="126"/>
      <c r="AV777" s="126"/>
      <c r="AW777" s="126"/>
      <c r="AX777" s="126"/>
      <c r="AY777" s="126"/>
      <c r="AZ777" s="126"/>
      <c r="BA777" s="126"/>
      <c r="BB777" s="126"/>
      <c r="BC777" s="126"/>
      <c r="BD777" s="126"/>
      <c r="BE777" s="126"/>
      <c r="BF777" s="126"/>
      <c r="BG777" s="126"/>
      <c r="BH777" s="126"/>
    </row>
    <row r="778" spans="1:60">
      <c r="A778" s="129"/>
      <c r="B778" s="129"/>
      <c r="C778" s="257" t="s">
        <v>872</v>
      </c>
      <c r="D778" s="258"/>
      <c r="E778" s="258"/>
      <c r="F778" s="258"/>
      <c r="G778" s="258"/>
      <c r="H778" s="131"/>
      <c r="I778" s="131"/>
      <c r="J778" s="131"/>
      <c r="K778" s="131"/>
      <c r="L778" s="131"/>
      <c r="M778" s="131"/>
      <c r="N778" s="130"/>
      <c r="O778" s="130"/>
      <c r="P778" s="130"/>
      <c r="Q778" s="130"/>
      <c r="R778" s="131"/>
      <c r="S778" s="131"/>
      <c r="T778" s="131"/>
      <c r="U778" s="131"/>
      <c r="V778" s="131"/>
      <c r="W778" s="131"/>
      <c r="X778" s="131"/>
      <c r="Y778" s="126"/>
      <c r="Z778" s="126"/>
      <c r="AA778" s="126"/>
      <c r="AB778" s="126"/>
      <c r="AC778" s="126"/>
      <c r="AD778" s="126"/>
      <c r="AE778" s="126"/>
      <c r="AF778" s="126"/>
      <c r="AG778" s="126" t="s">
        <v>340</v>
      </c>
      <c r="AH778" s="126"/>
      <c r="AI778" s="126"/>
      <c r="AJ778" s="126"/>
      <c r="AK778" s="126"/>
      <c r="AL778" s="126"/>
      <c r="AM778" s="126"/>
      <c r="AN778" s="126"/>
      <c r="AO778" s="126"/>
      <c r="AP778" s="126"/>
      <c r="AQ778" s="126"/>
      <c r="AR778" s="126"/>
      <c r="AS778" s="126"/>
      <c r="AT778" s="126"/>
      <c r="AU778" s="126"/>
      <c r="AV778" s="126"/>
      <c r="AW778" s="126"/>
      <c r="AX778" s="126"/>
      <c r="AY778" s="126"/>
      <c r="AZ778" s="126"/>
      <c r="BA778" s="126"/>
      <c r="BB778" s="126"/>
      <c r="BC778" s="126"/>
      <c r="BD778" s="126"/>
      <c r="BE778" s="126"/>
      <c r="BF778" s="126"/>
      <c r="BG778" s="126"/>
      <c r="BH778" s="126"/>
    </row>
    <row r="779" spans="1:60">
      <c r="A779" s="129"/>
      <c r="B779" s="129"/>
      <c r="C779" s="257" t="s">
        <v>873</v>
      </c>
      <c r="D779" s="258"/>
      <c r="E779" s="258"/>
      <c r="F779" s="258"/>
      <c r="G779" s="258"/>
      <c r="H779" s="131"/>
      <c r="I779" s="131"/>
      <c r="J779" s="131"/>
      <c r="K779" s="131"/>
      <c r="L779" s="131"/>
      <c r="M779" s="131"/>
      <c r="N779" s="130"/>
      <c r="O779" s="130"/>
      <c r="P779" s="130"/>
      <c r="Q779" s="130"/>
      <c r="R779" s="131"/>
      <c r="S779" s="131"/>
      <c r="T779" s="131"/>
      <c r="U779" s="131"/>
      <c r="V779" s="131"/>
      <c r="W779" s="131"/>
      <c r="X779" s="131"/>
      <c r="Y779" s="126"/>
      <c r="Z779" s="126"/>
      <c r="AA779" s="126"/>
      <c r="AB779" s="126"/>
      <c r="AC779" s="126"/>
      <c r="AD779" s="126"/>
      <c r="AE779" s="126"/>
      <c r="AF779" s="126"/>
      <c r="AG779" s="126" t="s">
        <v>340</v>
      </c>
      <c r="AH779" s="126"/>
      <c r="AI779" s="126"/>
      <c r="AJ779" s="126"/>
      <c r="AK779" s="126"/>
      <c r="AL779" s="126"/>
      <c r="AM779" s="126"/>
      <c r="AN779" s="126"/>
      <c r="AO779" s="126"/>
      <c r="AP779" s="126"/>
      <c r="AQ779" s="126"/>
      <c r="AR779" s="126"/>
      <c r="AS779" s="126"/>
      <c r="AT779" s="126"/>
      <c r="AU779" s="126"/>
      <c r="AV779" s="126"/>
      <c r="AW779" s="126"/>
      <c r="AX779" s="126"/>
      <c r="AY779" s="126"/>
      <c r="AZ779" s="126"/>
      <c r="BA779" s="126"/>
      <c r="BB779" s="126"/>
      <c r="BC779" s="126"/>
      <c r="BD779" s="126"/>
      <c r="BE779" s="126"/>
      <c r="BF779" s="126"/>
      <c r="BG779" s="126"/>
      <c r="BH779" s="126"/>
    </row>
    <row r="780" spans="1:60">
      <c r="A780" s="129"/>
      <c r="B780" s="129"/>
      <c r="C780" s="257" t="s">
        <v>874</v>
      </c>
      <c r="D780" s="258"/>
      <c r="E780" s="258"/>
      <c r="F780" s="258"/>
      <c r="G780" s="258"/>
      <c r="H780" s="131"/>
      <c r="I780" s="131"/>
      <c r="J780" s="131"/>
      <c r="K780" s="131"/>
      <c r="L780" s="131"/>
      <c r="M780" s="131"/>
      <c r="N780" s="130"/>
      <c r="O780" s="130"/>
      <c r="P780" s="130"/>
      <c r="Q780" s="130"/>
      <c r="R780" s="131"/>
      <c r="S780" s="131"/>
      <c r="T780" s="131"/>
      <c r="U780" s="131"/>
      <c r="V780" s="131"/>
      <c r="W780" s="131"/>
      <c r="X780" s="131"/>
      <c r="Y780" s="126"/>
      <c r="Z780" s="126"/>
      <c r="AA780" s="126"/>
      <c r="AB780" s="126"/>
      <c r="AC780" s="126"/>
      <c r="AD780" s="126"/>
      <c r="AE780" s="126"/>
      <c r="AF780" s="126"/>
      <c r="AG780" s="126" t="s">
        <v>340</v>
      </c>
      <c r="AH780" s="126"/>
      <c r="AI780" s="126"/>
      <c r="AJ780" s="126"/>
      <c r="AK780" s="126"/>
      <c r="AL780" s="126"/>
      <c r="AM780" s="126"/>
      <c r="AN780" s="126"/>
      <c r="AO780" s="126"/>
      <c r="AP780" s="126"/>
      <c r="AQ780" s="126"/>
      <c r="AR780" s="126"/>
      <c r="AS780" s="126"/>
      <c r="AT780" s="126"/>
      <c r="AU780" s="126"/>
      <c r="AV780" s="126"/>
      <c r="AW780" s="126"/>
      <c r="AX780" s="126"/>
      <c r="AY780" s="126"/>
      <c r="AZ780" s="126"/>
      <c r="BA780" s="126"/>
      <c r="BB780" s="126"/>
      <c r="BC780" s="126"/>
      <c r="BD780" s="126"/>
      <c r="BE780" s="126"/>
      <c r="BF780" s="126"/>
      <c r="BG780" s="126"/>
      <c r="BH780" s="126"/>
    </row>
    <row r="781" spans="1:60">
      <c r="A781" s="129"/>
      <c r="B781" s="129"/>
      <c r="C781" s="257" t="s">
        <v>875</v>
      </c>
      <c r="D781" s="258"/>
      <c r="E781" s="258"/>
      <c r="F781" s="258"/>
      <c r="G781" s="258"/>
      <c r="H781" s="131"/>
      <c r="I781" s="131"/>
      <c r="J781" s="131"/>
      <c r="K781" s="131"/>
      <c r="L781" s="131"/>
      <c r="M781" s="131"/>
      <c r="N781" s="130"/>
      <c r="O781" s="130"/>
      <c r="P781" s="130"/>
      <c r="Q781" s="130"/>
      <c r="R781" s="131"/>
      <c r="S781" s="131"/>
      <c r="T781" s="131"/>
      <c r="U781" s="131"/>
      <c r="V781" s="131"/>
      <c r="W781" s="131"/>
      <c r="X781" s="131"/>
      <c r="Y781" s="126"/>
      <c r="Z781" s="126"/>
      <c r="AA781" s="126"/>
      <c r="AB781" s="126"/>
      <c r="AC781" s="126"/>
      <c r="AD781" s="126"/>
      <c r="AE781" s="126"/>
      <c r="AF781" s="126"/>
      <c r="AG781" s="126" t="s">
        <v>340</v>
      </c>
      <c r="AH781" s="126"/>
      <c r="AI781" s="126"/>
      <c r="AJ781" s="126"/>
      <c r="AK781" s="126"/>
      <c r="AL781" s="126"/>
      <c r="AM781" s="126"/>
      <c r="AN781" s="126"/>
      <c r="AO781" s="126"/>
      <c r="AP781" s="126"/>
      <c r="AQ781" s="126"/>
      <c r="AR781" s="126"/>
      <c r="AS781" s="126"/>
      <c r="AT781" s="126"/>
      <c r="AU781" s="126"/>
      <c r="AV781" s="126"/>
      <c r="AW781" s="126"/>
      <c r="AX781" s="126"/>
      <c r="AY781" s="126"/>
      <c r="AZ781" s="126"/>
      <c r="BA781" s="126"/>
      <c r="BB781" s="126"/>
      <c r="BC781" s="126"/>
      <c r="BD781" s="126"/>
      <c r="BE781" s="126"/>
      <c r="BF781" s="126"/>
      <c r="BG781" s="126"/>
      <c r="BH781" s="126"/>
    </row>
    <row r="782" spans="1:60">
      <c r="A782" s="129"/>
      <c r="B782" s="129"/>
      <c r="C782" s="257" t="s">
        <v>876</v>
      </c>
      <c r="D782" s="258"/>
      <c r="E782" s="258"/>
      <c r="F782" s="258"/>
      <c r="G782" s="258"/>
      <c r="H782" s="131"/>
      <c r="I782" s="131"/>
      <c r="J782" s="131"/>
      <c r="K782" s="131"/>
      <c r="L782" s="131"/>
      <c r="M782" s="131"/>
      <c r="N782" s="130"/>
      <c r="O782" s="130"/>
      <c r="P782" s="130"/>
      <c r="Q782" s="130"/>
      <c r="R782" s="131"/>
      <c r="S782" s="131"/>
      <c r="T782" s="131"/>
      <c r="U782" s="131"/>
      <c r="V782" s="131"/>
      <c r="W782" s="131"/>
      <c r="X782" s="131"/>
      <c r="Y782" s="126"/>
      <c r="Z782" s="126"/>
      <c r="AA782" s="126"/>
      <c r="AB782" s="126"/>
      <c r="AC782" s="126"/>
      <c r="AD782" s="126"/>
      <c r="AE782" s="126"/>
      <c r="AF782" s="126"/>
      <c r="AG782" s="126" t="s">
        <v>340</v>
      </c>
      <c r="AH782" s="126"/>
      <c r="AI782" s="126"/>
      <c r="AJ782" s="126"/>
      <c r="AK782" s="126"/>
      <c r="AL782" s="126"/>
      <c r="AM782" s="126"/>
      <c r="AN782" s="126"/>
      <c r="AO782" s="126"/>
      <c r="AP782" s="126"/>
      <c r="AQ782" s="126"/>
      <c r="AR782" s="126"/>
      <c r="AS782" s="126"/>
      <c r="AT782" s="126"/>
      <c r="AU782" s="126"/>
      <c r="AV782" s="126"/>
      <c r="AW782" s="126"/>
      <c r="AX782" s="126"/>
      <c r="AY782" s="126"/>
      <c r="AZ782" s="126"/>
      <c r="BA782" s="126"/>
      <c r="BB782" s="126"/>
      <c r="BC782" s="126"/>
      <c r="BD782" s="126"/>
      <c r="BE782" s="126"/>
      <c r="BF782" s="126"/>
      <c r="BG782" s="126"/>
      <c r="BH782" s="126"/>
    </row>
    <row r="783" spans="1:60">
      <c r="A783" s="129"/>
      <c r="B783" s="129"/>
      <c r="C783" s="257" t="s">
        <v>877</v>
      </c>
      <c r="D783" s="258"/>
      <c r="E783" s="258"/>
      <c r="F783" s="258"/>
      <c r="G783" s="258"/>
      <c r="H783" s="131"/>
      <c r="I783" s="131"/>
      <c r="J783" s="131"/>
      <c r="K783" s="131"/>
      <c r="L783" s="131"/>
      <c r="M783" s="131"/>
      <c r="N783" s="130"/>
      <c r="O783" s="130"/>
      <c r="P783" s="130"/>
      <c r="Q783" s="130"/>
      <c r="R783" s="131"/>
      <c r="S783" s="131"/>
      <c r="T783" s="131"/>
      <c r="U783" s="131"/>
      <c r="V783" s="131"/>
      <c r="W783" s="131"/>
      <c r="X783" s="131"/>
      <c r="Y783" s="126"/>
      <c r="Z783" s="126"/>
      <c r="AA783" s="126"/>
      <c r="AB783" s="126"/>
      <c r="AC783" s="126"/>
      <c r="AD783" s="126"/>
      <c r="AE783" s="126"/>
      <c r="AF783" s="126"/>
      <c r="AG783" s="126" t="s">
        <v>340</v>
      </c>
      <c r="AH783" s="126"/>
      <c r="AI783" s="126"/>
      <c r="AJ783" s="126"/>
      <c r="AK783" s="126"/>
      <c r="AL783" s="126"/>
      <c r="AM783" s="126"/>
      <c r="AN783" s="126"/>
      <c r="AO783" s="126"/>
      <c r="AP783" s="126"/>
      <c r="AQ783" s="126"/>
      <c r="AR783" s="126"/>
      <c r="AS783" s="126"/>
      <c r="AT783" s="126"/>
      <c r="AU783" s="126"/>
      <c r="AV783" s="126"/>
      <c r="AW783" s="126"/>
      <c r="AX783" s="126"/>
      <c r="AY783" s="126"/>
      <c r="AZ783" s="126"/>
      <c r="BA783" s="126"/>
      <c r="BB783" s="126"/>
      <c r="BC783" s="126"/>
      <c r="BD783" s="126"/>
      <c r="BE783" s="126"/>
      <c r="BF783" s="126"/>
      <c r="BG783" s="126"/>
      <c r="BH783" s="126"/>
    </row>
    <row r="784" spans="1:60">
      <c r="A784" s="129"/>
      <c r="B784" s="129"/>
      <c r="C784" s="257" t="s">
        <v>878</v>
      </c>
      <c r="D784" s="258"/>
      <c r="E784" s="258"/>
      <c r="F784" s="258"/>
      <c r="G784" s="258"/>
      <c r="H784" s="131"/>
      <c r="I784" s="131"/>
      <c r="J784" s="131"/>
      <c r="K784" s="131"/>
      <c r="L784" s="131"/>
      <c r="M784" s="131"/>
      <c r="N784" s="130"/>
      <c r="O784" s="130"/>
      <c r="P784" s="130"/>
      <c r="Q784" s="130"/>
      <c r="R784" s="131"/>
      <c r="S784" s="131"/>
      <c r="T784" s="131"/>
      <c r="U784" s="131"/>
      <c r="V784" s="131"/>
      <c r="W784" s="131"/>
      <c r="X784" s="131"/>
      <c r="Y784" s="126"/>
      <c r="Z784" s="126"/>
      <c r="AA784" s="126"/>
      <c r="AB784" s="126"/>
      <c r="AC784" s="126"/>
      <c r="AD784" s="126"/>
      <c r="AE784" s="126"/>
      <c r="AF784" s="126"/>
      <c r="AG784" s="126" t="s">
        <v>340</v>
      </c>
      <c r="AH784" s="126"/>
      <c r="AI784" s="126"/>
      <c r="AJ784" s="126"/>
      <c r="AK784" s="126"/>
      <c r="AL784" s="126"/>
      <c r="AM784" s="126"/>
      <c r="AN784" s="126"/>
      <c r="AO784" s="126"/>
      <c r="AP784" s="126"/>
      <c r="AQ784" s="126"/>
      <c r="AR784" s="126"/>
      <c r="AS784" s="126"/>
      <c r="AT784" s="126"/>
      <c r="AU784" s="126"/>
      <c r="AV784" s="126"/>
      <c r="AW784" s="126"/>
      <c r="AX784" s="126"/>
      <c r="AY784" s="126"/>
      <c r="AZ784" s="126"/>
      <c r="BA784" s="126"/>
      <c r="BB784" s="126"/>
      <c r="BC784" s="126"/>
      <c r="BD784" s="126"/>
      <c r="BE784" s="126"/>
      <c r="BF784" s="126"/>
      <c r="BG784" s="126"/>
      <c r="BH784" s="126"/>
    </row>
    <row r="785" spans="1:60">
      <c r="A785" s="129"/>
      <c r="B785" s="129"/>
      <c r="C785" s="257" t="s">
        <v>879</v>
      </c>
      <c r="D785" s="258"/>
      <c r="E785" s="258"/>
      <c r="F785" s="258"/>
      <c r="G785" s="258"/>
      <c r="H785" s="131"/>
      <c r="I785" s="131"/>
      <c r="J785" s="131"/>
      <c r="K785" s="131"/>
      <c r="L785" s="131"/>
      <c r="M785" s="131"/>
      <c r="N785" s="130"/>
      <c r="O785" s="130"/>
      <c r="P785" s="130"/>
      <c r="Q785" s="130"/>
      <c r="R785" s="131"/>
      <c r="S785" s="131"/>
      <c r="T785" s="131"/>
      <c r="U785" s="131"/>
      <c r="V785" s="131"/>
      <c r="W785" s="131"/>
      <c r="X785" s="131"/>
      <c r="Y785" s="126"/>
      <c r="Z785" s="126"/>
      <c r="AA785" s="126"/>
      <c r="AB785" s="126"/>
      <c r="AC785" s="126"/>
      <c r="AD785" s="126"/>
      <c r="AE785" s="126"/>
      <c r="AF785" s="126"/>
      <c r="AG785" s="126" t="s">
        <v>340</v>
      </c>
      <c r="AH785" s="126"/>
      <c r="AI785" s="126"/>
      <c r="AJ785" s="126"/>
      <c r="AK785" s="126"/>
      <c r="AL785" s="126"/>
      <c r="AM785" s="126"/>
      <c r="AN785" s="126"/>
      <c r="AO785" s="126"/>
      <c r="AP785" s="126"/>
      <c r="AQ785" s="126"/>
      <c r="AR785" s="126"/>
      <c r="AS785" s="126"/>
      <c r="AT785" s="126"/>
      <c r="AU785" s="126"/>
      <c r="AV785" s="126"/>
      <c r="AW785" s="126"/>
      <c r="AX785" s="126"/>
      <c r="AY785" s="126"/>
      <c r="AZ785" s="126"/>
      <c r="BA785" s="126"/>
      <c r="BB785" s="126"/>
      <c r="BC785" s="126"/>
      <c r="BD785" s="126"/>
      <c r="BE785" s="126"/>
      <c r="BF785" s="126"/>
      <c r="BG785" s="126"/>
      <c r="BH785" s="126"/>
    </row>
    <row r="786" spans="1:60">
      <c r="A786" s="129"/>
      <c r="B786" s="129"/>
      <c r="C786" s="257" t="s">
        <v>880</v>
      </c>
      <c r="D786" s="258"/>
      <c r="E786" s="258"/>
      <c r="F786" s="258"/>
      <c r="G786" s="258"/>
      <c r="H786" s="131"/>
      <c r="I786" s="131"/>
      <c r="J786" s="131"/>
      <c r="K786" s="131"/>
      <c r="L786" s="131"/>
      <c r="M786" s="131"/>
      <c r="N786" s="130"/>
      <c r="O786" s="130"/>
      <c r="P786" s="130"/>
      <c r="Q786" s="130"/>
      <c r="R786" s="131"/>
      <c r="S786" s="131"/>
      <c r="T786" s="131"/>
      <c r="U786" s="131"/>
      <c r="V786" s="131"/>
      <c r="W786" s="131"/>
      <c r="X786" s="131"/>
      <c r="Y786" s="126"/>
      <c r="Z786" s="126"/>
      <c r="AA786" s="126"/>
      <c r="AB786" s="126"/>
      <c r="AC786" s="126"/>
      <c r="AD786" s="126"/>
      <c r="AE786" s="126"/>
      <c r="AF786" s="126"/>
      <c r="AG786" s="126" t="s">
        <v>340</v>
      </c>
      <c r="AH786" s="126"/>
      <c r="AI786" s="126"/>
      <c r="AJ786" s="126"/>
      <c r="AK786" s="126"/>
      <c r="AL786" s="126"/>
      <c r="AM786" s="126"/>
      <c r="AN786" s="126"/>
      <c r="AO786" s="126"/>
      <c r="AP786" s="126"/>
      <c r="AQ786" s="126"/>
      <c r="AR786" s="126"/>
      <c r="AS786" s="126"/>
      <c r="AT786" s="126"/>
      <c r="AU786" s="126"/>
      <c r="AV786" s="126"/>
      <c r="AW786" s="126"/>
      <c r="AX786" s="126"/>
      <c r="AY786" s="126"/>
      <c r="AZ786" s="126"/>
      <c r="BA786" s="126"/>
      <c r="BB786" s="126"/>
      <c r="BC786" s="126"/>
      <c r="BD786" s="126"/>
      <c r="BE786" s="126"/>
      <c r="BF786" s="126"/>
      <c r="BG786" s="126"/>
      <c r="BH786" s="126"/>
    </row>
    <row r="787" spans="1:60">
      <c r="A787" s="129"/>
      <c r="B787" s="129"/>
      <c r="C787" s="257" t="s">
        <v>881</v>
      </c>
      <c r="D787" s="258"/>
      <c r="E787" s="258"/>
      <c r="F787" s="258"/>
      <c r="G787" s="258"/>
      <c r="H787" s="131"/>
      <c r="I787" s="131"/>
      <c r="J787" s="131"/>
      <c r="K787" s="131"/>
      <c r="L787" s="131"/>
      <c r="M787" s="131"/>
      <c r="N787" s="130"/>
      <c r="O787" s="130"/>
      <c r="P787" s="130"/>
      <c r="Q787" s="130"/>
      <c r="R787" s="131"/>
      <c r="S787" s="131"/>
      <c r="T787" s="131"/>
      <c r="U787" s="131"/>
      <c r="V787" s="131"/>
      <c r="W787" s="131"/>
      <c r="X787" s="131"/>
      <c r="Y787" s="126"/>
      <c r="Z787" s="126"/>
      <c r="AA787" s="126"/>
      <c r="AB787" s="126"/>
      <c r="AC787" s="126"/>
      <c r="AD787" s="126"/>
      <c r="AE787" s="126"/>
      <c r="AF787" s="126"/>
      <c r="AG787" s="126" t="s">
        <v>340</v>
      </c>
      <c r="AH787" s="126"/>
      <c r="AI787" s="126"/>
      <c r="AJ787" s="126"/>
      <c r="AK787" s="126"/>
      <c r="AL787" s="126"/>
      <c r="AM787" s="126"/>
      <c r="AN787" s="126"/>
      <c r="AO787" s="126"/>
      <c r="AP787" s="126"/>
      <c r="AQ787" s="126"/>
      <c r="AR787" s="126"/>
      <c r="AS787" s="126"/>
      <c r="AT787" s="126"/>
      <c r="AU787" s="126"/>
      <c r="AV787" s="126"/>
      <c r="AW787" s="126"/>
      <c r="AX787" s="126"/>
      <c r="AY787" s="126"/>
      <c r="AZ787" s="126"/>
      <c r="BA787" s="126"/>
      <c r="BB787" s="126"/>
      <c r="BC787" s="126"/>
      <c r="BD787" s="126"/>
      <c r="BE787" s="126"/>
      <c r="BF787" s="126"/>
      <c r="BG787" s="126"/>
      <c r="BH787" s="126"/>
    </row>
    <row r="788" spans="1:60">
      <c r="A788" s="129"/>
      <c r="B788" s="129"/>
      <c r="C788" s="257" t="s">
        <v>882</v>
      </c>
      <c r="D788" s="258"/>
      <c r="E788" s="258"/>
      <c r="F788" s="258"/>
      <c r="G788" s="258"/>
      <c r="H788" s="131"/>
      <c r="I788" s="131"/>
      <c r="J788" s="131"/>
      <c r="K788" s="131"/>
      <c r="L788" s="131"/>
      <c r="M788" s="131"/>
      <c r="N788" s="130"/>
      <c r="O788" s="130"/>
      <c r="P788" s="130"/>
      <c r="Q788" s="130"/>
      <c r="R788" s="131"/>
      <c r="S788" s="131"/>
      <c r="T788" s="131"/>
      <c r="U788" s="131"/>
      <c r="V788" s="131"/>
      <c r="W788" s="131"/>
      <c r="X788" s="131"/>
      <c r="Y788" s="126"/>
      <c r="Z788" s="126"/>
      <c r="AA788" s="126"/>
      <c r="AB788" s="126"/>
      <c r="AC788" s="126"/>
      <c r="AD788" s="126"/>
      <c r="AE788" s="126"/>
      <c r="AF788" s="126"/>
      <c r="AG788" s="126" t="s">
        <v>340</v>
      </c>
      <c r="AH788" s="126"/>
      <c r="AI788" s="126"/>
      <c r="AJ788" s="126"/>
      <c r="AK788" s="126"/>
      <c r="AL788" s="126"/>
      <c r="AM788" s="126"/>
      <c r="AN788" s="126"/>
      <c r="AO788" s="126"/>
      <c r="AP788" s="126"/>
      <c r="AQ788" s="126"/>
      <c r="AR788" s="126"/>
      <c r="AS788" s="126"/>
      <c r="AT788" s="126"/>
      <c r="AU788" s="126"/>
      <c r="AV788" s="126"/>
      <c r="AW788" s="126"/>
      <c r="AX788" s="126"/>
      <c r="AY788" s="126"/>
      <c r="AZ788" s="126"/>
      <c r="BA788" s="126"/>
      <c r="BB788" s="126"/>
      <c r="BC788" s="126"/>
      <c r="BD788" s="126"/>
      <c r="BE788" s="126"/>
      <c r="BF788" s="126"/>
      <c r="BG788" s="126"/>
      <c r="BH788" s="126"/>
    </row>
    <row r="789" spans="1:60">
      <c r="A789" s="129"/>
      <c r="B789" s="129"/>
      <c r="C789" s="257" t="s">
        <v>883</v>
      </c>
      <c r="D789" s="258"/>
      <c r="E789" s="258"/>
      <c r="F789" s="258"/>
      <c r="G789" s="258"/>
      <c r="H789" s="131"/>
      <c r="I789" s="131"/>
      <c r="J789" s="131"/>
      <c r="K789" s="131"/>
      <c r="L789" s="131"/>
      <c r="M789" s="131"/>
      <c r="N789" s="130"/>
      <c r="O789" s="130"/>
      <c r="P789" s="130"/>
      <c r="Q789" s="130"/>
      <c r="R789" s="131"/>
      <c r="S789" s="131"/>
      <c r="T789" s="131"/>
      <c r="U789" s="131"/>
      <c r="V789" s="131"/>
      <c r="W789" s="131"/>
      <c r="X789" s="131"/>
      <c r="Y789" s="126"/>
      <c r="Z789" s="126"/>
      <c r="AA789" s="126"/>
      <c r="AB789" s="126"/>
      <c r="AC789" s="126"/>
      <c r="AD789" s="126"/>
      <c r="AE789" s="126"/>
      <c r="AF789" s="126"/>
      <c r="AG789" s="126" t="s">
        <v>340</v>
      </c>
      <c r="AH789" s="126"/>
      <c r="AI789" s="126"/>
      <c r="AJ789" s="126"/>
      <c r="AK789" s="126"/>
      <c r="AL789" s="126"/>
      <c r="AM789" s="126"/>
      <c r="AN789" s="126"/>
      <c r="AO789" s="126"/>
      <c r="AP789" s="126"/>
      <c r="AQ789" s="126"/>
      <c r="AR789" s="126"/>
      <c r="AS789" s="126"/>
      <c r="AT789" s="126"/>
      <c r="AU789" s="126"/>
      <c r="AV789" s="126"/>
      <c r="AW789" s="126"/>
      <c r="AX789" s="126"/>
      <c r="AY789" s="126"/>
      <c r="AZ789" s="126"/>
      <c r="BA789" s="126"/>
      <c r="BB789" s="126"/>
      <c r="BC789" s="126"/>
      <c r="BD789" s="126"/>
      <c r="BE789" s="126"/>
      <c r="BF789" s="126"/>
      <c r="BG789" s="126"/>
      <c r="BH789" s="126"/>
    </row>
    <row r="790" spans="1:60">
      <c r="A790" s="129"/>
      <c r="B790" s="129"/>
      <c r="C790" s="257" t="s">
        <v>884</v>
      </c>
      <c r="D790" s="258"/>
      <c r="E790" s="258"/>
      <c r="F790" s="258"/>
      <c r="G790" s="258"/>
      <c r="H790" s="131"/>
      <c r="I790" s="131"/>
      <c r="J790" s="131"/>
      <c r="K790" s="131"/>
      <c r="L790" s="131"/>
      <c r="M790" s="131"/>
      <c r="N790" s="130"/>
      <c r="O790" s="130"/>
      <c r="P790" s="130"/>
      <c r="Q790" s="130"/>
      <c r="R790" s="131"/>
      <c r="S790" s="131"/>
      <c r="T790" s="131"/>
      <c r="U790" s="131"/>
      <c r="V790" s="131"/>
      <c r="W790" s="131"/>
      <c r="X790" s="131"/>
      <c r="Y790" s="126"/>
      <c r="Z790" s="126"/>
      <c r="AA790" s="126"/>
      <c r="AB790" s="126"/>
      <c r="AC790" s="126"/>
      <c r="AD790" s="126"/>
      <c r="AE790" s="126"/>
      <c r="AF790" s="126"/>
      <c r="AG790" s="126" t="s">
        <v>340</v>
      </c>
      <c r="AH790" s="126"/>
      <c r="AI790" s="126"/>
      <c r="AJ790" s="126"/>
      <c r="AK790" s="126"/>
      <c r="AL790" s="126"/>
      <c r="AM790" s="126"/>
      <c r="AN790" s="126"/>
      <c r="AO790" s="126"/>
      <c r="AP790" s="126"/>
      <c r="AQ790" s="126"/>
      <c r="AR790" s="126"/>
      <c r="AS790" s="126"/>
      <c r="AT790" s="126"/>
      <c r="AU790" s="126"/>
      <c r="AV790" s="126"/>
      <c r="AW790" s="126"/>
      <c r="AX790" s="126"/>
      <c r="AY790" s="126"/>
      <c r="AZ790" s="126"/>
      <c r="BA790" s="126"/>
      <c r="BB790" s="126"/>
      <c r="BC790" s="126"/>
      <c r="BD790" s="126"/>
      <c r="BE790" s="126"/>
      <c r="BF790" s="126"/>
      <c r="BG790" s="126"/>
      <c r="BH790" s="126"/>
    </row>
    <row r="791" spans="1:60">
      <c r="A791" s="129"/>
      <c r="B791" s="129"/>
      <c r="C791" s="257" t="s">
        <v>885</v>
      </c>
      <c r="D791" s="258"/>
      <c r="E791" s="258"/>
      <c r="F791" s="258"/>
      <c r="G791" s="258"/>
      <c r="H791" s="131"/>
      <c r="I791" s="131"/>
      <c r="J791" s="131"/>
      <c r="K791" s="131"/>
      <c r="L791" s="131"/>
      <c r="M791" s="131"/>
      <c r="N791" s="130"/>
      <c r="O791" s="130"/>
      <c r="P791" s="130"/>
      <c r="Q791" s="130"/>
      <c r="R791" s="131"/>
      <c r="S791" s="131"/>
      <c r="T791" s="131"/>
      <c r="U791" s="131"/>
      <c r="V791" s="131"/>
      <c r="W791" s="131"/>
      <c r="X791" s="131"/>
      <c r="Y791" s="126"/>
      <c r="Z791" s="126"/>
      <c r="AA791" s="126"/>
      <c r="AB791" s="126"/>
      <c r="AC791" s="126"/>
      <c r="AD791" s="126"/>
      <c r="AE791" s="126"/>
      <c r="AF791" s="126"/>
      <c r="AG791" s="126" t="s">
        <v>340</v>
      </c>
      <c r="AH791" s="126"/>
      <c r="AI791" s="126"/>
      <c r="AJ791" s="126"/>
      <c r="AK791" s="126"/>
      <c r="AL791" s="126"/>
      <c r="AM791" s="126"/>
      <c r="AN791" s="126"/>
      <c r="AO791" s="126"/>
      <c r="AP791" s="126"/>
      <c r="AQ791" s="126"/>
      <c r="AR791" s="126"/>
      <c r="AS791" s="126"/>
      <c r="AT791" s="126"/>
      <c r="AU791" s="126"/>
      <c r="AV791" s="126"/>
      <c r="AW791" s="126"/>
      <c r="AX791" s="126"/>
      <c r="AY791" s="126"/>
      <c r="AZ791" s="126"/>
      <c r="BA791" s="126"/>
      <c r="BB791" s="126"/>
      <c r="BC791" s="126"/>
      <c r="BD791" s="126"/>
      <c r="BE791" s="126"/>
      <c r="BF791" s="126"/>
      <c r="BG791" s="126"/>
      <c r="BH791" s="126"/>
    </row>
    <row r="792" spans="1:60" ht="22.5">
      <c r="A792" s="140" t="s">
        <v>903</v>
      </c>
      <c r="B792" s="141" t="s">
        <v>904</v>
      </c>
      <c r="C792" s="154" t="s">
        <v>905</v>
      </c>
      <c r="D792" s="142" t="s">
        <v>338</v>
      </c>
      <c r="E792" s="143">
        <v>149.98099999999999</v>
      </c>
      <c r="F792" s="144">
        <v>0</v>
      </c>
      <c r="G792" s="151">
        <f>F792*E792</f>
        <v>0</v>
      </c>
      <c r="H792" s="131">
        <v>174</v>
      </c>
      <c r="I792" s="131">
        <v>26096.694</v>
      </c>
      <c r="J792" s="131">
        <v>0</v>
      </c>
      <c r="K792" s="131">
        <v>0</v>
      </c>
      <c r="L792" s="131">
        <v>21</v>
      </c>
      <c r="M792" s="131">
        <v>31576.994899999998</v>
      </c>
      <c r="N792" s="130">
        <v>0</v>
      </c>
      <c r="O792" s="130">
        <v>0</v>
      </c>
      <c r="P792" s="130">
        <v>0</v>
      </c>
      <c r="Q792" s="130">
        <v>0</v>
      </c>
      <c r="R792" s="131">
        <v>0</v>
      </c>
      <c r="S792" s="131" t="s">
        <v>326</v>
      </c>
      <c r="T792" s="131"/>
      <c r="U792" s="131">
        <v>0</v>
      </c>
      <c r="V792" s="131">
        <v>0</v>
      </c>
      <c r="W792" s="131">
        <v>0</v>
      </c>
      <c r="X792" s="131" t="s">
        <v>385</v>
      </c>
      <c r="Y792" s="126"/>
      <c r="Z792" s="126"/>
      <c r="AA792" s="126"/>
      <c r="AB792" s="126"/>
      <c r="AC792" s="126"/>
      <c r="AD792" s="126"/>
      <c r="AE792" s="126"/>
      <c r="AF792" s="126"/>
      <c r="AG792" s="126" t="s">
        <v>386</v>
      </c>
      <c r="AH792" s="126"/>
      <c r="AI792" s="126"/>
      <c r="AJ792" s="126"/>
      <c r="AK792" s="126"/>
      <c r="AL792" s="126"/>
      <c r="AM792" s="126"/>
      <c r="AN792" s="126"/>
      <c r="AO792" s="126"/>
      <c r="AP792" s="126"/>
      <c r="AQ792" s="126"/>
      <c r="AR792" s="126"/>
      <c r="AS792" s="126"/>
      <c r="AT792" s="126"/>
      <c r="AU792" s="126"/>
      <c r="AV792" s="126"/>
      <c r="AW792" s="126"/>
      <c r="AX792" s="126"/>
      <c r="AY792" s="126"/>
      <c r="AZ792" s="126"/>
      <c r="BA792" s="126"/>
      <c r="BB792" s="126"/>
      <c r="BC792" s="126"/>
      <c r="BD792" s="126"/>
      <c r="BE792" s="126"/>
      <c r="BF792" s="126"/>
      <c r="BG792" s="126"/>
      <c r="BH792" s="126"/>
    </row>
    <row r="793" spans="1:60">
      <c r="A793" s="129"/>
      <c r="B793" s="129"/>
      <c r="C793" s="255" t="s">
        <v>906</v>
      </c>
      <c r="D793" s="256"/>
      <c r="E793" s="256"/>
      <c r="F793" s="256"/>
      <c r="G793" s="256"/>
      <c r="H793" s="131"/>
      <c r="I793" s="131"/>
      <c r="J793" s="131"/>
      <c r="K793" s="131"/>
      <c r="L793" s="131"/>
      <c r="M793" s="131"/>
      <c r="N793" s="130"/>
      <c r="O793" s="130"/>
      <c r="P793" s="130"/>
      <c r="Q793" s="130"/>
      <c r="R793" s="131"/>
      <c r="S793" s="131"/>
      <c r="T793" s="131"/>
      <c r="U793" s="131"/>
      <c r="V793" s="131"/>
      <c r="W793" s="131"/>
      <c r="X793" s="131"/>
      <c r="Y793" s="126"/>
      <c r="Z793" s="126"/>
      <c r="AA793" s="126"/>
      <c r="AB793" s="126"/>
      <c r="AC793" s="126"/>
      <c r="AD793" s="126"/>
      <c r="AE793" s="126"/>
      <c r="AF793" s="126"/>
      <c r="AG793" s="126" t="s">
        <v>340</v>
      </c>
      <c r="AH793" s="126"/>
      <c r="AI793" s="126"/>
      <c r="AJ793" s="126"/>
      <c r="AK793" s="126"/>
      <c r="AL793" s="126"/>
      <c r="AM793" s="126"/>
      <c r="AN793" s="126"/>
      <c r="AO793" s="126"/>
      <c r="AP793" s="126"/>
      <c r="AQ793" s="126"/>
      <c r="AR793" s="126"/>
      <c r="AS793" s="126"/>
      <c r="AT793" s="126"/>
      <c r="AU793" s="126"/>
      <c r="AV793" s="126"/>
      <c r="AW793" s="126"/>
      <c r="AX793" s="126"/>
      <c r="AY793" s="126"/>
      <c r="AZ793" s="126"/>
      <c r="BA793" s="126"/>
      <c r="BB793" s="126"/>
      <c r="BC793" s="126"/>
      <c r="BD793" s="126"/>
      <c r="BE793" s="126"/>
      <c r="BF793" s="126"/>
      <c r="BG793" s="126"/>
      <c r="BH793" s="126"/>
    </row>
    <row r="794" spans="1:60" ht="22.5">
      <c r="A794" s="140" t="s">
        <v>907</v>
      </c>
      <c r="B794" s="141" t="s">
        <v>908</v>
      </c>
      <c r="C794" s="154" t="s">
        <v>909</v>
      </c>
      <c r="D794" s="142" t="s">
        <v>408</v>
      </c>
      <c r="E794" s="143">
        <v>71.385000000000005</v>
      </c>
      <c r="F794" s="144">
        <v>0</v>
      </c>
      <c r="G794" s="151">
        <f>F794*E794</f>
        <v>0</v>
      </c>
      <c r="H794" s="131">
        <v>0</v>
      </c>
      <c r="I794" s="131">
        <v>0</v>
      </c>
      <c r="J794" s="131">
        <v>127.13</v>
      </c>
      <c r="K794" s="131">
        <v>9075.1750499999998</v>
      </c>
      <c r="L794" s="131">
        <v>21</v>
      </c>
      <c r="M794" s="131">
        <v>10980.9678</v>
      </c>
      <c r="N794" s="130">
        <v>0</v>
      </c>
      <c r="O794" s="130">
        <v>0</v>
      </c>
      <c r="P794" s="130">
        <v>0</v>
      </c>
      <c r="Q794" s="130">
        <v>0</v>
      </c>
      <c r="R794" s="131">
        <v>0</v>
      </c>
      <c r="S794" s="131" t="s">
        <v>326</v>
      </c>
      <c r="T794" s="131"/>
      <c r="U794" s="131">
        <v>0</v>
      </c>
      <c r="V794" s="131">
        <v>0</v>
      </c>
      <c r="W794" s="131">
        <v>0</v>
      </c>
      <c r="X794" s="131" t="s">
        <v>327</v>
      </c>
      <c r="Y794" s="126"/>
      <c r="Z794" s="126"/>
      <c r="AA794" s="126"/>
      <c r="AB794" s="126"/>
      <c r="AC794" s="126"/>
      <c r="AD794" s="126"/>
      <c r="AE794" s="126"/>
      <c r="AF794" s="126"/>
      <c r="AG794" s="126" t="s">
        <v>328</v>
      </c>
      <c r="AH794" s="126"/>
      <c r="AI794" s="126"/>
      <c r="AJ794" s="126"/>
      <c r="AK794" s="126"/>
      <c r="AL794" s="126"/>
      <c r="AM794" s="126"/>
      <c r="AN794" s="126"/>
      <c r="AO794" s="126"/>
      <c r="AP794" s="126"/>
      <c r="AQ794" s="126"/>
      <c r="AR794" s="126"/>
      <c r="AS794" s="126"/>
      <c r="AT794" s="126"/>
      <c r="AU794" s="126"/>
      <c r="AV794" s="126"/>
      <c r="AW794" s="126"/>
      <c r="AX794" s="126"/>
      <c r="AY794" s="126"/>
      <c r="AZ794" s="126"/>
      <c r="BA794" s="126"/>
      <c r="BB794" s="126"/>
      <c r="BC794" s="126"/>
      <c r="BD794" s="126"/>
      <c r="BE794" s="126"/>
      <c r="BF794" s="126"/>
      <c r="BG794" s="126"/>
      <c r="BH794" s="126"/>
    </row>
    <row r="795" spans="1:60">
      <c r="A795" s="129"/>
      <c r="B795" s="129"/>
      <c r="C795" s="255" t="s">
        <v>910</v>
      </c>
      <c r="D795" s="256"/>
      <c r="E795" s="256"/>
      <c r="F795" s="256"/>
      <c r="G795" s="256"/>
      <c r="H795" s="131"/>
      <c r="I795" s="131"/>
      <c r="J795" s="131"/>
      <c r="K795" s="131"/>
      <c r="L795" s="131"/>
      <c r="M795" s="131"/>
      <c r="N795" s="130"/>
      <c r="O795" s="130"/>
      <c r="P795" s="130"/>
      <c r="Q795" s="130"/>
      <c r="R795" s="131"/>
      <c r="S795" s="131"/>
      <c r="T795" s="131"/>
      <c r="U795" s="131"/>
      <c r="V795" s="131"/>
      <c r="W795" s="131"/>
      <c r="X795" s="131"/>
      <c r="Y795" s="126"/>
      <c r="Z795" s="126"/>
      <c r="AA795" s="126"/>
      <c r="AB795" s="126"/>
      <c r="AC795" s="126"/>
      <c r="AD795" s="126"/>
      <c r="AE795" s="126"/>
      <c r="AF795" s="126"/>
      <c r="AG795" s="126" t="s">
        <v>340</v>
      </c>
      <c r="AH795" s="126"/>
      <c r="AI795" s="126"/>
      <c r="AJ795" s="126"/>
      <c r="AK795" s="126"/>
      <c r="AL795" s="126"/>
      <c r="AM795" s="126"/>
      <c r="AN795" s="126"/>
      <c r="AO795" s="126"/>
      <c r="AP795" s="126"/>
      <c r="AQ795" s="126"/>
      <c r="AR795" s="126"/>
      <c r="AS795" s="126"/>
      <c r="AT795" s="126"/>
      <c r="AU795" s="126"/>
      <c r="AV795" s="126"/>
      <c r="AW795" s="126"/>
      <c r="AX795" s="126"/>
      <c r="AY795" s="126"/>
      <c r="AZ795" s="126"/>
      <c r="BA795" s="126"/>
      <c r="BB795" s="126"/>
      <c r="BC795" s="126"/>
      <c r="BD795" s="126"/>
      <c r="BE795" s="126"/>
      <c r="BF795" s="126"/>
      <c r="BG795" s="126"/>
      <c r="BH795" s="126"/>
    </row>
    <row r="796" spans="1:60">
      <c r="A796" s="129"/>
      <c r="B796" s="129"/>
      <c r="C796" s="257" t="s">
        <v>911</v>
      </c>
      <c r="D796" s="258"/>
      <c r="E796" s="258"/>
      <c r="F796" s="258"/>
      <c r="G796" s="258"/>
      <c r="H796" s="131"/>
      <c r="I796" s="131"/>
      <c r="J796" s="131"/>
      <c r="K796" s="131"/>
      <c r="L796" s="131"/>
      <c r="M796" s="131"/>
      <c r="N796" s="130"/>
      <c r="O796" s="130"/>
      <c r="P796" s="130"/>
      <c r="Q796" s="130"/>
      <c r="R796" s="131"/>
      <c r="S796" s="131"/>
      <c r="T796" s="131"/>
      <c r="U796" s="131"/>
      <c r="V796" s="131"/>
      <c r="W796" s="131"/>
      <c r="X796" s="131"/>
      <c r="Y796" s="126"/>
      <c r="Z796" s="126"/>
      <c r="AA796" s="126"/>
      <c r="AB796" s="126"/>
      <c r="AC796" s="126"/>
      <c r="AD796" s="126"/>
      <c r="AE796" s="126"/>
      <c r="AF796" s="126"/>
      <c r="AG796" s="126" t="s">
        <v>340</v>
      </c>
      <c r="AH796" s="126"/>
      <c r="AI796" s="126"/>
      <c r="AJ796" s="126"/>
      <c r="AK796" s="126"/>
      <c r="AL796" s="126"/>
      <c r="AM796" s="126"/>
      <c r="AN796" s="126"/>
      <c r="AO796" s="126"/>
      <c r="AP796" s="126"/>
      <c r="AQ796" s="126"/>
      <c r="AR796" s="126"/>
      <c r="AS796" s="126"/>
      <c r="AT796" s="126"/>
      <c r="AU796" s="126"/>
      <c r="AV796" s="126"/>
      <c r="AW796" s="126"/>
      <c r="AX796" s="126"/>
      <c r="AY796" s="126"/>
      <c r="AZ796" s="126"/>
      <c r="BA796" s="126"/>
      <c r="BB796" s="126"/>
      <c r="BC796" s="126"/>
      <c r="BD796" s="126"/>
      <c r="BE796" s="126"/>
      <c r="BF796" s="126"/>
      <c r="BG796" s="126"/>
      <c r="BH796" s="126"/>
    </row>
    <row r="797" spans="1:60">
      <c r="A797" s="129"/>
      <c r="B797" s="129"/>
      <c r="C797" s="257" t="s">
        <v>912</v>
      </c>
      <c r="D797" s="258"/>
      <c r="E797" s="258"/>
      <c r="F797" s="258"/>
      <c r="G797" s="258"/>
      <c r="H797" s="131"/>
      <c r="I797" s="131"/>
      <c r="J797" s="131"/>
      <c r="K797" s="131"/>
      <c r="L797" s="131"/>
      <c r="M797" s="131"/>
      <c r="N797" s="130"/>
      <c r="O797" s="130"/>
      <c r="P797" s="130"/>
      <c r="Q797" s="130"/>
      <c r="R797" s="131"/>
      <c r="S797" s="131"/>
      <c r="T797" s="131"/>
      <c r="U797" s="131"/>
      <c r="V797" s="131"/>
      <c r="W797" s="131"/>
      <c r="X797" s="131"/>
      <c r="Y797" s="126"/>
      <c r="Z797" s="126"/>
      <c r="AA797" s="126"/>
      <c r="AB797" s="126"/>
      <c r="AC797" s="126"/>
      <c r="AD797" s="126"/>
      <c r="AE797" s="126"/>
      <c r="AF797" s="126"/>
      <c r="AG797" s="126" t="s">
        <v>340</v>
      </c>
      <c r="AH797" s="126"/>
      <c r="AI797" s="126"/>
      <c r="AJ797" s="126"/>
      <c r="AK797" s="126"/>
      <c r="AL797" s="126"/>
      <c r="AM797" s="126"/>
      <c r="AN797" s="126"/>
      <c r="AO797" s="126"/>
      <c r="AP797" s="126"/>
      <c r="AQ797" s="126"/>
      <c r="AR797" s="126"/>
      <c r="AS797" s="126"/>
      <c r="AT797" s="126"/>
      <c r="AU797" s="126"/>
      <c r="AV797" s="126"/>
      <c r="AW797" s="126"/>
      <c r="AX797" s="126"/>
      <c r="AY797" s="126"/>
      <c r="AZ797" s="126"/>
      <c r="BA797" s="126"/>
      <c r="BB797" s="126"/>
      <c r="BC797" s="126"/>
      <c r="BD797" s="126"/>
      <c r="BE797" s="126"/>
      <c r="BF797" s="126"/>
      <c r="BG797" s="126"/>
      <c r="BH797" s="126"/>
    </row>
    <row r="798" spans="1:60">
      <c r="A798" s="129"/>
      <c r="B798" s="129"/>
      <c r="C798" s="257" t="s">
        <v>913</v>
      </c>
      <c r="D798" s="258"/>
      <c r="E798" s="258"/>
      <c r="F798" s="258"/>
      <c r="G798" s="258"/>
      <c r="H798" s="131"/>
      <c r="I798" s="131"/>
      <c r="J798" s="131"/>
      <c r="K798" s="131"/>
      <c r="L798" s="131"/>
      <c r="M798" s="131"/>
      <c r="N798" s="130"/>
      <c r="O798" s="130"/>
      <c r="P798" s="130"/>
      <c r="Q798" s="130"/>
      <c r="R798" s="131"/>
      <c r="S798" s="131"/>
      <c r="T798" s="131"/>
      <c r="U798" s="131"/>
      <c r="V798" s="131"/>
      <c r="W798" s="131"/>
      <c r="X798" s="131"/>
      <c r="Y798" s="126"/>
      <c r="Z798" s="126"/>
      <c r="AA798" s="126"/>
      <c r="AB798" s="126"/>
      <c r="AC798" s="126"/>
      <c r="AD798" s="126"/>
      <c r="AE798" s="126"/>
      <c r="AF798" s="126"/>
      <c r="AG798" s="126" t="s">
        <v>340</v>
      </c>
      <c r="AH798" s="126"/>
      <c r="AI798" s="126"/>
      <c r="AJ798" s="126"/>
      <c r="AK798" s="126"/>
      <c r="AL798" s="126"/>
      <c r="AM798" s="126"/>
      <c r="AN798" s="126"/>
      <c r="AO798" s="126"/>
      <c r="AP798" s="126"/>
      <c r="AQ798" s="126"/>
      <c r="AR798" s="126"/>
      <c r="AS798" s="126"/>
      <c r="AT798" s="126"/>
      <c r="AU798" s="126"/>
      <c r="AV798" s="126"/>
      <c r="AW798" s="126"/>
      <c r="AX798" s="126"/>
      <c r="AY798" s="126"/>
      <c r="AZ798" s="126"/>
      <c r="BA798" s="126"/>
      <c r="BB798" s="126"/>
      <c r="BC798" s="126"/>
      <c r="BD798" s="126"/>
      <c r="BE798" s="126"/>
      <c r="BF798" s="126"/>
      <c r="BG798" s="126"/>
      <c r="BH798" s="126"/>
    </row>
    <row r="799" spans="1:60" ht="22.5">
      <c r="A799" s="140" t="s">
        <v>914</v>
      </c>
      <c r="B799" s="141" t="s">
        <v>915</v>
      </c>
      <c r="C799" s="154" t="s">
        <v>916</v>
      </c>
      <c r="D799" s="142" t="s">
        <v>408</v>
      </c>
      <c r="E799" s="143">
        <v>78.524000000000001</v>
      </c>
      <c r="F799" s="144">
        <v>0</v>
      </c>
      <c r="G799" s="151">
        <f>F799*E799</f>
        <v>0</v>
      </c>
      <c r="H799" s="131">
        <v>75.5</v>
      </c>
      <c r="I799" s="131">
        <v>5928.5619999999999</v>
      </c>
      <c r="J799" s="131">
        <v>0</v>
      </c>
      <c r="K799" s="131">
        <v>0</v>
      </c>
      <c r="L799" s="131">
        <v>21</v>
      </c>
      <c r="M799" s="131">
        <v>7173.5576000000001</v>
      </c>
      <c r="N799" s="130">
        <v>0</v>
      </c>
      <c r="O799" s="130">
        <v>0</v>
      </c>
      <c r="P799" s="130">
        <v>0</v>
      </c>
      <c r="Q799" s="130">
        <v>0</v>
      </c>
      <c r="R799" s="131">
        <v>0</v>
      </c>
      <c r="S799" s="131" t="s">
        <v>326</v>
      </c>
      <c r="T799" s="131"/>
      <c r="U799" s="131">
        <v>0</v>
      </c>
      <c r="V799" s="131">
        <v>0</v>
      </c>
      <c r="W799" s="131">
        <v>0</v>
      </c>
      <c r="X799" s="131" t="s">
        <v>385</v>
      </c>
      <c r="Y799" s="126"/>
      <c r="Z799" s="126"/>
      <c r="AA799" s="126"/>
      <c r="AB799" s="126"/>
      <c r="AC799" s="126"/>
      <c r="AD799" s="126"/>
      <c r="AE799" s="126"/>
      <c r="AF799" s="126"/>
      <c r="AG799" s="126" t="s">
        <v>386</v>
      </c>
      <c r="AH799" s="126"/>
      <c r="AI799" s="126"/>
      <c r="AJ799" s="126"/>
      <c r="AK799" s="126"/>
      <c r="AL799" s="126"/>
      <c r="AM799" s="126"/>
      <c r="AN799" s="126"/>
      <c r="AO799" s="126"/>
      <c r="AP799" s="126"/>
      <c r="AQ799" s="126"/>
      <c r="AR799" s="126"/>
      <c r="AS799" s="126"/>
      <c r="AT799" s="126"/>
      <c r="AU799" s="126"/>
      <c r="AV799" s="126"/>
      <c r="AW799" s="126"/>
      <c r="AX799" s="126"/>
      <c r="AY799" s="126"/>
      <c r="AZ799" s="126"/>
      <c r="BA799" s="126"/>
      <c r="BB799" s="126"/>
      <c r="BC799" s="126"/>
      <c r="BD799" s="126"/>
      <c r="BE799" s="126"/>
      <c r="BF799" s="126"/>
      <c r="BG799" s="126"/>
      <c r="BH799" s="126"/>
    </row>
    <row r="800" spans="1:60">
      <c r="A800" s="129"/>
      <c r="B800" s="129"/>
      <c r="C800" s="255" t="s">
        <v>917</v>
      </c>
      <c r="D800" s="256"/>
      <c r="E800" s="256"/>
      <c r="F800" s="256"/>
      <c r="G800" s="256"/>
      <c r="H800" s="131"/>
      <c r="I800" s="131"/>
      <c r="J800" s="131"/>
      <c r="K800" s="131"/>
      <c r="L800" s="131"/>
      <c r="M800" s="131"/>
      <c r="N800" s="130"/>
      <c r="O800" s="130"/>
      <c r="P800" s="130"/>
      <c r="Q800" s="130"/>
      <c r="R800" s="131"/>
      <c r="S800" s="131"/>
      <c r="T800" s="131"/>
      <c r="U800" s="131"/>
      <c r="V800" s="131"/>
      <c r="W800" s="131"/>
      <c r="X800" s="131"/>
      <c r="Y800" s="126"/>
      <c r="Z800" s="126"/>
      <c r="AA800" s="126"/>
      <c r="AB800" s="126"/>
      <c r="AC800" s="126"/>
      <c r="AD800" s="126"/>
      <c r="AE800" s="126"/>
      <c r="AF800" s="126"/>
      <c r="AG800" s="126" t="s">
        <v>340</v>
      </c>
      <c r="AH800" s="126"/>
      <c r="AI800" s="126"/>
      <c r="AJ800" s="126"/>
      <c r="AK800" s="126"/>
      <c r="AL800" s="126"/>
      <c r="AM800" s="126"/>
      <c r="AN800" s="126"/>
      <c r="AO800" s="126"/>
      <c r="AP800" s="126"/>
      <c r="AQ800" s="126"/>
      <c r="AR800" s="126"/>
      <c r="AS800" s="126"/>
      <c r="AT800" s="126"/>
      <c r="AU800" s="126"/>
      <c r="AV800" s="126"/>
      <c r="AW800" s="126"/>
      <c r="AX800" s="126"/>
      <c r="AY800" s="126"/>
      <c r="AZ800" s="126"/>
      <c r="BA800" s="126"/>
      <c r="BB800" s="126"/>
      <c r="BC800" s="126"/>
      <c r="BD800" s="126"/>
      <c r="BE800" s="126"/>
      <c r="BF800" s="126"/>
      <c r="BG800" s="126"/>
      <c r="BH800" s="126"/>
    </row>
    <row r="801" spans="1:60">
      <c r="A801" s="129"/>
      <c r="B801" s="129"/>
      <c r="C801" s="257" t="s">
        <v>918</v>
      </c>
      <c r="D801" s="258"/>
      <c r="E801" s="258"/>
      <c r="F801" s="258"/>
      <c r="G801" s="258"/>
      <c r="H801" s="131"/>
      <c r="I801" s="131"/>
      <c r="J801" s="131"/>
      <c r="K801" s="131"/>
      <c r="L801" s="131"/>
      <c r="M801" s="131"/>
      <c r="N801" s="130"/>
      <c r="O801" s="130"/>
      <c r="P801" s="130"/>
      <c r="Q801" s="130"/>
      <c r="R801" s="131"/>
      <c r="S801" s="131"/>
      <c r="T801" s="131"/>
      <c r="U801" s="131"/>
      <c r="V801" s="131"/>
      <c r="W801" s="131"/>
      <c r="X801" s="131"/>
      <c r="Y801" s="126"/>
      <c r="Z801" s="126"/>
      <c r="AA801" s="126"/>
      <c r="AB801" s="126"/>
      <c r="AC801" s="126"/>
      <c r="AD801" s="126"/>
      <c r="AE801" s="126"/>
      <c r="AF801" s="126"/>
      <c r="AG801" s="126" t="s">
        <v>340</v>
      </c>
      <c r="AH801" s="126"/>
      <c r="AI801" s="126"/>
      <c r="AJ801" s="126"/>
      <c r="AK801" s="126"/>
      <c r="AL801" s="126"/>
      <c r="AM801" s="126"/>
      <c r="AN801" s="126"/>
      <c r="AO801" s="126"/>
      <c r="AP801" s="126"/>
      <c r="AQ801" s="126"/>
      <c r="AR801" s="126"/>
      <c r="AS801" s="126"/>
      <c r="AT801" s="126"/>
      <c r="AU801" s="126"/>
      <c r="AV801" s="126"/>
      <c r="AW801" s="126"/>
      <c r="AX801" s="126"/>
      <c r="AY801" s="126"/>
      <c r="AZ801" s="126"/>
      <c r="BA801" s="126"/>
      <c r="BB801" s="126"/>
      <c r="BC801" s="126"/>
      <c r="BD801" s="126"/>
      <c r="BE801" s="126"/>
      <c r="BF801" s="126"/>
      <c r="BG801" s="126"/>
      <c r="BH801" s="126"/>
    </row>
    <row r="802" spans="1:60">
      <c r="A802" s="129"/>
      <c r="B802" s="129"/>
      <c r="C802" s="257" t="s">
        <v>919</v>
      </c>
      <c r="D802" s="258"/>
      <c r="E802" s="258"/>
      <c r="F802" s="258"/>
      <c r="G802" s="258"/>
      <c r="H802" s="131"/>
      <c r="I802" s="131"/>
      <c r="J802" s="131"/>
      <c r="K802" s="131"/>
      <c r="L802" s="131"/>
      <c r="M802" s="131"/>
      <c r="N802" s="130"/>
      <c r="O802" s="130"/>
      <c r="P802" s="130"/>
      <c r="Q802" s="130"/>
      <c r="R802" s="131"/>
      <c r="S802" s="131"/>
      <c r="T802" s="131"/>
      <c r="U802" s="131"/>
      <c r="V802" s="131"/>
      <c r="W802" s="131"/>
      <c r="X802" s="131"/>
      <c r="Y802" s="126"/>
      <c r="Z802" s="126"/>
      <c r="AA802" s="126"/>
      <c r="AB802" s="126"/>
      <c r="AC802" s="126"/>
      <c r="AD802" s="126"/>
      <c r="AE802" s="126"/>
      <c r="AF802" s="126"/>
      <c r="AG802" s="126" t="s">
        <v>340</v>
      </c>
      <c r="AH802" s="126"/>
      <c r="AI802" s="126"/>
      <c r="AJ802" s="126"/>
      <c r="AK802" s="126"/>
      <c r="AL802" s="126"/>
      <c r="AM802" s="126"/>
      <c r="AN802" s="126"/>
      <c r="AO802" s="126"/>
      <c r="AP802" s="126"/>
      <c r="AQ802" s="126"/>
      <c r="AR802" s="126"/>
      <c r="AS802" s="126"/>
      <c r="AT802" s="126"/>
      <c r="AU802" s="126"/>
      <c r="AV802" s="126"/>
      <c r="AW802" s="126"/>
      <c r="AX802" s="126"/>
      <c r="AY802" s="126"/>
      <c r="AZ802" s="126"/>
      <c r="BA802" s="126"/>
      <c r="BB802" s="126"/>
      <c r="BC802" s="126"/>
      <c r="BD802" s="126"/>
      <c r="BE802" s="126"/>
      <c r="BF802" s="126"/>
      <c r="BG802" s="126"/>
      <c r="BH802" s="126"/>
    </row>
    <row r="803" spans="1:60">
      <c r="A803" s="129"/>
      <c r="B803" s="129"/>
      <c r="C803" s="257" t="s">
        <v>920</v>
      </c>
      <c r="D803" s="258"/>
      <c r="E803" s="258"/>
      <c r="F803" s="258"/>
      <c r="G803" s="258"/>
      <c r="H803" s="131"/>
      <c r="I803" s="131"/>
      <c r="J803" s="131"/>
      <c r="K803" s="131"/>
      <c r="L803" s="131"/>
      <c r="M803" s="131"/>
      <c r="N803" s="130"/>
      <c r="O803" s="130"/>
      <c r="P803" s="130"/>
      <c r="Q803" s="130"/>
      <c r="R803" s="131"/>
      <c r="S803" s="131"/>
      <c r="T803" s="131"/>
      <c r="U803" s="131"/>
      <c r="V803" s="131"/>
      <c r="W803" s="131"/>
      <c r="X803" s="131"/>
      <c r="Y803" s="126"/>
      <c r="Z803" s="126"/>
      <c r="AA803" s="126"/>
      <c r="AB803" s="126"/>
      <c r="AC803" s="126"/>
      <c r="AD803" s="126"/>
      <c r="AE803" s="126"/>
      <c r="AF803" s="126"/>
      <c r="AG803" s="126" t="s">
        <v>340</v>
      </c>
      <c r="AH803" s="126"/>
      <c r="AI803" s="126"/>
      <c r="AJ803" s="126"/>
      <c r="AK803" s="126"/>
      <c r="AL803" s="126"/>
      <c r="AM803" s="126"/>
      <c r="AN803" s="126"/>
      <c r="AO803" s="126"/>
      <c r="AP803" s="126"/>
      <c r="AQ803" s="126"/>
      <c r="AR803" s="126"/>
      <c r="AS803" s="126"/>
      <c r="AT803" s="126"/>
      <c r="AU803" s="126"/>
      <c r="AV803" s="126"/>
      <c r="AW803" s="126"/>
      <c r="AX803" s="126"/>
      <c r="AY803" s="126"/>
      <c r="AZ803" s="126"/>
      <c r="BA803" s="126"/>
      <c r="BB803" s="126"/>
      <c r="BC803" s="126"/>
      <c r="BD803" s="126"/>
      <c r="BE803" s="126"/>
      <c r="BF803" s="126"/>
      <c r="BG803" s="126"/>
      <c r="BH803" s="126"/>
    </row>
    <row r="804" spans="1:60">
      <c r="A804" s="140" t="s">
        <v>921</v>
      </c>
      <c r="B804" s="141" t="s">
        <v>922</v>
      </c>
      <c r="C804" s="154" t="s">
        <v>923</v>
      </c>
      <c r="D804" s="142" t="s">
        <v>408</v>
      </c>
      <c r="E804" s="143">
        <v>506.899</v>
      </c>
      <c r="F804" s="144">
        <v>0</v>
      </c>
      <c r="G804" s="151">
        <f>F804*E804</f>
        <v>0</v>
      </c>
      <c r="H804" s="131">
        <v>0</v>
      </c>
      <c r="I804" s="131">
        <v>0</v>
      </c>
      <c r="J804" s="131">
        <v>56.73</v>
      </c>
      <c r="K804" s="131">
        <v>28756.380269999998</v>
      </c>
      <c r="L804" s="131">
        <v>21</v>
      </c>
      <c r="M804" s="131">
        <v>34795.219799999999</v>
      </c>
      <c r="N804" s="130">
        <v>0</v>
      </c>
      <c r="O804" s="130">
        <v>0</v>
      </c>
      <c r="P804" s="130">
        <v>0</v>
      </c>
      <c r="Q804" s="130">
        <v>0</v>
      </c>
      <c r="R804" s="131">
        <v>0</v>
      </c>
      <c r="S804" s="131" t="s">
        <v>326</v>
      </c>
      <c r="T804" s="131"/>
      <c r="U804" s="131">
        <v>0</v>
      </c>
      <c r="V804" s="131">
        <v>0</v>
      </c>
      <c r="W804" s="131">
        <v>0</v>
      </c>
      <c r="X804" s="131" t="s">
        <v>327</v>
      </c>
      <c r="Y804" s="126"/>
      <c r="Z804" s="126"/>
      <c r="AA804" s="126"/>
      <c r="AB804" s="126"/>
      <c r="AC804" s="126"/>
      <c r="AD804" s="126"/>
      <c r="AE804" s="126"/>
      <c r="AF804" s="126"/>
      <c r="AG804" s="126" t="s">
        <v>328</v>
      </c>
      <c r="AH804" s="126"/>
      <c r="AI804" s="126"/>
      <c r="AJ804" s="126"/>
      <c r="AK804" s="126"/>
      <c r="AL804" s="126"/>
      <c r="AM804" s="126"/>
      <c r="AN804" s="126"/>
      <c r="AO804" s="126"/>
      <c r="AP804" s="126"/>
      <c r="AQ804" s="126"/>
      <c r="AR804" s="126"/>
      <c r="AS804" s="126"/>
      <c r="AT804" s="126"/>
      <c r="AU804" s="126"/>
      <c r="AV804" s="126"/>
      <c r="AW804" s="126"/>
      <c r="AX804" s="126"/>
      <c r="AY804" s="126"/>
      <c r="AZ804" s="126"/>
      <c r="BA804" s="126"/>
      <c r="BB804" s="126"/>
      <c r="BC804" s="126"/>
      <c r="BD804" s="126"/>
      <c r="BE804" s="126"/>
      <c r="BF804" s="126"/>
      <c r="BG804" s="126"/>
      <c r="BH804" s="126"/>
    </row>
    <row r="805" spans="1:60">
      <c r="A805" s="129"/>
      <c r="B805" s="129"/>
      <c r="C805" s="255" t="s">
        <v>924</v>
      </c>
      <c r="D805" s="256"/>
      <c r="E805" s="256"/>
      <c r="F805" s="256"/>
      <c r="G805" s="256"/>
      <c r="H805" s="131"/>
      <c r="I805" s="131"/>
      <c r="J805" s="131"/>
      <c r="K805" s="131"/>
      <c r="L805" s="131"/>
      <c r="M805" s="131"/>
      <c r="N805" s="130"/>
      <c r="O805" s="130"/>
      <c r="P805" s="130"/>
      <c r="Q805" s="130"/>
      <c r="R805" s="131"/>
      <c r="S805" s="131"/>
      <c r="T805" s="131"/>
      <c r="U805" s="131"/>
      <c r="V805" s="131"/>
      <c r="W805" s="131"/>
      <c r="X805" s="131"/>
      <c r="Y805" s="126"/>
      <c r="Z805" s="126"/>
      <c r="AA805" s="126"/>
      <c r="AB805" s="126"/>
      <c r="AC805" s="126"/>
      <c r="AD805" s="126"/>
      <c r="AE805" s="126"/>
      <c r="AF805" s="126"/>
      <c r="AG805" s="126" t="s">
        <v>340</v>
      </c>
      <c r="AH805" s="126"/>
      <c r="AI805" s="126"/>
      <c r="AJ805" s="126"/>
      <c r="AK805" s="126"/>
      <c r="AL805" s="126"/>
      <c r="AM805" s="126"/>
      <c r="AN805" s="126"/>
      <c r="AO805" s="126"/>
      <c r="AP805" s="126"/>
      <c r="AQ805" s="126"/>
      <c r="AR805" s="126"/>
      <c r="AS805" s="126"/>
      <c r="AT805" s="126"/>
      <c r="AU805" s="126"/>
      <c r="AV805" s="126"/>
      <c r="AW805" s="126"/>
      <c r="AX805" s="126"/>
      <c r="AY805" s="126"/>
      <c r="AZ805" s="126"/>
      <c r="BA805" s="126"/>
      <c r="BB805" s="126"/>
      <c r="BC805" s="126"/>
      <c r="BD805" s="126"/>
      <c r="BE805" s="126"/>
      <c r="BF805" s="126"/>
      <c r="BG805" s="126"/>
      <c r="BH805" s="126"/>
    </row>
    <row r="806" spans="1:60">
      <c r="A806" s="129"/>
      <c r="B806" s="129"/>
      <c r="C806" s="257" t="s">
        <v>339</v>
      </c>
      <c r="D806" s="258"/>
      <c r="E806" s="258"/>
      <c r="F806" s="258"/>
      <c r="G806" s="258"/>
      <c r="H806" s="131"/>
      <c r="I806" s="131"/>
      <c r="J806" s="131"/>
      <c r="K806" s="131"/>
      <c r="L806" s="131"/>
      <c r="M806" s="131"/>
      <c r="N806" s="130"/>
      <c r="O806" s="130"/>
      <c r="P806" s="130"/>
      <c r="Q806" s="130"/>
      <c r="R806" s="131"/>
      <c r="S806" s="131"/>
      <c r="T806" s="131"/>
      <c r="U806" s="131"/>
      <c r="V806" s="131"/>
      <c r="W806" s="131"/>
      <c r="X806" s="131"/>
      <c r="Y806" s="126"/>
      <c r="Z806" s="126"/>
      <c r="AA806" s="126"/>
      <c r="AB806" s="126"/>
      <c r="AC806" s="126"/>
      <c r="AD806" s="126"/>
      <c r="AE806" s="126"/>
      <c r="AF806" s="126"/>
      <c r="AG806" s="126" t="s">
        <v>340</v>
      </c>
      <c r="AH806" s="126"/>
      <c r="AI806" s="126"/>
      <c r="AJ806" s="126"/>
      <c r="AK806" s="126"/>
      <c r="AL806" s="126"/>
      <c r="AM806" s="126"/>
      <c r="AN806" s="126"/>
      <c r="AO806" s="126"/>
      <c r="AP806" s="126"/>
      <c r="AQ806" s="126"/>
      <c r="AR806" s="126"/>
      <c r="AS806" s="126"/>
      <c r="AT806" s="126"/>
      <c r="AU806" s="126"/>
      <c r="AV806" s="126"/>
      <c r="AW806" s="126"/>
      <c r="AX806" s="126"/>
      <c r="AY806" s="126"/>
      <c r="AZ806" s="126"/>
      <c r="BA806" s="126"/>
      <c r="BB806" s="126"/>
      <c r="BC806" s="126"/>
      <c r="BD806" s="126"/>
      <c r="BE806" s="126"/>
      <c r="BF806" s="126"/>
      <c r="BG806" s="126"/>
      <c r="BH806" s="126"/>
    </row>
    <row r="807" spans="1:60">
      <c r="A807" s="129"/>
      <c r="B807" s="129"/>
      <c r="C807" s="257" t="s">
        <v>925</v>
      </c>
      <c r="D807" s="258"/>
      <c r="E807" s="258"/>
      <c r="F807" s="258"/>
      <c r="G807" s="258"/>
      <c r="H807" s="131"/>
      <c r="I807" s="131"/>
      <c r="J807" s="131"/>
      <c r="K807" s="131"/>
      <c r="L807" s="131"/>
      <c r="M807" s="131"/>
      <c r="N807" s="130"/>
      <c r="O807" s="130"/>
      <c r="P807" s="130"/>
      <c r="Q807" s="130"/>
      <c r="R807" s="131"/>
      <c r="S807" s="131"/>
      <c r="T807" s="131"/>
      <c r="U807" s="131"/>
      <c r="V807" s="131"/>
      <c r="W807" s="131"/>
      <c r="X807" s="131"/>
      <c r="Y807" s="126"/>
      <c r="Z807" s="126"/>
      <c r="AA807" s="126"/>
      <c r="AB807" s="126"/>
      <c r="AC807" s="126"/>
      <c r="AD807" s="126"/>
      <c r="AE807" s="126"/>
      <c r="AF807" s="126"/>
      <c r="AG807" s="126" t="s">
        <v>340</v>
      </c>
      <c r="AH807" s="126"/>
      <c r="AI807" s="126"/>
      <c r="AJ807" s="126"/>
      <c r="AK807" s="126"/>
      <c r="AL807" s="126"/>
      <c r="AM807" s="126"/>
      <c r="AN807" s="126"/>
      <c r="AO807" s="126"/>
      <c r="AP807" s="126"/>
      <c r="AQ807" s="126"/>
      <c r="AR807" s="126"/>
      <c r="AS807" s="126"/>
      <c r="AT807" s="126"/>
      <c r="AU807" s="126"/>
      <c r="AV807" s="126"/>
      <c r="AW807" s="126"/>
      <c r="AX807" s="126"/>
      <c r="AY807" s="126"/>
      <c r="AZ807" s="126"/>
      <c r="BA807" s="126"/>
      <c r="BB807" s="126"/>
      <c r="BC807" s="126"/>
      <c r="BD807" s="126"/>
      <c r="BE807" s="126"/>
      <c r="BF807" s="126"/>
      <c r="BG807" s="126"/>
      <c r="BH807" s="126"/>
    </row>
    <row r="808" spans="1:60">
      <c r="A808" s="129"/>
      <c r="B808" s="129"/>
      <c r="C808" s="257" t="s">
        <v>926</v>
      </c>
      <c r="D808" s="258"/>
      <c r="E808" s="258"/>
      <c r="F808" s="258"/>
      <c r="G808" s="258"/>
      <c r="H808" s="131"/>
      <c r="I808" s="131"/>
      <c r="J808" s="131"/>
      <c r="K808" s="131"/>
      <c r="L808" s="131"/>
      <c r="M808" s="131"/>
      <c r="N808" s="130"/>
      <c r="O808" s="130"/>
      <c r="P808" s="130"/>
      <c r="Q808" s="130"/>
      <c r="R808" s="131"/>
      <c r="S808" s="131"/>
      <c r="T808" s="131"/>
      <c r="U808" s="131"/>
      <c r="V808" s="131"/>
      <c r="W808" s="131"/>
      <c r="X808" s="131"/>
      <c r="Y808" s="126"/>
      <c r="Z808" s="126"/>
      <c r="AA808" s="126"/>
      <c r="AB808" s="126"/>
      <c r="AC808" s="126"/>
      <c r="AD808" s="126"/>
      <c r="AE808" s="126"/>
      <c r="AF808" s="126"/>
      <c r="AG808" s="126" t="s">
        <v>340</v>
      </c>
      <c r="AH808" s="126"/>
      <c r="AI808" s="126"/>
      <c r="AJ808" s="126"/>
      <c r="AK808" s="126"/>
      <c r="AL808" s="126"/>
      <c r="AM808" s="126"/>
      <c r="AN808" s="126"/>
      <c r="AO808" s="126"/>
      <c r="AP808" s="126"/>
      <c r="AQ808" s="126"/>
      <c r="AR808" s="126"/>
      <c r="AS808" s="126"/>
      <c r="AT808" s="126"/>
      <c r="AU808" s="126"/>
      <c r="AV808" s="126"/>
      <c r="AW808" s="126"/>
      <c r="AX808" s="126"/>
      <c r="AY808" s="126"/>
      <c r="AZ808" s="126"/>
      <c r="BA808" s="126"/>
      <c r="BB808" s="126"/>
      <c r="BC808" s="126"/>
      <c r="BD808" s="126"/>
      <c r="BE808" s="126"/>
      <c r="BF808" s="126"/>
      <c r="BG808" s="126"/>
      <c r="BH808" s="126"/>
    </row>
    <row r="809" spans="1:60">
      <c r="A809" s="129"/>
      <c r="B809" s="129"/>
      <c r="C809" s="257" t="s">
        <v>927</v>
      </c>
      <c r="D809" s="258"/>
      <c r="E809" s="258"/>
      <c r="F809" s="258"/>
      <c r="G809" s="258"/>
      <c r="H809" s="131"/>
      <c r="I809" s="131"/>
      <c r="J809" s="131"/>
      <c r="K809" s="131"/>
      <c r="L809" s="131"/>
      <c r="M809" s="131"/>
      <c r="N809" s="130"/>
      <c r="O809" s="130"/>
      <c r="P809" s="130"/>
      <c r="Q809" s="130"/>
      <c r="R809" s="131"/>
      <c r="S809" s="131"/>
      <c r="T809" s="131"/>
      <c r="U809" s="131"/>
      <c r="V809" s="131"/>
      <c r="W809" s="131"/>
      <c r="X809" s="131"/>
      <c r="Y809" s="126"/>
      <c r="Z809" s="126"/>
      <c r="AA809" s="126"/>
      <c r="AB809" s="126"/>
      <c r="AC809" s="126"/>
      <c r="AD809" s="126"/>
      <c r="AE809" s="126"/>
      <c r="AF809" s="126"/>
      <c r="AG809" s="126" t="s">
        <v>340</v>
      </c>
      <c r="AH809" s="126"/>
      <c r="AI809" s="126"/>
      <c r="AJ809" s="126"/>
      <c r="AK809" s="126"/>
      <c r="AL809" s="126"/>
      <c r="AM809" s="126"/>
      <c r="AN809" s="126"/>
      <c r="AO809" s="126"/>
      <c r="AP809" s="126"/>
      <c r="AQ809" s="126"/>
      <c r="AR809" s="126"/>
      <c r="AS809" s="126"/>
      <c r="AT809" s="126"/>
      <c r="AU809" s="126"/>
      <c r="AV809" s="126"/>
      <c r="AW809" s="126"/>
      <c r="AX809" s="126"/>
      <c r="AY809" s="126"/>
      <c r="AZ809" s="126"/>
      <c r="BA809" s="126"/>
      <c r="BB809" s="126"/>
      <c r="BC809" s="126"/>
      <c r="BD809" s="126"/>
      <c r="BE809" s="126"/>
      <c r="BF809" s="126"/>
      <c r="BG809" s="126"/>
      <c r="BH809" s="126"/>
    </row>
    <row r="810" spans="1:60">
      <c r="A810" s="129"/>
      <c r="B810" s="129"/>
      <c r="C810" s="257" t="s">
        <v>928</v>
      </c>
      <c r="D810" s="258"/>
      <c r="E810" s="258"/>
      <c r="F810" s="258"/>
      <c r="G810" s="258"/>
      <c r="H810" s="131"/>
      <c r="I810" s="131"/>
      <c r="J810" s="131"/>
      <c r="K810" s="131"/>
      <c r="L810" s="131"/>
      <c r="M810" s="131"/>
      <c r="N810" s="130"/>
      <c r="O810" s="130"/>
      <c r="P810" s="130"/>
      <c r="Q810" s="130"/>
      <c r="R810" s="131"/>
      <c r="S810" s="131"/>
      <c r="T810" s="131"/>
      <c r="U810" s="131"/>
      <c r="V810" s="131"/>
      <c r="W810" s="131"/>
      <c r="X810" s="131"/>
      <c r="Y810" s="126"/>
      <c r="Z810" s="126"/>
      <c r="AA810" s="126"/>
      <c r="AB810" s="126"/>
      <c r="AC810" s="126"/>
      <c r="AD810" s="126"/>
      <c r="AE810" s="126"/>
      <c r="AF810" s="126"/>
      <c r="AG810" s="126" t="s">
        <v>340</v>
      </c>
      <c r="AH810" s="126"/>
      <c r="AI810" s="126"/>
      <c r="AJ810" s="126"/>
      <c r="AK810" s="126"/>
      <c r="AL810" s="126"/>
      <c r="AM810" s="126"/>
      <c r="AN810" s="126"/>
      <c r="AO810" s="126"/>
      <c r="AP810" s="126"/>
      <c r="AQ810" s="126"/>
      <c r="AR810" s="126"/>
      <c r="AS810" s="126"/>
      <c r="AT810" s="126"/>
      <c r="AU810" s="126"/>
      <c r="AV810" s="126"/>
      <c r="AW810" s="126"/>
      <c r="AX810" s="126"/>
      <c r="AY810" s="126"/>
      <c r="AZ810" s="126"/>
      <c r="BA810" s="126"/>
      <c r="BB810" s="126"/>
      <c r="BC810" s="126"/>
      <c r="BD810" s="126"/>
      <c r="BE810" s="126"/>
      <c r="BF810" s="126"/>
      <c r="BG810" s="126"/>
      <c r="BH810" s="126"/>
    </row>
    <row r="811" spans="1:60">
      <c r="A811" s="129"/>
      <c r="B811" s="129"/>
      <c r="C811" s="257" t="s">
        <v>349</v>
      </c>
      <c r="D811" s="258"/>
      <c r="E811" s="258"/>
      <c r="F811" s="258"/>
      <c r="G811" s="258"/>
      <c r="H811" s="131"/>
      <c r="I811" s="131"/>
      <c r="J811" s="131"/>
      <c r="K811" s="131"/>
      <c r="L811" s="131"/>
      <c r="M811" s="131"/>
      <c r="N811" s="130"/>
      <c r="O811" s="130"/>
      <c r="P811" s="130"/>
      <c r="Q811" s="130"/>
      <c r="R811" s="131"/>
      <c r="S811" s="131"/>
      <c r="T811" s="131"/>
      <c r="U811" s="131"/>
      <c r="V811" s="131"/>
      <c r="W811" s="131"/>
      <c r="X811" s="131"/>
      <c r="Y811" s="126"/>
      <c r="Z811" s="126"/>
      <c r="AA811" s="126"/>
      <c r="AB811" s="126"/>
      <c r="AC811" s="126"/>
      <c r="AD811" s="126"/>
      <c r="AE811" s="126"/>
      <c r="AF811" s="126"/>
      <c r="AG811" s="126" t="s">
        <v>340</v>
      </c>
      <c r="AH811" s="126"/>
      <c r="AI811" s="126"/>
      <c r="AJ811" s="126"/>
      <c r="AK811" s="126"/>
      <c r="AL811" s="126"/>
      <c r="AM811" s="126"/>
      <c r="AN811" s="126"/>
      <c r="AO811" s="126"/>
      <c r="AP811" s="126"/>
      <c r="AQ811" s="126"/>
      <c r="AR811" s="126"/>
      <c r="AS811" s="126"/>
      <c r="AT811" s="126"/>
      <c r="AU811" s="126"/>
      <c r="AV811" s="126"/>
      <c r="AW811" s="126"/>
      <c r="AX811" s="126"/>
      <c r="AY811" s="126"/>
      <c r="AZ811" s="126"/>
      <c r="BA811" s="126"/>
      <c r="BB811" s="126"/>
      <c r="BC811" s="126"/>
      <c r="BD811" s="126"/>
      <c r="BE811" s="126"/>
      <c r="BF811" s="126"/>
      <c r="BG811" s="126"/>
      <c r="BH811" s="126"/>
    </row>
    <row r="812" spans="1:60">
      <c r="A812" s="129"/>
      <c r="B812" s="129"/>
      <c r="C812" s="257" t="s">
        <v>925</v>
      </c>
      <c r="D812" s="258"/>
      <c r="E812" s="258"/>
      <c r="F812" s="258"/>
      <c r="G812" s="258"/>
      <c r="H812" s="131"/>
      <c r="I812" s="131"/>
      <c r="J812" s="131"/>
      <c r="K812" s="131"/>
      <c r="L812" s="131"/>
      <c r="M812" s="131"/>
      <c r="N812" s="130"/>
      <c r="O812" s="130"/>
      <c r="P812" s="130"/>
      <c r="Q812" s="130"/>
      <c r="R812" s="131"/>
      <c r="S812" s="131"/>
      <c r="T812" s="131"/>
      <c r="U812" s="131"/>
      <c r="V812" s="131"/>
      <c r="W812" s="131"/>
      <c r="X812" s="131"/>
      <c r="Y812" s="126"/>
      <c r="Z812" s="126"/>
      <c r="AA812" s="126"/>
      <c r="AB812" s="126"/>
      <c r="AC812" s="126"/>
      <c r="AD812" s="126"/>
      <c r="AE812" s="126"/>
      <c r="AF812" s="126"/>
      <c r="AG812" s="126" t="s">
        <v>340</v>
      </c>
      <c r="AH812" s="126"/>
      <c r="AI812" s="126"/>
      <c r="AJ812" s="126"/>
      <c r="AK812" s="126"/>
      <c r="AL812" s="126"/>
      <c r="AM812" s="126"/>
      <c r="AN812" s="126"/>
      <c r="AO812" s="126"/>
      <c r="AP812" s="126"/>
      <c r="AQ812" s="126"/>
      <c r="AR812" s="126"/>
      <c r="AS812" s="126"/>
      <c r="AT812" s="126"/>
      <c r="AU812" s="126"/>
      <c r="AV812" s="126"/>
      <c r="AW812" s="126"/>
      <c r="AX812" s="126"/>
      <c r="AY812" s="126"/>
      <c r="AZ812" s="126"/>
      <c r="BA812" s="126"/>
      <c r="BB812" s="126"/>
      <c r="BC812" s="126"/>
      <c r="BD812" s="126"/>
      <c r="BE812" s="126"/>
      <c r="BF812" s="126"/>
      <c r="BG812" s="126"/>
      <c r="BH812" s="126"/>
    </row>
    <row r="813" spans="1:60">
      <c r="A813" s="129"/>
      <c r="B813" s="129"/>
      <c r="C813" s="257" t="s">
        <v>929</v>
      </c>
      <c r="D813" s="258"/>
      <c r="E813" s="258"/>
      <c r="F813" s="258"/>
      <c r="G813" s="258"/>
      <c r="H813" s="131"/>
      <c r="I813" s="131"/>
      <c r="J813" s="131"/>
      <c r="K813" s="131"/>
      <c r="L813" s="131"/>
      <c r="M813" s="131"/>
      <c r="N813" s="130"/>
      <c r="O813" s="130"/>
      <c r="P813" s="130"/>
      <c r="Q813" s="130"/>
      <c r="R813" s="131"/>
      <c r="S813" s="131"/>
      <c r="T813" s="131"/>
      <c r="U813" s="131"/>
      <c r="V813" s="131"/>
      <c r="W813" s="131"/>
      <c r="X813" s="131"/>
      <c r="Y813" s="126"/>
      <c r="Z813" s="126"/>
      <c r="AA813" s="126"/>
      <c r="AB813" s="126"/>
      <c r="AC813" s="126"/>
      <c r="AD813" s="126"/>
      <c r="AE813" s="126"/>
      <c r="AF813" s="126"/>
      <c r="AG813" s="126" t="s">
        <v>340</v>
      </c>
      <c r="AH813" s="126"/>
      <c r="AI813" s="126"/>
      <c r="AJ813" s="126"/>
      <c r="AK813" s="126"/>
      <c r="AL813" s="126"/>
      <c r="AM813" s="126"/>
      <c r="AN813" s="126"/>
      <c r="AO813" s="126"/>
      <c r="AP813" s="126"/>
      <c r="AQ813" s="126"/>
      <c r="AR813" s="126"/>
      <c r="AS813" s="126"/>
      <c r="AT813" s="126"/>
      <c r="AU813" s="126"/>
      <c r="AV813" s="126"/>
      <c r="AW813" s="126"/>
      <c r="AX813" s="126"/>
      <c r="AY813" s="126"/>
      <c r="AZ813" s="126"/>
      <c r="BA813" s="126"/>
      <c r="BB813" s="126"/>
      <c r="BC813" s="126"/>
      <c r="BD813" s="126"/>
      <c r="BE813" s="126"/>
      <c r="BF813" s="126"/>
      <c r="BG813" s="126"/>
      <c r="BH813" s="126"/>
    </row>
    <row r="814" spans="1:60">
      <c r="A814" s="129"/>
      <c r="B814" s="129"/>
      <c r="C814" s="257" t="s">
        <v>422</v>
      </c>
      <c r="D814" s="258"/>
      <c r="E814" s="258"/>
      <c r="F814" s="258"/>
      <c r="G814" s="258"/>
      <c r="H814" s="131"/>
      <c r="I814" s="131"/>
      <c r="J814" s="131"/>
      <c r="K814" s="131"/>
      <c r="L814" s="131"/>
      <c r="M814" s="131"/>
      <c r="N814" s="130"/>
      <c r="O814" s="130"/>
      <c r="P814" s="130"/>
      <c r="Q814" s="130"/>
      <c r="R814" s="131"/>
      <c r="S814" s="131"/>
      <c r="T814" s="131"/>
      <c r="U814" s="131"/>
      <c r="V814" s="131"/>
      <c r="W814" s="131"/>
      <c r="X814" s="131"/>
      <c r="Y814" s="126"/>
      <c r="Z814" s="126"/>
      <c r="AA814" s="126"/>
      <c r="AB814" s="126"/>
      <c r="AC814" s="126"/>
      <c r="AD814" s="126"/>
      <c r="AE814" s="126"/>
      <c r="AF814" s="126"/>
      <c r="AG814" s="126" t="s">
        <v>340</v>
      </c>
      <c r="AH814" s="126"/>
      <c r="AI814" s="126"/>
      <c r="AJ814" s="126"/>
      <c r="AK814" s="126"/>
      <c r="AL814" s="126"/>
      <c r="AM814" s="126"/>
      <c r="AN814" s="126"/>
      <c r="AO814" s="126"/>
      <c r="AP814" s="126"/>
      <c r="AQ814" s="126"/>
      <c r="AR814" s="126"/>
      <c r="AS814" s="126"/>
      <c r="AT814" s="126"/>
      <c r="AU814" s="126"/>
      <c r="AV814" s="126"/>
      <c r="AW814" s="126"/>
      <c r="AX814" s="126"/>
      <c r="AY814" s="126"/>
      <c r="AZ814" s="126"/>
      <c r="BA814" s="126"/>
      <c r="BB814" s="126"/>
      <c r="BC814" s="126"/>
      <c r="BD814" s="126"/>
      <c r="BE814" s="126"/>
      <c r="BF814" s="126"/>
      <c r="BG814" s="126"/>
      <c r="BH814" s="126"/>
    </row>
    <row r="815" spans="1:60">
      <c r="A815" s="129"/>
      <c r="B815" s="129"/>
      <c r="C815" s="257" t="s">
        <v>930</v>
      </c>
      <c r="D815" s="258"/>
      <c r="E815" s="258"/>
      <c r="F815" s="258"/>
      <c r="G815" s="258"/>
      <c r="H815" s="131"/>
      <c r="I815" s="131"/>
      <c r="J815" s="131"/>
      <c r="K815" s="131"/>
      <c r="L815" s="131"/>
      <c r="M815" s="131"/>
      <c r="N815" s="130"/>
      <c r="O815" s="130"/>
      <c r="P815" s="130"/>
      <c r="Q815" s="130"/>
      <c r="R815" s="131"/>
      <c r="S815" s="131"/>
      <c r="T815" s="131"/>
      <c r="U815" s="131"/>
      <c r="V815" s="131"/>
      <c r="W815" s="131"/>
      <c r="X815" s="131"/>
      <c r="Y815" s="126"/>
      <c r="Z815" s="126"/>
      <c r="AA815" s="126"/>
      <c r="AB815" s="126"/>
      <c r="AC815" s="126"/>
      <c r="AD815" s="126"/>
      <c r="AE815" s="126"/>
      <c r="AF815" s="126"/>
      <c r="AG815" s="126" t="s">
        <v>340</v>
      </c>
      <c r="AH815" s="126"/>
      <c r="AI815" s="126"/>
      <c r="AJ815" s="126"/>
      <c r="AK815" s="126"/>
      <c r="AL815" s="126"/>
      <c r="AM815" s="126"/>
      <c r="AN815" s="126"/>
      <c r="AO815" s="126"/>
      <c r="AP815" s="126"/>
      <c r="AQ815" s="126"/>
      <c r="AR815" s="126"/>
      <c r="AS815" s="126"/>
      <c r="AT815" s="126"/>
      <c r="AU815" s="126"/>
      <c r="AV815" s="126"/>
      <c r="AW815" s="126"/>
      <c r="AX815" s="126"/>
      <c r="AY815" s="126"/>
      <c r="AZ815" s="126"/>
      <c r="BA815" s="126"/>
      <c r="BB815" s="126"/>
      <c r="BC815" s="126"/>
      <c r="BD815" s="126"/>
      <c r="BE815" s="126"/>
      <c r="BF815" s="126"/>
      <c r="BG815" s="126"/>
      <c r="BH815" s="126"/>
    </row>
    <row r="816" spans="1:60">
      <c r="A816" s="129"/>
      <c r="B816" s="129"/>
      <c r="C816" s="257" t="s">
        <v>931</v>
      </c>
      <c r="D816" s="258"/>
      <c r="E816" s="258"/>
      <c r="F816" s="258"/>
      <c r="G816" s="258"/>
      <c r="H816" s="131"/>
      <c r="I816" s="131"/>
      <c r="J816" s="131"/>
      <c r="K816" s="131"/>
      <c r="L816" s="131"/>
      <c r="M816" s="131"/>
      <c r="N816" s="130"/>
      <c r="O816" s="130"/>
      <c r="P816" s="130"/>
      <c r="Q816" s="130"/>
      <c r="R816" s="131"/>
      <c r="S816" s="131"/>
      <c r="T816" s="131"/>
      <c r="U816" s="131"/>
      <c r="V816" s="131"/>
      <c r="W816" s="131"/>
      <c r="X816" s="131"/>
      <c r="Y816" s="126"/>
      <c r="Z816" s="126"/>
      <c r="AA816" s="126"/>
      <c r="AB816" s="126"/>
      <c r="AC816" s="126"/>
      <c r="AD816" s="126"/>
      <c r="AE816" s="126"/>
      <c r="AF816" s="126"/>
      <c r="AG816" s="126" t="s">
        <v>340</v>
      </c>
      <c r="AH816" s="126"/>
      <c r="AI816" s="126"/>
      <c r="AJ816" s="126"/>
      <c r="AK816" s="126"/>
      <c r="AL816" s="126"/>
      <c r="AM816" s="126"/>
      <c r="AN816" s="126"/>
      <c r="AO816" s="126"/>
      <c r="AP816" s="126"/>
      <c r="AQ816" s="126"/>
      <c r="AR816" s="126"/>
      <c r="AS816" s="126"/>
      <c r="AT816" s="126"/>
      <c r="AU816" s="126"/>
      <c r="AV816" s="126"/>
      <c r="AW816" s="126"/>
      <c r="AX816" s="126"/>
      <c r="AY816" s="126"/>
      <c r="AZ816" s="126"/>
      <c r="BA816" s="126"/>
      <c r="BB816" s="126"/>
      <c r="BC816" s="126"/>
      <c r="BD816" s="126"/>
      <c r="BE816" s="126"/>
      <c r="BF816" s="126"/>
      <c r="BG816" s="126"/>
      <c r="BH816" s="126"/>
    </row>
    <row r="817" spans="1:60">
      <c r="A817" s="129"/>
      <c r="B817" s="129"/>
      <c r="C817" s="257" t="s">
        <v>339</v>
      </c>
      <c r="D817" s="258"/>
      <c r="E817" s="258"/>
      <c r="F817" s="258"/>
      <c r="G817" s="258"/>
      <c r="H817" s="131"/>
      <c r="I817" s="131"/>
      <c r="J817" s="131"/>
      <c r="K817" s="131"/>
      <c r="L817" s="131"/>
      <c r="M817" s="131"/>
      <c r="N817" s="130"/>
      <c r="O817" s="130"/>
      <c r="P817" s="130"/>
      <c r="Q817" s="130"/>
      <c r="R817" s="131"/>
      <c r="S817" s="131"/>
      <c r="T817" s="131"/>
      <c r="U817" s="131"/>
      <c r="V817" s="131"/>
      <c r="W817" s="131"/>
      <c r="X817" s="131"/>
      <c r="Y817" s="126"/>
      <c r="Z817" s="126"/>
      <c r="AA817" s="126"/>
      <c r="AB817" s="126"/>
      <c r="AC817" s="126"/>
      <c r="AD817" s="126"/>
      <c r="AE817" s="126"/>
      <c r="AF817" s="126"/>
      <c r="AG817" s="126" t="s">
        <v>340</v>
      </c>
      <c r="AH817" s="126"/>
      <c r="AI817" s="126"/>
      <c r="AJ817" s="126"/>
      <c r="AK817" s="126"/>
      <c r="AL817" s="126"/>
      <c r="AM817" s="126"/>
      <c r="AN817" s="126"/>
      <c r="AO817" s="126"/>
      <c r="AP817" s="126"/>
      <c r="AQ817" s="126"/>
      <c r="AR817" s="126"/>
      <c r="AS817" s="126"/>
      <c r="AT817" s="126"/>
      <c r="AU817" s="126"/>
      <c r="AV817" s="126"/>
      <c r="AW817" s="126"/>
      <c r="AX817" s="126"/>
      <c r="AY817" s="126"/>
      <c r="AZ817" s="126"/>
      <c r="BA817" s="126"/>
      <c r="BB817" s="126"/>
      <c r="BC817" s="126"/>
      <c r="BD817" s="126"/>
      <c r="BE817" s="126"/>
      <c r="BF817" s="126"/>
      <c r="BG817" s="126"/>
      <c r="BH817" s="126"/>
    </row>
    <row r="818" spans="1:60">
      <c r="A818" s="129"/>
      <c r="B818" s="129"/>
      <c r="C818" s="257" t="s">
        <v>925</v>
      </c>
      <c r="D818" s="258"/>
      <c r="E818" s="258"/>
      <c r="F818" s="258"/>
      <c r="G818" s="258"/>
      <c r="H818" s="131"/>
      <c r="I818" s="131"/>
      <c r="J818" s="131"/>
      <c r="K818" s="131"/>
      <c r="L818" s="131"/>
      <c r="M818" s="131"/>
      <c r="N818" s="130"/>
      <c r="O818" s="130"/>
      <c r="P818" s="130"/>
      <c r="Q818" s="130"/>
      <c r="R818" s="131"/>
      <c r="S818" s="131"/>
      <c r="T818" s="131"/>
      <c r="U818" s="131"/>
      <c r="V818" s="131"/>
      <c r="W818" s="131"/>
      <c r="X818" s="131"/>
      <c r="Y818" s="126"/>
      <c r="Z818" s="126"/>
      <c r="AA818" s="126"/>
      <c r="AB818" s="126"/>
      <c r="AC818" s="126"/>
      <c r="AD818" s="126"/>
      <c r="AE818" s="126"/>
      <c r="AF818" s="126"/>
      <c r="AG818" s="126" t="s">
        <v>340</v>
      </c>
      <c r="AH818" s="126"/>
      <c r="AI818" s="126"/>
      <c r="AJ818" s="126"/>
      <c r="AK818" s="126"/>
      <c r="AL818" s="126"/>
      <c r="AM818" s="126"/>
      <c r="AN818" s="126"/>
      <c r="AO818" s="126"/>
      <c r="AP818" s="126"/>
      <c r="AQ818" s="126"/>
      <c r="AR818" s="126"/>
      <c r="AS818" s="126"/>
      <c r="AT818" s="126"/>
      <c r="AU818" s="126"/>
      <c r="AV818" s="126"/>
      <c r="AW818" s="126"/>
      <c r="AX818" s="126"/>
      <c r="AY818" s="126"/>
      <c r="AZ818" s="126"/>
      <c r="BA818" s="126"/>
      <c r="BB818" s="126"/>
      <c r="BC818" s="126"/>
      <c r="BD818" s="126"/>
      <c r="BE818" s="126"/>
      <c r="BF818" s="126"/>
      <c r="BG818" s="126"/>
      <c r="BH818" s="126"/>
    </row>
    <row r="819" spans="1:60">
      <c r="A819" s="129"/>
      <c r="B819" s="129"/>
      <c r="C819" s="257" t="s">
        <v>932</v>
      </c>
      <c r="D819" s="258"/>
      <c r="E819" s="258"/>
      <c r="F819" s="258"/>
      <c r="G819" s="258"/>
      <c r="H819" s="131"/>
      <c r="I819" s="131"/>
      <c r="J819" s="131"/>
      <c r="K819" s="131"/>
      <c r="L819" s="131"/>
      <c r="M819" s="131"/>
      <c r="N819" s="130"/>
      <c r="O819" s="130"/>
      <c r="P819" s="130"/>
      <c r="Q819" s="130"/>
      <c r="R819" s="131"/>
      <c r="S819" s="131"/>
      <c r="T819" s="131"/>
      <c r="U819" s="131"/>
      <c r="V819" s="131"/>
      <c r="W819" s="131"/>
      <c r="X819" s="131"/>
      <c r="Y819" s="126"/>
      <c r="Z819" s="126"/>
      <c r="AA819" s="126"/>
      <c r="AB819" s="126"/>
      <c r="AC819" s="126"/>
      <c r="AD819" s="126"/>
      <c r="AE819" s="126"/>
      <c r="AF819" s="126"/>
      <c r="AG819" s="126" t="s">
        <v>340</v>
      </c>
      <c r="AH819" s="126"/>
      <c r="AI819" s="126"/>
      <c r="AJ819" s="126"/>
      <c r="AK819" s="126"/>
      <c r="AL819" s="126"/>
      <c r="AM819" s="126"/>
      <c r="AN819" s="126"/>
      <c r="AO819" s="126"/>
      <c r="AP819" s="126"/>
      <c r="AQ819" s="126"/>
      <c r="AR819" s="126"/>
      <c r="AS819" s="126"/>
      <c r="AT819" s="126"/>
      <c r="AU819" s="126"/>
      <c r="AV819" s="126"/>
      <c r="AW819" s="126"/>
      <c r="AX819" s="126"/>
      <c r="AY819" s="126"/>
      <c r="AZ819" s="126"/>
      <c r="BA819" s="126"/>
      <c r="BB819" s="126"/>
      <c r="BC819" s="126"/>
      <c r="BD819" s="126"/>
      <c r="BE819" s="126"/>
      <c r="BF819" s="126"/>
      <c r="BG819" s="126"/>
      <c r="BH819" s="126"/>
    </row>
    <row r="820" spans="1:60">
      <c r="A820" s="129"/>
      <c r="B820" s="129"/>
      <c r="C820" s="257" t="s">
        <v>927</v>
      </c>
      <c r="D820" s="258"/>
      <c r="E820" s="258"/>
      <c r="F820" s="258"/>
      <c r="G820" s="258"/>
      <c r="H820" s="131"/>
      <c r="I820" s="131"/>
      <c r="J820" s="131"/>
      <c r="K820" s="131"/>
      <c r="L820" s="131"/>
      <c r="M820" s="131"/>
      <c r="N820" s="130"/>
      <c r="O820" s="130"/>
      <c r="P820" s="130"/>
      <c r="Q820" s="130"/>
      <c r="R820" s="131"/>
      <c r="S820" s="131"/>
      <c r="T820" s="131"/>
      <c r="U820" s="131"/>
      <c r="V820" s="131"/>
      <c r="W820" s="131"/>
      <c r="X820" s="131"/>
      <c r="Y820" s="126"/>
      <c r="Z820" s="126"/>
      <c r="AA820" s="126"/>
      <c r="AB820" s="126"/>
      <c r="AC820" s="126"/>
      <c r="AD820" s="126"/>
      <c r="AE820" s="126"/>
      <c r="AF820" s="126"/>
      <c r="AG820" s="126" t="s">
        <v>340</v>
      </c>
      <c r="AH820" s="126"/>
      <c r="AI820" s="126"/>
      <c r="AJ820" s="126"/>
      <c r="AK820" s="126"/>
      <c r="AL820" s="126"/>
      <c r="AM820" s="126"/>
      <c r="AN820" s="126"/>
      <c r="AO820" s="126"/>
      <c r="AP820" s="126"/>
      <c r="AQ820" s="126"/>
      <c r="AR820" s="126"/>
      <c r="AS820" s="126"/>
      <c r="AT820" s="126"/>
      <c r="AU820" s="126"/>
      <c r="AV820" s="126"/>
      <c r="AW820" s="126"/>
      <c r="AX820" s="126"/>
      <c r="AY820" s="126"/>
      <c r="AZ820" s="126"/>
      <c r="BA820" s="126"/>
      <c r="BB820" s="126"/>
      <c r="BC820" s="126"/>
      <c r="BD820" s="126"/>
      <c r="BE820" s="126"/>
      <c r="BF820" s="126"/>
      <c r="BG820" s="126"/>
      <c r="BH820" s="126"/>
    </row>
    <row r="821" spans="1:60">
      <c r="A821" s="129"/>
      <c r="B821" s="129"/>
      <c r="C821" s="257" t="s">
        <v>933</v>
      </c>
      <c r="D821" s="258"/>
      <c r="E821" s="258"/>
      <c r="F821" s="258"/>
      <c r="G821" s="258"/>
      <c r="H821" s="131"/>
      <c r="I821" s="131"/>
      <c r="J821" s="131"/>
      <c r="K821" s="131"/>
      <c r="L821" s="131"/>
      <c r="M821" s="131"/>
      <c r="N821" s="130"/>
      <c r="O821" s="130"/>
      <c r="P821" s="130"/>
      <c r="Q821" s="130"/>
      <c r="R821" s="131"/>
      <c r="S821" s="131"/>
      <c r="T821" s="131"/>
      <c r="U821" s="131"/>
      <c r="V821" s="131"/>
      <c r="W821" s="131"/>
      <c r="X821" s="131"/>
      <c r="Y821" s="126"/>
      <c r="Z821" s="126"/>
      <c r="AA821" s="126"/>
      <c r="AB821" s="126"/>
      <c r="AC821" s="126"/>
      <c r="AD821" s="126"/>
      <c r="AE821" s="126"/>
      <c r="AF821" s="126"/>
      <c r="AG821" s="126" t="s">
        <v>340</v>
      </c>
      <c r="AH821" s="126"/>
      <c r="AI821" s="126"/>
      <c r="AJ821" s="126"/>
      <c r="AK821" s="126"/>
      <c r="AL821" s="126"/>
      <c r="AM821" s="126"/>
      <c r="AN821" s="126"/>
      <c r="AO821" s="126"/>
      <c r="AP821" s="126"/>
      <c r="AQ821" s="126"/>
      <c r="AR821" s="126"/>
      <c r="AS821" s="126"/>
      <c r="AT821" s="126"/>
      <c r="AU821" s="126"/>
      <c r="AV821" s="126"/>
      <c r="AW821" s="126"/>
      <c r="AX821" s="126"/>
      <c r="AY821" s="126"/>
      <c r="AZ821" s="126"/>
      <c r="BA821" s="126"/>
      <c r="BB821" s="126"/>
      <c r="BC821" s="126"/>
      <c r="BD821" s="126"/>
      <c r="BE821" s="126"/>
      <c r="BF821" s="126"/>
      <c r="BG821" s="126"/>
      <c r="BH821" s="126"/>
    </row>
    <row r="822" spans="1:60">
      <c r="A822" s="129"/>
      <c r="B822" s="129"/>
      <c r="C822" s="257" t="s">
        <v>349</v>
      </c>
      <c r="D822" s="258"/>
      <c r="E822" s="258"/>
      <c r="F822" s="258"/>
      <c r="G822" s="258"/>
      <c r="H822" s="131"/>
      <c r="I822" s="131"/>
      <c r="J822" s="131"/>
      <c r="K822" s="131"/>
      <c r="L822" s="131"/>
      <c r="M822" s="131"/>
      <c r="N822" s="130"/>
      <c r="O822" s="130"/>
      <c r="P822" s="130"/>
      <c r="Q822" s="130"/>
      <c r="R822" s="131"/>
      <c r="S822" s="131"/>
      <c r="T822" s="131"/>
      <c r="U822" s="131"/>
      <c r="V822" s="131"/>
      <c r="W822" s="131"/>
      <c r="X822" s="131"/>
      <c r="Y822" s="126"/>
      <c r="Z822" s="126"/>
      <c r="AA822" s="126"/>
      <c r="AB822" s="126"/>
      <c r="AC822" s="126"/>
      <c r="AD822" s="126"/>
      <c r="AE822" s="126"/>
      <c r="AF822" s="126"/>
      <c r="AG822" s="126" t="s">
        <v>340</v>
      </c>
      <c r="AH822" s="126"/>
      <c r="AI822" s="126"/>
      <c r="AJ822" s="126"/>
      <c r="AK822" s="126"/>
      <c r="AL822" s="126"/>
      <c r="AM822" s="126"/>
      <c r="AN822" s="126"/>
      <c r="AO822" s="126"/>
      <c r="AP822" s="126"/>
      <c r="AQ822" s="126"/>
      <c r="AR822" s="126"/>
      <c r="AS822" s="126"/>
      <c r="AT822" s="126"/>
      <c r="AU822" s="126"/>
      <c r="AV822" s="126"/>
      <c r="AW822" s="126"/>
      <c r="AX822" s="126"/>
      <c r="AY822" s="126"/>
      <c r="AZ822" s="126"/>
      <c r="BA822" s="126"/>
      <c r="BB822" s="126"/>
      <c r="BC822" s="126"/>
      <c r="BD822" s="126"/>
      <c r="BE822" s="126"/>
      <c r="BF822" s="126"/>
      <c r="BG822" s="126"/>
      <c r="BH822" s="126"/>
    </row>
    <row r="823" spans="1:60">
      <c r="A823" s="129"/>
      <c r="B823" s="129"/>
      <c r="C823" s="257" t="s">
        <v>925</v>
      </c>
      <c r="D823" s="258"/>
      <c r="E823" s="258"/>
      <c r="F823" s="258"/>
      <c r="G823" s="258"/>
      <c r="H823" s="131"/>
      <c r="I823" s="131"/>
      <c r="J823" s="131"/>
      <c r="K823" s="131"/>
      <c r="L823" s="131"/>
      <c r="M823" s="131"/>
      <c r="N823" s="130"/>
      <c r="O823" s="130"/>
      <c r="P823" s="130"/>
      <c r="Q823" s="130"/>
      <c r="R823" s="131"/>
      <c r="S823" s="131"/>
      <c r="T823" s="131"/>
      <c r="U823" s="131"/>
      <c r="V823" s="131"/>
      <c r="W823" s="131"/>
      <c r="X823" s="131"/>
      <c r="Y823" s="126"/>
      <c r="Z823" s="126"/>
      <c r="AA823" s="126"/>
      <c r="AB823" s="126"/>
      <c r="AC823" s="126"/>
      <c r="AD823" s="126"/>
      <c r="AE823" s="126"/>
      <c r="AF823" s="126"/>
      <c r="AG823" s="126" t="s">
        <v>340</v>
      </c>
      <c r="AH823" s="126"/>
      <c r="AI823" s="126"/>
      <c r="AJ823" s="126"/>
      <c r="AK823" s="126"/>
      <c r="AL823" s="126"/>
      <c r="AM823" s="126"/>
      <c r="AN823" s="126"/>
      <c r="AO823" s="126"/>
      <c r="AP823" s="126"/>
      <c r="AQ823" s="126"/>
      <c r="AR823" s="126"/>
      <c r="AS823" s="126"/>
      <c r="AT823" s="126"/>
      <c r="AU823" s="126"/>
      <c r="AV823" s="126"/>
      <c r="AW823" s="126"/>
      <c r="AX823" s="126"/>
      <c r="AY823" s="126"/>
      <c r="AZ823" s="126"/>
      <c r="BA823" s="126"/>
      <c r="BB823" s="126"/>
      <c r="BC823" s="126"/>
      <c r="BD823" s="126"/>
      <c r="BE823" s="126"/>
      <c r="BF823" s="126"/>
      <c r="BG823" s="126"/>
      <c r="BH823" s="126"/>
    </row>
    <row r="824" spans="1:60">
      <c r="A824" s="129"/>
      <c r="B824" s="129"/>
      <c r="C824" s="257" t="s">
        <v>934</v>
      </c>
      <c r="D824" s="258"/>
      <c r="E824" s="258"/>
      <c r="F824" s="258"/>
      <c r="G824" s="258"/>
      <c r="H824" s="131"/>
      <c r="I824" s="131"/>
      <c r="J824" s="131"/>
      <c r="K824" s="131"/>
      <c r="L824" s="131"/>
      <c r="M824" s="131"/>
      <c r="N824" s="130"/>
      <c r="O824" s="130"/>
      <c r="P824" s="130"/>
      <c r="Q824" s="130"/>
      <c r="R824" s="131"/>
      <c r="S824" s="131"/>
      <c r="T824" s="131"/>
      <c r="U824" s="131"/>
      <c r="V824" s="131"/>
      <c r="W824" s="131"/>
      <c r="X824" s="131"/>
      <c r="Y824" s="126"/>
      <c r="Z824" s="126"/>
      <c r="AA824" s="126"/>
      <c r="AB824" s="126"/>
      <c r="AC824" s="126"/>
      <c r="AD824" s="126"/>
      <c r="AE824" s="126"/>
      <c r="AF824" s="126"/>
      <c r="AG824" s="126" t="s">
        <v>340</v>
      </c>
      <c r="AH824" s="126"/>
      <c r="AI824" s="126"/>
      <c r="AJ824" s="126"/>
      <c r="AK824" s="126"/>
      <c r="AL824" s="126"/>
      <c r="AM824" s="126"/>
      <c r="AN824" s="126"/>
      <c r="AO824" s="126"/>
      <c r="AP824" s="126"/>
      <c r="AQ824" s="126"/>
      <c r="AR824" s="126"/>
      <c r="AS824" s="126"/>
      <c r="AT824" s="126"/>
      <c r="AU824" s="126"/>
      <c r="AV824" s="126"/>
      <c r="AW824" s="126"/>
      <c r="AX824" s="126"/>
      <c r="AY824" s="126"/>
      <c r="AZ824" s="126"/>
      <c r="BA824" s="126"/>
      <c r="BB824" s="126"/>
      <c r="BC824" s="126"/>
      <c r="BD824" s="126"/>
      <c r="BE824" s="126"/>
      <c r="BF824" s="126"/>
      <c r="BG824" s="126"/>
      <c r="BH824" s="126"/>
    </row>
    <row r="825" spans="1:60">
      <c r="A825" s="129"/>
      <c r="B825" s="129"/>
      <c r="C825" s="257" t="s">
        <v>935</v>
      </c>
      <c r="D825" s="258"/>
      <c r="E825" s="258"/>
      <c r="F825" s="258"/>
      <c r="G825" s="258"/>
      <c r="H825" s="131"/>
      <c r="I825" s="131"/>
      <c r="J825" s="131"/>
      <c r="K825" s="131"/>
      <c r="L825" s="131"/>
      <c r="M825" s="131"/>
      <c r="N825" s="130"/>
      <c r="O825" s="130"/>
      <c r="P825" s="130"/>
      <c r="Q825" s="130"/>
      <c r="R825" s="131"/>
      <c r="S825" s="131"/>
      <c r="T825" s="131"/>
      <c r="U825" s="131"/>
      <c r="V825" s="131"/>
      <c r="W825" s="131"/>
      <c r="X825" s="131"/>
      <c r="Y825" s="126"/>
      <c r="Z825" s="126"/>
      <c r="AA825" s="126"/>
      <c r="AB825" s="126"/>
      <c r="AC825" s="126"/>
      <c r="AD825" s="126"/>
      <c r="AE825" s="126"/>
      <c r="AF825" s="126"/>
      <c r="AG825" s="126" t="s">
        <v>340</v>
      </c>
      <c r="AH825" s="126"/>
      <c r="AI825" s="126"/>
      <c r="AJ825" s="126"/>
      <c r="AK825" s="126"/>
      <c r="AL825" s="126"/>
      <c r="AM825" s="126"/>
      <c r="AN825" s="126"/>
      <c r="AO825" s="126"/>
      <c r="AP825" s="126"/>
      <c r="AQ825" s="126"/>
      <c r="AR825" s="126"/>
      <c r="AS825" s="126"/>
      <c r="AT825" s="126"/>
      <c r="AU825" s="126"/>
      <c r="AV825" s="126"/>
      <c r="AW825" s="126"/>
      <c r="AX825" s="126"/>
      <c r="AY825" s="126"/>
      <c r="AZ825" s="126"/>
      <c r="BA825" s="126"/>
      <c r="BB825" s="126"/>
      <c r="BC825" s="126"/>
      <c r="BD825" s="126"/>
      <c r="BE825" s="126"/>
      <c r="BF825" s="126"/>
      <c r="BG825" s="126"/>
      <c r="BH825" s="126"/>
    </row>
    <row r="826" spans="1:60">
      <c r="A826" s="129"/>
      <c r="B826" s="129"/>
      <c r="C826" s="257" t="s">
        <v>930</v>
      </c>
      <c r="D826" s="258"/>
      <c r="E826" s="258"/>
      <c r="F826" s="258"/>
      <c r="G826" s="258"/>
      <c r="H826" s="131"/>
      <c r="I826" s="131"/>
      <c r="J826" s="131"/>
      <c r="K826" s="131"/>
      <c r="L826" s="131"/>
      <c r="M826" s="131"/>
      <c r="N826" s="130"/>
      <c r="O826" s="130"/>
      <c r="P826" s="130"/>
      <c r="Q826" s="130"/>
      <c r="R826" s="131"/>
      <c r="S826" s="131"/>
      <c r="T826" s="131"/>
      <c r="U826" s="131"/>
      <c r="V826" s="131"/>
      <c r="W826" s="131"/>
      <c r="X826" s="131"/>
      <c r="Y826" s="126"/>
      <c r="Z826" s="126"/>
      <c r="AA826" s="126"/>
      <c r="AB826" s="126"/>
      <c r="AC826" s="126"/>
      <c r="AD826" s="126"/>
      <c r="AE826" s="126"/>
      <c r="AF826" s="126"/>
      <c r="AG826" s="126" t="s">
        <v>340</v>
      </c>
      <c r="AH826" s="126"/>
      <c r="AI826" s="126"/>
      <c r="AJ826" s="126"/>
      <c r="AK826" s="126"/>
      <c r="AL826" s="126"/>
      <c r="AM826" s="126"/>
      <c r="AN826" s="126"/>
      <c r="AO826" s="126"/>
      <c r="AP826" s="126"/>
      <c r="AQ826" s="126"/>
      <c r="AR826" s="126"/>
      <c r="AS826" s="126"/>
      <c r="AT826" s="126"/>
      <c r="AU826" s="126"/>
      <c r="AV826" s="126"/>
      <c r="AW826" s="126"/>
      <c r="AX826" s="126"/>
      <c r="AY826" s="126"/>
      <c r="AZ826" s="126"/>
      <c r="BA826" s="126"/>
      <c r="BB826" s="126"/>
      <c r="BC826" s="126"/>
      <c r="BD826" s="126"/>
      <c r="BE826" s="126"/>
      <c r="BF826" s="126"/>
      <c r="BG826" s="126"/>
      <c r="BH826" s="126"/>
    </row>
    <row r="827" spans="1:60">
      <c r="A827" s="129"/>
      <c r="B827" s="129"/>
      <c r="C827" s="257" t="s">
        <v>936</v>
      </c>
      <c r="D827" s="258"/>
      <c r="E827" s="258"/>
      <c r="F827" s="258"/>
      <c r="G827" s="258"/>
      <c r="H827" s="131"/>
      <c r="I827" s="131"/>
      <c r="J827" s="131"/>
      <c r="K827" s="131"/>
      <c r="L827" s="131"/>
      <c r="M827" s="131"/>
      <c r="N827" s="130"/>
      <c r="O827" s="130"/>
      <c r="P827" s="130"/>
      <c r="Q827" s="130"/>
      <c r="R827" s="131"/>
      <c r="S827" s="131"/>
      <c r="T827" s="131"/>
      <c r="U827" s="131"/>
      <c r="V827" s="131"/>
      <c r="W827" s="131"/>
      <c r="X827" s="131"/>
      <c r="Y827" s="126"/>
      <c r="Z827" s="126"/>
      <c r="AA827" s="126"/>
      <c r="AB827" s="126"/>
      <c r="AC827" s="126"/>
      <c r="AD827" s="126"/>
      <c r="AE827" s="126"/>
      <c r="AF827" s="126"/>
      <c r="AG827" s="126" t="s">
        <v>340</v>
      </c>
      <c r="AH827" s="126"/>
      <c r="AI827" s="126"/>
      <c r="AJ827" s="126"/>
      <c r="AK827" s="126"/>
      <c r="AL827" s="126"/>
      <c r="AM827" s="126"/>
      <c r="AN827" s="126"/>
      <c r="AO827" s="126"/>
      <c r="AP827" s="126"/>
      <c r="AQ827" s="126"/>
      <c r="AR827" s="126"/>
      <c r="AS827" s="126"/>
      <c r="AT827" s="126"/>
      <c r="AU827" s="126"/>
      <c r="AV827" s="126"/>
      <c r="AW827" s="126"/>
      <c r="AX827" s="126"/>
      <c r="AY827" s="126"/>
      <c r="AZ827" s="126"/>
      <c r="BA827" s="126"/>
      <c r="BB827" s="126"/>
      <c r="BC827" s="126"/>
      <c r="BD827" s="126"/>
      <c r="BE827" s="126"/>
      <c r="BF827" s="126"/>
      <c r="BG827" s="126"/>
      <c r="BH827" s="126"/>
    </row>
    <row r="828" spans="1:60">
      <c r="A828" s="129"/>
      <c r="B828" s="129"/>
      <c r="C828" s="257" t="s">
        <v>937</v>
      </c>
      <c r="D828" s="258"/>
      <c r="E828" s="258"/>
      <c r="F828" s="258"/>
      <c r="G828" s="258"/>
      <c r="H828" s="131"/>
      <c r="I828" s="131"/>
      <c r="J828" s="131"/>
      <c r="K828" s="131"/>
      <c r="L828" s="131"/>
      <c r="M828" s="131"/>
      <c r="N828" s="130"/>
      <c r="O828" s="130"/>
      <c r="P828" s="130"/>
      <c r="Q828" s="130"/>
      <c r="R828" s="131"/>
      <c r="S828" s="131"/>
      <c r="T828" s="131"/>
      <c r="U828" s="131"/>
      <c r="V828" s="131"/>
      <c r="W828" s="131"/>
      <c r="X828" s="131"/>
      <c r="Y828" s="126"/>
      <c r="Z828" s="126"/>
      <c r="AA828" s="126"/>
      <c r="AB828" s="126"/>
      <c r="AC828" s="126"/>
      <c r="AD828" s="126"/>
      <c r="AE828" s="126"/>
      <c r="AF828" s="126"/>
      <c r="AG828" s="126" t="s">
        <v>340</v>
      </c>
      <c r="AH828" s="126"/>
      <c r="AI828" s="126"/>
      <c r="AJ828" s="126"/>
      <c r="AK828" s="126"/>
      <c r="AL828" s="126"/>
      <c r="AM828" s="126"/>
      <c r="AN828" s="126"/>
      <c r="AO828" s="126"/>
      <c r="AP828" s="126"/>
      <c r="AQ828" s="126"/>
      <c r="AR828" s="126"/>
      <c r="AS828" s="126"/>
      <c r="AT828" s="126"/>
      <c r="AU828" s="126"/>
      <c r="AV828" s="126"/>
      <c r="AW828" s="126"/>
      <c r="AX828" s="126"/>
      <c r="AY828" s="126"/>
      <c r="AZ828" s="126"/>
      <c r="BA828" s="126"/>
      <c r="BB828" s="126"/>
      <c r="BC828" s="126"/>
      <c r="BD828" s="126"/>
      <c r="BE828" s="126"/>
      <c r="BF828" s="126"/>
      <c r="BG828" s="126"/>
      <c r="BH828" s="126"/>
    </row>
    <row r="829" spans="1:60">
      <c r="A829" s="129"/>
      <c r="B829" s="129"/>
      <c r="C829" s="257" t="s">
        <v>938</v>
      </c>
      <c r="D829" s="258"/>
      <c r="E829" s="258"/>
      <c r="F829" s="258"/>
      <c r="G829" s="258"/>
      <c r="H829" s="131"/>
      <c r="I829" s="131"/>
      <c r="J829" s="131"/>
      <c r="K829" s="131"/>
      <c r="L829" s="131"/>
      <c r="M829" s="131"/>
      <c r="N829" s="130"/>
      <c r="O829" s="130"/>
      <c r="P829" s="130"/>
      <c r="Q829" s="130"/>
      <c r="R829" s="131"/>
      <c r="S829" s="131"/>
      <c r="T829" s="131"/>
      <c r="U829" s="131"/>
      <c r="V829" s="131"/>
      <c r="W829" s="131"/>
      <c r="X829" s="131"/>
      <c r="Y829" s="126"/>
      <c r="Z829" s="126"/>
      <c r="AA829" s="126"/>
      <c r="AB829" s="126"/>
      <c r="AC829" s="126"/>
      <c r="AD829" s="126"/>
      <c r="AE829" s="126"/>
      <c r="AF829" s="126"/>
      <c r="AG829" s="126" t="s">
        <v>340</v>
      </c>
      <c r="AH829" s="126"/>
      <c r="AI829" s="126"/>
      <c r="AJ829" s="126"/>
      <c r="AK829" s="126"/>
      <c r="AL829" s="126"/>
      <c r="AM829" s="126"/>
      <c r="AN829" s="126"/>
      <c r="AO829" s="126"/>
      <c r="AP829" s="126"/>
      <c r="AQ829" s="126"/>
      <c r="AR829" s="126"/>
      <c r="AS829" s="126"/>
      <c r="AT829" s="126"/>
      <c r="AU829" s="126"/>
      <c r="AV829" s="126"/>
      <c r="AW829" s="126"/>
      <c r="AX829" s="126"/>
      <c r="AY829" s="126"/>
      <c r="AZ829" s="126"/>
      <c r="BA829" s="126"/>
      <c r="BB829" s="126"/>
      <c r="BC829" s="126"/>
      <c r="BD829" s="126"/>
      <c r="BE829" s="126"/>
      <c r="BF829" s="126"/>
      <c r="BG829" s="126"/>
      <c r="BH829" s="126"/>
    </row>
    <row r="830" spans="1:60">
      <c r="A830" s="129"/>
      <c r="B830" s="129"/>
      <c r="C830" s="257" t="s">
        <v>939</v>
      </c>
      <c r="D830" s="258"/>
      <c r="E830" s="258"/>
      <c r="F830" s="258"/>
      <c r="G830" s="258"/>
      <c r="H830" s="131"/>
      <c r="I830" s="131"/>
      <c r="J830" s="131"/>
      <c r="K830" s="131"/>
      <c r="L830" s="131"/>
      <c r="M830" s="131"/>
      <c r="N830" s="130"/>
      <c r="O830" s="130"/>
      <c r="P830" s="130"/>
      <c r="Q830" s="130"/>
      <c r="R830" s="131"/>
      <c r="S830" s="131"/>
      <c r="T830" s="131"/>
      <c r="U830" s="131"/>
      <c r="V830" s="131"/>
      <c r="W830" s="131"/>
      <c r="X830" s="131"/>
      <c r="Y830" s="126"/>
      <c r="Z830" s="126"/>
      <c r="AA830" s="126"/>
      <c r="AB830" s="126"/>
      <c r="AC830" s="126"/>
      <c r="AD830" s="126"/>
      <c r="AE830" s="126"/>
      <c r="AF830" s="126"/>
      <c r="AG830" s="126" t="s">
        <v>340</v>
      </c>
      <c r="AH830" s="126"/>
      <c r="AI830" s="126"/>
      <c r="AJ830" s="126"/>
      <c r="AK830" s="126"/>
      <c r="AL830" s="126"/>
      <c r="AM830" s="126"/>
      <c r="AN830" s="126"/>
      <c r="AO830" s="126"/>
      <c r="AP830" s="126"/>
      <c r="AQ830" s="126"/>
      <c r="AR830" s="126"/>
      <c r="AS830" s="126"/>
      <c r="AT830" s="126"/>
      <c r="AU830" s="126"/>
      <c r="AV830" s="126"/>
      <c r="AW830" s="126"/>
      <c r="AX830" s="126"/>
      <c r="AY830" s="126"/>
      <c r="AZ830" s="126"/>
      <c r="BA830" s="126"/>
      <c r="BB830" s="126"/>
      <c r="BC830" s="126"/>
      <c r="BD830" s="126"/>
      <c r="BE830" s="126"/>
      <c r="BF830" s="126"/>
      <c r="BG830" s="126"/>
      <c r="BH830" s="126"/>
    </row>
    <row r="831" spans="1:60">
      <c r="A831" s="129"/>
      <c r="B831" s="129"/>
      <c r="C831" s="257" t="s">
        <v>940</v>
      </c>
      <c r="D831" s="258"/>
      <c r="E831" s="258"/>
      <c r="F831" s="258"/>
      <c r="G831" s="258"/>
      <c r="H831" s="131"/>
      <c r="I831" s="131"/>
      <c r="J831" s="131"/>
      <c r="K831" s="131"/>
      <c r="L831" s="131"/>
      <c r="M831" s="131"/>
      <c r="N831" s="130"/>
      <c r="O831" s="130"/>
      <c r="P831" s="130"/>
      <c r="Q831" s="130"/>
      <c r="R831" s="131"/>
      <c r="S831" s="131"/>
      <c r="T831" s="131"/>
      <c r="U831" s="131"/>
      <c r="V831" s="131"/>
      <c r="W831" s="131"/>
      <c r="X831" s="131"/>
      <c r="Y831" s="126"/>
      <c r="Z831" s="126"/>
      <c r="AA831" s="126"/>
      <c r="AB831" s="126"/>
      <c r="AC831" s="126"/>
      <c r="AD831" s="126"/>
      <c r="AE831" s="126"/>
      <c r="AF831" s="126"/>
      <c r="AG831" s="126" t="s">
        <v>340</v>
      </c>
      <c r="AH831" s="126"/>
      <c r="AI831" s="126"/>
      <c r="AJ831" s="126"/>
      <c r="AK831" s="126"/>
      <c r="AL831" s="126"/>
      <c r="AM831" s="126"/>
      <c r="AN831" s="126"/>
      <c r="AO831" s="126"/>
      <c r="AP831" s="126"/>
      <c r="AQ831" s="126"/>
      <c r="AR831" s="126"/>
      <c r="AS831" s="126"/>
      <c r="AT831" s="126"/>
      <c r="AU831" s="126"/>
      <c r="AV831" s="126"/>
      <c r="AW831" s="126"/>
      <c r="AX831" s="126"/>
      <c r="AY831" s="126"/>
      <c r="AZ831" s="126"/>
      <c r="BA831" s="126"/>
      <c r="BB831" s="126"/>
      <c r="BC831" s="126"/>
      <c r="BD831" s="126"/>
      <c r="BE831" s="126"/>
      <c r="BF831" s="126"/>
      <c r="BG831" s="126"/>
      <c r="BH831" s="126"/>
    </row>
    <row r="832" spans="1:60">
      <c r="A832" s="129"/>
      <c r="B832" s="129"/>
      <c r="C832" s="257" t="s">
        <v>941</v>
      </c>
      <c r="D832" s="258"/>
      <c r="E832" s="258"/>
      <c r="F832" s="258"/>
      <c r="G832" s="258"/>
      <c r="H832" s="131"/>
      <c r="I832" s="131"/>
      <c r="J832" s="131"/>
      <c r="K832" s="131"/>
      <c r="L832" s="131"/>
      <c r="M832" s="131"/>
      <c r="N832" s="130"/>
      <c r="O832" s="130"/>
      <c r="P832" s="130"/>
      <c r="Q832" s="130"/>
      <c r="R832" s="131"/>
      <c r="S832" s="131"/>
      <c r="T832" s="131"/>
      <c r="U832" s="131"/>
      <c r="V832" s="131"/>
      <c r="W832" s="131"/>
      <c r="X832" s="131"/>
      <c r="Y832" s="126"/>
      <c r="Z832" s="126"/>
      <c r="AA832" s="126"/>
      <c r="AB832" s="126"/>
      <c r="AC832" s="126"/>
      <c r="AD832" s="126"/>
      <c r="AE832" s="126"/>
      <c r="AF832" s="126"/>
      <c r="AG832" s="126" t="s">
        <v>340</v>
      </c>
      <c r="AH832" s="126"/>
      <c r="AI832" s="126"/>
      <c r="AJ832" s="126"/>
      <c r="AK832" s="126"/>
      <c r="AL832" s="126"/>
      <c r="AM832" s="126"/>
      <c r="AN832" s="126"/>
      <c r="AO832" s="126"/>
      <c r="AP832" s="126"/>
      <c r="AQ832" s="126"/>
      <c r="AR832" s="126"/>
      <c r="AS832" s="126"/>
      <c r="AT832" s="126"/>
      <c r="AU832" s="126"/>
      <c r="AV832" s="126"/>
      <c r="AW832" s="126"/>
      <c r="AX832" s="126"/>
      <c r="AY832" s="126"/>
      <c r="AZ832" s="126"/>
      <c r="BA832" s="126"/>
      <c r="BB832" s="126"/>
      <c r="BC832" s="126"/>
      <c r="BD832" s="126"/>
      <c r="BE832" s="126"/>
      <c r="BF832" s="126"/>
      <c r="BG832" s="126"/>
      <c r="BH832" s="126"/>
    </row>
    <row r="833" spans="1:60">
      <c r="A833" s="129"/>
      <c r="B833" s="129"/>
      <c r="C833" s="257" t="s">
        <v>942</v>
      </c>
      <c r="D833" s="258"/>
      <c r="E833" s="258"/>
      <c r="F833" s="258"/>
      <c r="G833" s="258"/>
      <c r="H833" s="131"/>
      <c r="I833" s="131"/>
      <c r="J833" s="131"/>
      <c r="K833" s="131"/>
      <c r="L833" s="131"/>
      <c r="M833" s="131"/>
      <c r="N833" s="130"/>
      <c r="O833" s="130"/>
      <c r="P833" s="130"/>
      <c r="Q833" s="130"/>
      <c r="R833" s="131"/>
      <c r="S833" s="131"/>
      <c r="T833" s="131"/>
      <c r="U833" s="131"/>
      <c r="V833" s="131"/>
      <c r="W833" s="131"/>
      <c r="X833" s="131"/>
      <c r="Y833" s="126"/>
      <c r="Z833" s="126"/>
      <c r="AA833" s="126"/>
      <c r="AB833" s="126"/>
      <c r="AC833" s="126"/>
      <c r="AD833" s="126"/>
      <c r="AE833" s="126"/>
      <c r="AF833" s="126"/>
      <c r="AG833" s="126" t="s">
        <v>340</v>
      </c>
      <c r="AH833" s="126"/>
      <c r="AI833" s="126"/>
      <c r="AJ833" s="126"/>
      <c r="AK833" s="126"/>
      <c r="AL833" s="126"/>
      <c r="AM833" s="126"/>
      <c r="AN833" s="126"/>
      <c r="AO833" s="126"/>
      <c r="AP833" s="126"/>
      <c r="AQ833" s="126"/>
      <c r="AR833" s="126"/>
      <c r="AS833" s="126"/>
      <c r="AT833" s="126"/>
      <c r="AU833" s="126"/>
      <c r="AV833" s="126"/>
      <c r="AW833" s="126"/>
      <c r="AX833" s="126"/>
      <c r="AY833" s="126"/>
      <c r="AZ833" s="126"/>
      <c r="BA833" s="126"/>
      <c r="BB833" s="126"/>
      <c r="BC833" s="126"/>
      <c r="BD833" s="126"/>
      <c r="BE833" s="126"/>
      <c r="BF833" s="126"/>
      <c r="BG833" s="126"/>
      <c r="BH833" s="126"/>
    </row>
    <row r="834" spans="1:60">
      <c r="A834" s="129"/>
      <c r="B834" s="129"/>
      <c r="C834" s="257" t="s">
        <v>943</v>
      </c>
      <c r="D834" s="258"/>
      <c r="E834" s="258"/>
      <c r="F834" s="258"/>
      <c r="G834" s="258"/>
      <c r="H834" s="131"/>
      <c r="I834" s="131"/>
      <c r="J834" s="131"/>
      <c r="K834" s="131"/>
      <c r="L834" s="131"/>
      <c r="M834" s="131"/>
      <c r="N834" s="130"/>
      <c r="O834" s="130"/>
      <c r="P834" s="130"/>
      <c r="Q834" s="130"/>
      <c r="R834" s="131"/>
      <c r="S834" s="131"/>
      <c r="T834" s="131"/>
      <c r="U834" s="131"/>
      <c r="V834" s="131"/>
      <c r="W834" s="131"/>
      <c r="X834" s="131"/>
      <c r="Y834" s="126"/>
      <c r="Z834" s="126"/>
      <c r="AA834" s="126"/>
      <c r="AB834" s="126"/>
      <c r="AC834" s="126"/>
      <c r="AD834" s="126"/>
      <c r="AE834" s="126"/>
      <c r="AF834" s="126"/>
      <c r="AG834" s="126" t="s">
        <v>340</v>
      </c>
      <c r="AH834" s="126"/>
      <c r="AI834" s="126"/>
      <c r="AJ834" s="126"/>
      <c r="AK834" s="126"/>
      <c r="AL834" s="126"/>
      <c r="AM834" s="126"/>
      <c r="AN834" s="126"/>
      <c r="AO834" s="126"/>
      <c r="AP834" s="126"/>
      <c r="AQ834" s="126"/>
      <c r="AR834" s="126"/>
      <c r="AS834" s="126"/>
      <c r="AT834" s="126"/>
      <c r="AU834" s="126"/>
      <c r="AV834" s="126"/>
      <c r="AW834" s="126"/>
      <c r="AX834" s="126"/>
      <c r="AY834" s="126"/>
      <c r="AZ834" s="126"/>
      <c r="BA834" s="126"/>
      <c r="BB834" s="126"/>
      <c r="BC834" s="126"/>
      <c r="BD834" s="126"/>
      <c r="BE834" s="126"/>
      <c r="BF834" s="126"/>
      <c r="BG834" s="126"/>
      <c r="BH834" s="126"/>
    </row>
    <row r="835" spans="1:60">
      <c r="A835" s="129"/>
      <c r="B835" s="129"/>
      <c r="C835" s="257" t="s">
        <v>944</v>
      </c>
      <c r="D835" s="258"/>
      <c r="E835" s="258"/>
      <c r="F835" s="258"/>
      <c r="G835" s="258"/>
      <c r="H835" s="131"/>
      <c r="I835" s="131"/>
      <c r="J835" s="131"/>
      <c r="K835" s="131"/>
      <c r="L835" s="131"/>
      <c r="M835" s="131"/>
      <c r="N835" s="130"/>
      <c r="O835" s="130"/>
      <c r="P835" s="130"/>
      <c r="Q835" s="130"/>
      <c r="R835" s="131"/>
      <c r="S835" s="131"/>
      <c r="T835" s="131"/>
      <c r="U835" s="131"/>
      <c r="V835" s="131"/>
      <c r="W835" s="131"/>
      <c r="X835" s="131"/>
      <c r="Y835" s="126"/>
      <c r="Z835" s="126"/>
      <c r="AA835" s="126"/>
      <c r="AB835" s="126"/>
      <c r="AC835" s="126"/>
      <c r="AD835" s="126"/>
      <c r="AE835" s="126"/>
      <c r="AF835" s="126"/>
      <c r="AG835" s="126" t="s">
        <v>340</v>
      </c>
      <c r="AH835" s="126"/>
      <c r="AI835" s="126"/>
      <c r="AJ835" s="126"/>
      <c r="AK835" s="126"/>
      <c r="AL835" s="126"/>
      <c r="AM835" s="126"/>
      <c r="AN835" s="126"/>
      <c r="AO835" s="126"/>
      <c r="AP835" s="126"/>
      <c r="AQ835" s="126"/>
      <c r="AR835" s="126"/>
      <c r="AS835" s="126"/>
      <c r="AT835" s="126"/>
      <c r="AU835" s="126"/>
      <c r="AV835" s="126"/>
      <c r="AW835" s="126"/>
      <c r="AX835" s="126"/>
      <c r="AY835" s="126"/>
      <c r="AZ835" s="126"/>
      <c r="BA835" s="126"/>
      <c r="BB835" s="126"/>
      <c r="BC835" s="126"/>
      <c r="BD835" s="126"/>
      <c r="BE835" s="126"/>
      <c r="BF835" s="126"/>
      <c r="BG835" s="126"/>
      <c r="BH835" s="126"/>
    </row>
    <row r="836" spans="1:60">
      <c r="A836" s="129"/>
      <c r="B836" s="129"/>
      <c r="C836" s="257" t="s">
        <v>945</v>
      </c>
      <c r="D836" s="258"/>
      <c r="E836" s="258"/>
      <c r="F836" s="258"/>
      <c r="G836" s="258"/>
      <c r="H836" s="131"/>
      <c r="I836" s="131"/>
      <c r="J836" s="131"/>
      <c r="K836" s="131"/>
      <c r="L836" s="131"/>
      <c r="M836" s="131"/>
      <c r="N836" s="130"/>
      <c r="O836" s="130"/>
      <c r="P836" s="130"/>
      <c r="Q836" s="130"/>
      <c r="R836" s="131"/>
      <c r="S836" s="131"/>
      <c r="T836" s="131"/>
      <c r="U836" s="131"/>
      <c r="V836" s="131"/>
      <c r="W836" s="131"/>
      <c r="X836" s="131"/>
      <c r="Y836" s="126"/>
      <c r="Z836" s="126"/>
      <c r="AA836" s="126"/>
      <c r="AB836" s="126"/>
      <c r="AC836" s="126"/>
      <c r="AD836" s="126"/>
      <c r="AE836" s="126"/>
      <c r="AF836" s="126"/>
      <c r="AG836" s="126" t="s">
        <v>340</v>
      </c>
      <c r="AH836" s="126"/>
      <c r="AI836" s="126"/>
      <c r="AJ836" s="126"/>
      <c r="AK836" s="126"/>
      <c r="AL836" s="126"/>
      <c r="AM836" s="126"/>
      <c r="AN836" s="126"/>
      <c r="AO836" s="126"/>
      <c r="AP836" s="126"/>
      <c r="AQ836" s="126"/>
      <c r="AR836" s="126"/>
      <c r="AS836" s="126"/>
      <c r="AT836" s="126"/>
      <c r="AU836" s="126"/>
      <c r="AV836" s="126"/>
      <c r="AW836" s="126"/>
      <c r="AX836" s="126"/>
      <c r="AY836" s="126"/>
      <c r="AZ836" s="126"/>
      <c r="BA836" s="126"/>
      <c r="BB836" s="126"/>
      <c r="BC836" s="126"/>
      <c r="BD836" s="126"/>
      <c r="BE836" s="126"/>
      <c r="BF836" s="126"/>
      <c r="BG836" s="126"/>
      <c r="BH836" s="126"/>
    </row>
    <row r="837" spans="1:60">
      <c r="A837" s="129"/>
      <c r="B837" s="129"/>
      <c r="C837" s="257" t="s">
        <v>946</v>
      </c>
      <c r="D837" s="258"/>
      <c r="E837" s="258"/>
      <c r="F837" s="258"/>
      <c r="G837" s="258"/>
      <c r="H837" s="131"/>
      <c r="I837" s="131"/>
      <c r="J837" s="131"/>
      <c r="K837" s="131"/>
      <c r="L837" s="131"/>
      <c r="M837" s="131"/>
      <c r="N837" s="130"/>
      <c r="O837" s="130"/>
      <c r="P837" s="130"/>
      <c r="Q837" s="130"/>
      <c r="R837" s="131"/>
      <c r="S837" s="131"/>
      <c r="T837" s="131"/>
      <c r="U837" s="131"/>
      <c r="V837" s="131"/>
      <c r="W837" s="131"/>
      <c r="X837" s="131"/>
      <c r="Y837" s="126"/>
      <c r="Z837" s="126"/>
      <c r="AA837" s="126"/>
      <c r="AB837" s="126"/>
      <c r="AC837" s="126"/>
      <c r="AD837" s="126"/>
      <c r="AE837" s="126"/>
      <c r="AF837" s="126"/>
      <c r="AG837" s="126" t="s">
        <v>340</v>
      </c>
      <c r="AH837" s="126"/>
      <c r="AI837" s="126"/>
      <c r="AJ837" s="126"/>
      <c r="AK837" s="126"/>
      <c r="AL837" s="126"/>
      <c r="AM837" s="126"/>
      <c r="AN837" s="126"/>
      <c r="AO837" s="126"/>
      <c r="AP837" s="126"/>
      <c r="AQ837" s="126"/>
      <c r="AR837" s="126"/>
      <c r="AS837" s="126"/>
      <c r="AT837" s="126"/>
      <c r="AU837" s="126"/>
      <c r="AV837" s="126"/>
      <c r="AW837" s="126"/>
      <c r="AX837" s="126"/>
      <c r="AY837" s="126"/>
      <c r="AZ837" s="126"/>
      <c r="BA837" s="126"/>
      <c r="BB837" s="126"/>
      <c r="BC837" s="126"/>
      <c r="BD837" s="126"/>
      <c r="BE837" s="126"/>
      <c r="BF837" s="126"/>
      <c r="BG837" s="126"/>
      <c r="BH837" s="126"/>
    </row>
    <row r="838" spans="1:60">
      <c r="A838" s="129"/>
      <c r="B838" s="129"/>
      <c r="C838" s="257" t="s">
        <v>947</v>
      </c>
      <c r="D838" s="258"/>
      <c r="E838" s="258"/>
      <c r="F838" s="258"/>
      <c r="G838" s="258"/>
      <c r="H838" s="131"/>
      <c r="I838" s="131"/>
      <c r="J838" s="131"/>
      <c r="K838" s="131"/>
      <c r="L838" s="131"/>
      <c r="M838" s="131"/>
      <c r="N838" s="130"/>
      <c r="O838" s="130"/>
      <c r="P838" s="130"/>
      <c r="Q838" s="130"/>
      <c r="R838" s="131"/>
      <c r="S838" s="131"/>
      <c r="T838" s="131"/>
      <c r="U838" s="131"/>
      <c r="V838" s="131"/>
      <c r="W838" s="131"/>
      <c r="X838" s="131"/>
      <c r="Y838" s="126"/>
      <c r="Z838" s="126"/>
      <c r="AA838" s="126"/>
      <c r="AB838" s="126"/>
      <c r="AC838" s="126"/>
      <c r="AD838" s="126"/>
      <c r="AE838" s="126"/>
      <c r="AF838" s="126"/>
      <c r="AG838" s="126" t="s">
        <v>340</v>
      </c>
      <c r="AH838" s="126"/>
      <c r="AI838" s="126"/>
      <c r="AJ838" s="126"/>
      <c r="AK838" s="126"/>
      <c r="AL838" s="126"/>
      <c r="AM838" s="126"/>
      <c r="AN838" s="126"/>
      <c r="AO838" s="126"/>
      <c r="AP838" s="126"/>
      <c r="AQ838" s="126"/>
      <c r="AR838" s="126"/>
      <c r="AS838" s="126"/>
      <c r="AT838" s="126"/>
      <c r="AU838" s="126"/>
      <c r="AV838" s="126"/>
      <c r="AW838" s="126"/>
      <c r="AX838" s="126"/>
      <c r="AY838" s="126"/>
      <c r="AZ838" s="126"/>
      <c r="BA838" s="126"/>
      <c r="BB838" s="126"/>
      <c r="BC838" s="126"/>
      <c r="BD838" s="126"/>
      <c r="BE838" s="126"/>
      <c r="BF838" s="126"/>
      <c r="BG838" s="126"/>
      <c r="BH838" s="126"/>
    </row>
    <row r="839" spans="1:60">
      <c r="A839" s="129"/>
      <c r="B839" s="129"/>
      <c r="C839" s="257" t="s">
        <v>948</v>
      </c>
      <c r="D839" s="258"/>
      <c r="E839" s="258"/>
      <c r="F839" s="258"/>
      <c r="G839" s="258"/>
      <c r="H839" s="131"/>
      <c r="I839" s="131"/>
      <c r="J839" s="131"/>
      <c r="K839" s="131"/>
      <c r="L839" s="131"/>
      <c r="M839" s="131"/>
      <c r="N839" s="130"/>
      <c r="O839" s="130"/>
      <c r="P839" s="130"/>
      <c r="Q839" s="130"/>
      <c r="R839" s="131"/>
      <c r="S839" s="131"/>
      <c r="T839" s="131"/>
      <c r="U839" s="131"/>
      <c r="V839" s="131"/>
      <c r="W839" s="131"/>
      <c r="X839" s="131"/>
      <c r="Y839" s="126"/>
      <c r="Z839" s="126"/>
      <c r="AA839" s="126"/>
      <c r="AB839" s="126"/>
      <c r="AC839" s="126"/>
      <c r="AD839" s="126"/>
      <c r="AE839" s="126"/>
      <c r="AF839" s="126"/>
      <c r="AG839" s="126" t="s">
        <v>340</v>
      </c>
      <c r="AH839" s="126"/>
      <c r="AI839" s="126"/>
      <c r="AJ839" s="126"/>
      <c r="AK839" s="126"/>
      <c r="AL839" s="126"/>
      <c r="AM839" s="126"/>
      <c r="AN839" s="126"/>
      <c r="AO839" s="126"/>
      <c r="AP839" s="126"/>
      <c r="AQ839" s="126"/>
      <c r="AR839" s="126"/>
      <c r="AS839" s="126"/>
      <c r="AT839" s="126"/>
      <c r="AU839" s="126"/>
      <c r="AV839" s="126"/>
      <c r="AW839" s="126"/>
      <c r="AX839" s="126"/>
      <c r="AY839" s="126"/>
      <c r="AZ839" s="126"/>
      <c r="BA839" s="126"/>
      <c r="BB839" s="126"/>
      <c r="BC839" s="126"/>
      <c r="BD839" s="126"/>
      <c r="BE839" s="126"/>
      <c r="BF839" s="126"/>
      <c r="BG839" s="126"/>
      <c r="BH839" s="126"/>
    </row>
    <row r="840" spans="1:60">
      <c r="A840" s="129"/>
      <c r="B840" s="129"/>
      <c r="C840" s="257" t="s">
        <v>949</v>
      </c>
      <c r="D840" s="258"/>
      <c r="E840" s="258"/>
      <c r="F840" s="258"/>
      <c r="G840" s="258"/>
      <c r="H840" s="131"/>
      <c r="I840" s="131"/>
      <c r="J840" s="131"/>
      <c r="K840" s="131"/>
      <c r="L840" s="131"/>
      <c r="M840" s="131"/>
      <c r="N840" s="130"/>
      <c r="O840" s="130"/>
      <c r="P840" s="130"/>
      <c r="Q840" s="130"/>
      <c r="R840" s="131"/>
      <c r="S840" s="131"/>
      <c r="T840" s="131"/>
      <c r="U840" s="131"/>
      <c r="V840" s="131"/>
      <c r="W840" s="131"/>
      <c r="X840" s="131"/>
      <c r="Y840" s="126"/>
      <c r="Z840" s="126"/>
      <c r="AA840" s="126"/>
      <c r="AB840" s="126"/>
      <c r="AC840" s="126"/>
      <c r="AD840" s="126"/>
      <c r="AE840" s="126"/>
      <c r="AF840" s="126"/>
      <c r="AG840" s="126" t="s">
        <v>340</v>
      </c>
      <c r="AH840" s="126"/>
      <c r="AI840" s="126"/>
      <c r="AJ840" s="126"/>
      <c r="AK840" s="126"/>
      <c r="AL840" s="126"/>
      <c r="AM840" s="126"/>
      <c r="AN840" s="126"/>
      <c r="AO840" s="126"/>
      <c r="AP840" s="126"/>
      <c r="AQ840" s="126"/>
      <c r="AR840" s="126"/>
      <c r="AS840" s="126"/>
      <c r="AT840" s="126"/>
      <c r="AU840" s="126"/>
      <c r="AV840" s="126"/>
      <c r="AW840" s="126"/>
      <c r="AX840" s="126"/>
      <c r="AY840" s="126"/>
      <c r="AZ840" s="126"/>
      <c r="BA840" s="126"/>
      <c r="BB840" s="126"/>
      <c r="BC840" s="126"/>
      <c r="BD840" s="126"/>
      <c r="BE840" s="126"/>
      <c r="BF840" s="126"/>
      <c r="BG840" s="126"/>
      <c r="BH840" s="126"/>
    </row>
    <row r="841" spans="1:60">
      <c r="A841" s="129"/>
      <c r="B841" s="129"/>
      <c r="C841" s="257" t="s">
        <v>950</v>
      </c>
      <c r="D841" s="258"/>
      <c r="E841" s="258"/>
      <c r="F841" s="258"/>
      <c r="G841" s="258"/>
      <c r="H841" s="131"/>
      <c r="I841" s="131"/>
      <c r="J841" s="131"/>
      <c r="K841" s="131"/>
      <c r="L841" s="131"/>
      <c r="M841" s="131"/>
      <c r="N841" s="130"/>
      <c r="O841" s="130"/>
      <c r="P841" s="130"/>
      <c r="Q841" s="130"/>
      <c r="R841" s="131"/>
      <c r="S841" s="131"/>
      <c r="T841" s="131"/>
      <c r="U841" s="131"/>
      <c r="V841" s="131"/>
      <c r="W841" s="131"/>
      <c r="X841" s="131"/>
      <c r="Y841" s="126"/>
      <c r="Z841" s="126"/>
      <c r="AA841" s="126"/>
      <c r="AB841" s="126"/>
      <c r="AC841" s="126"/>
      <c r="AD841" s="126"/>
      <c r="AE841" s="126"/>
      <c r="AF841" s="126"/>
      <c r="AG841" s="126" t="s">
        <v>340</v>
      </c>
      <c r="AH841" s="126"/>
      <c r="AI841" s="126"/>
      <c r="AJ841" s="126"/>
      <c r="AK841" s="126"/>
      <c r="AL841" s="126"/>
      <c r="AM841" s="126"/>
      <c r="AN841" s="126"/>
      <c r="AO841" s="126"/>
      <c r="AP841" s="126"/>
      <c r="AQ841" s="126"/>
      <c r="AR841" s="126"/>
      <c r="AS841" s="126"/>
      <c r="AT841" s="126"/>
      <c r="AU841" s="126"/>
      <c r="AV841" s="126"/>
      <c r="AW841" s="126"/>
      <c r="AX841" s="126"/>
      <c r="AY841" s="126"/>
      <c r="AZ841" s="126"/>
      <c r="BA841" s="126"/>
      <c r="BB841" s="126"/>
      <c r="BC841" s="126"/>
      <c r="BD841" s="126"/>
      <c r="BE841" s="126"/>
      <c r="BF841" s="126"/>
      <c r="BG841" s="126"/>
      <c r="BH841" s="126"/>
    </row>
    <row r="842" spans="1:60">
      <c r="A842" s="129"/>
      <c r="B842" s="129"/>
      <c r="C842" s="257" t="s">
        <v>951</v>
      </c>
      <c r="D842" s="258"/>
      <c r="E842" s="258"/>
      <c r="F842" s="258"/>
      <c r="G842" s="258"/>
      <c r="H842" s="131"/>
      <c r="I842" s="131"/>
      <c r="J842" s="131"/>
      <c r="K842" s="131"/>
      <c r="L842" s="131"/>
      <c r="M842" s="131"/>
      <c r="N842" s="130"/>
      <c r="O842" s="130"/>
      <c r="P842" s="130"/>
      <c r="Q842" s="130"/>
      <c r="R842" s="131"/>
      <c r="S842" s="131"/>
      <c r="T842" s="131"/>
      <c r="U842" s="131"/>
      <c r="V842" s="131"/>
      <c r="W842" s="131"/>
      <c r="X842" s="131"/>
      <c r="Y842" s="126"/>
      <c r="Z842" s="126"/>
      <c r="AA842" s="126"/>
      <c r="AB842" s="126"/>
      <c r="AC842" s="126"/>
      <c r="AD842" s="126"/>
      <c r="AE842" s="126"/>
      <c r="AF842" s="126"/>
      <c r="AG842" s="126" t="s">
        <v>340</v>
      </c>
      <c r="AH842" s="126"/>
      <c r="AI842" s="126"/>
      <c r="AJ842" s="126"/>
      <c r="AK842" s="126"/>
      <c r="AL842" s="126"/>
      <c r="AM842" s="126"/>
      <c r="AN842" s="126"/>
      <c r="AO842" s="126"/>
      <c r="AP842" s="126"/>
      <c r="AQ842" s="126"/>
      <c r="AR842" s="126"/>
      <c r="AS842" s="126"/>
      <c r="AT842" s="126"/>
      <c r="AU842" s="126"/>
      <c r="AV842" s="126"/>
      <c r="AW842" s="126"/>
      <c r="AX842" s="126"/>
      <c r="AY842" s="126"/>
      <c r="AZ842" s="126"/>
      <c r="BA842" s="126"/>
      <c r="BB842" s="126"/>
      <c r="BC842" s="126"/>
      <c r="BD842" s="126"/>
      <c r="BE842" s="126"/>
      <c r="BF842" s="126"/>
      <c r="BG842" s="126"/>
      <c r="BH842" s="126"/>
    </row>
    <row r="843" spans="1:60">
      <c r="A843" s="129"/>
      <c r="B843" s="129"/>
      <c r="C843" s="257" t="s">
        <v>952</v>
      </c>
      <c r="D843" s="258"/>
      <c r="E843" s="258"/>
      <c r="F843" s="258"/>
      <c r="G843" s="258"/>
      <c r="H843" s="131"/>
      <c r="I843" s="131"/>
      <c r="J843" s="131"/>
      <c r="K843" s="131"/>
      <c r="L843" s="131"/>
      <c r="M843" s="131"/>
      <c r="N843" s="130"/>
      <c r="O843" s="130"/>
      <c r="P843" s="130"/>
      <c r="Q843" s="130"/>
      <c r="R843" s="131"/>
      <c r="S843" s="131"/>
      <c r="T843" s="131"/>
      <c r="U843" s="131"/>
      <c r="V843" s="131"/>
      <c r="W843" s="131"/>
      <c r="X843" s="131"/>
      <c r="Y843" s="126"/>
      <c r="Z843" s="126"/>
      <c r="AA843" s="126"/>
      <c r="AB843" s="126"/>
      <c r="AC843" s="126"/>
      <c r="AD843" s="126"/>
      <c r="AE843" s="126"/>
      <c r="AF843" s="126"/>
      <c r="AG843" s="126" t="s">
        <v>340</v>
      </c>
      <c r="AH843" s="126"/>
      <c r="AI843" s="126"/>
      <c r="AJ843" s="126"/>
      <c r="AK843" s="126"/>
      <c r="AL843" s="126"/>
      <c r="AM843" s="126"/>
      <c r="AN843" s="126"/>
      <c r="AO843" s="126"/>
      <c r="AP843" s="126"/>
      <c r="AQ843" s="126"/>
      <c r="AR843" s="126"/>
      <c r="AS843" s="126"/>
      <c r="AT843" s="126"/>
      <c r="AU843" s="126"/>
      <c r="AV843" s="126"/>
      <c r="AW843" s="126"/>
      <c r="AX843" s="126"/>
      <c r="AY843" s="126"/>
      <c r="AZ843" s="126"/>
      <c r="BA843" s="126"/>
      <c r="BB843" s="126"/>
      <c r="BC843" s="126"/>
      <c r="BD843" s="126"/>
      <c r="BE843" s="126"/>
      <c r="BF843" s="126"/>
      <c r="BG843" s="126"/>
      <c r="BH843" s="126"/>
    </row>
    <row r="844" spans="1:60">
      <c r="A844" s="129"/>
      <c r="B844" s="129"/>
      <c r="C844" s="257" t="s">
        <v>953</v>
      </c>
      <c r="D844" s="258"/>
      <c r="E844" s="258"/>
      <c r="F844" s="258"/>
      <c r="G844" s="258"/>
      <c r="H844" s="131"/>
      <c r="I844" s="131"/>
      <c r="J844" s="131"/>
      <c r="K844" s="131"/>
      <c r="L844" s="131"/>
      <c r="M844" s="131"/>
      <c r="N844" s="130"/>
      <c r="O844" s="130"/>
      <c r="P844" s="130"/>
      <c r="Q844" s="130"/>
      <c r="R844" s="131"/>
      <c r="S844" s="131"/>
      <c r="T844" s="131"/>
      <c r="U844" s="131"/>
      <c r="V844" s="131"/>
      <c r="W844" s="131"/>
      <c r="X844" s="131"/>
      <c r="Y844" s="126"/>
      <c r="Z844" s="126"/>
      <c r="AA844" s="126"/>
      <c r="AB844" s="126"/>
      <c r="AC844" s="126"/>
      <c r="AD844" s="126"/>
      <c r="AE844" s="126"/>
      <c r="AF844" s="126"/>
      <c r="AG844" s="126" t="s">
        <v>340</v>
      </c>
      <c r="AH844" s="126"/>
      <c r="AI844" s="126"/>
      <c r="AJ844" s="126"/>
      <c r="AK844" s="126"/>
      <c r="AL844" s="126"/>
      <c r="AM844" s="126"/>
      <c r="AN844" s="126"/>
      <c r="AO844" s="126"/>
      <c r="AP844" s="126"/>
      <c r="AQ844" s="126"/>
      <c r="AR844" s="126"/>
      <c r="AS844" s="126"/>
      <c r="AT844" s="126"/>
      <c r="AU844" s="126"/>
      <c r="AV844" s="126"/>
      <c r="AW844" s="126"/>
      <c r="AX844" s="126"/>
      <c r="AY844" s="126"/>
      <c r="AZ844" s="126"/>
      <c r="BA844" s="126"/>
      <c r="BB844" s="126"/>
      <c r="BC844" s="126"/>
      <c r="BD844" s="126"/>
      <c r="BE844" s="126"/>
      <c r="BF844" s="126"/>
      <c r="BG844" s="126"/>
      <c r="BH844" s="126"/>
    </row>
    <row r="845" spans="1:60">
      <c r="A845" s="129"/>
      <c r="B845" s="129"/>
      <c r="C845" s="257" t="s">
        <v>954</v>
      </c>
      <c r="D845" s="258"/>
      <c r="E845" s="258"/>
      <c r="F845" s="258"/>
      <c r="G845" s="258"/>
      <c r="H845" s="131"/>
      <c r="I845" s="131"/>
      <c r="J845" s="131"/>
      <c r="K845" s="131"/>
      <c r="L845" s="131"/>
      <c r="M845" s="131"/>
      <c r="N845" s="130"/>
      <c r="O845" s="130"/>
      <c r="P845" s="130"/>
      <c r="Q845" s="130"/>
      <c r="R845" s="131"/>
      <c r="S845" s="131"/>
      <c r="T845" s="131"/>
      <c r="U845" s="131"/>
      <c r="V845" s="131"/>
      <c r="W845" s="131"/>
      <c r="X845" s="131"/>
      <c r="Y845" s="126"/>
      <c r="Z845" s="126"/>
      <c r="AA845" s="126"/>
      <c r="AB845" s="126"/>
      <c r="AC845" s="126"/>
      <c r="AD845" s="126"/>
      <c r="AE845" s="126"/>
      <c r="AF845" s="126"/>
      <c r="AG845" s="126" t="s">
        <v>340</v>
      </c>
      <c r="AH845" s="126"/>
      <c r="AI845" s="126"/>
      <c r="AJ845" s="126"/>
      <c r="AK845" s="126"/>
      <c r="AL845" s="126"/>
      <c r="AM845" s="126"/>
      <c r="AN845" s="126"/>
      <c r="AO845" s="126"/>
      <c r="AP845" s="126"/>
      <c r="AQ845" s="126"/>
      <c r="AR845" s="126"/>
      <c r="AS845" s="126"/>
      <c r="AT845" s="126"/>
      <c r="AU845" s="126"/>
      <c r="AV845" s="126"/>
      <c r="AW845" s="126"/>
      <c r="AX845" s="126"/>
      <c r="AY845" s="126"/>
      <c r="AZ845" s="126"/>
      <c r="BA845" s="126"/>
      <c r="BB845" s="126"/>
      <c r="BC845" s="126"/>
      <c r="BD845" s="126"/>
      <c r="BE845" s="126"/>
      <c r="BF845" s="126"/>
      <c r="BG845" s="126"/>
      <c r="BH845" s="126"/>
    </row>
    <row r="846" spans="1:60">
      <c r="A846" s="129"/>
      <c r="B846" s="129"/>
      <c r="C846" s="257" t="s">
        <v>955</v>
      </c>
      <c r="D846" s="258"/>
      <c r="E846" s="258"/>
      <c r="F846" s="258"/>
      <c r="G846" s="258"/>
      <c r="H846" s="131"/>
      <c r="I846" s="131"/>
      <c r="J846" s="131"/>
      <c r="K846" s="131"/>
      <c r="L846" s="131"/>
      <c r="M846" s="131"/>
      <c r="N846" s="130"/>
      <c r="O846" s="130"/>
      <c r="P846" s="130"/>
      <c r="Q846" s="130"/>
      <c r="R846" s="131"/>
      <c r="S846" s="131"/>
      <c r="T846" s="131"/>
      <c r="U846" s="131"/>
      <c r="V846" s="131"/>
      <c r="W846" s="131"/>
      <c r="X846" s="131"/>
      <c r="Y846" s="126"/>
      <c r="Z846" s="126"/>
      <c r="AA846" s="126"/>
      <c r="AB846" s="126"/>
      <c r="AC846" s="126"/>
      <c r="AD846" s="126"/>
      <c r="AE846" s="126"/>
      <c r="AF846" s="126"/>
      <c r="AG846" s="126" t="s">
        <v>340</v>
      </c>
      <c r="AH846" s="126"/>
      <c r="AI846" s="126"/>
      <c r="AJ846" s="126"/>
      <c r="AK846" s="126"/>
      <c r="AL846" s="126"/>
      <c r="AM846" s="126"/>
      <c r="AN846" s="126"/>
      <c r="AO846" s="126"/>
      <c r="AP846" s="126"/>
      <c r="AQ846" s="126"/>
      <c r="AR846" s="126"/>
      <c r="AS846" s="126"/>
      <c r="AT846" s="126"/>
      <c r="AU846" s="126"/>
      <c r="AV846" s="126"/>
      <c r="AW846" s="126"/>
      <c r="AX846" s="126"/>
      <c r="AY846" s="126"/>
      <c r="AZ846" s="126"/>
      <c r="BA846" s="126"/>
      <c r="BB846" s="126"/>
      <c r="BC846" s="126"/>
      <c r="BD846" s="126"/>
      <c r="BE846" s="126"/>
      <c r="BF846" s="126"/>
      <c r="BG846" s="126"/>
      <c r="BH846" s="126"/>
    </row>
    <row r="847" spans="1:60">
      <c r="A847" s="129"/>
      <c r="B847" s="129"/>
      <c r="C847" s="257" t="s">
        <v>956</v>
      </c>
      <c r="D847" s="258"/>
      <c r="E847" s="258"/>
      <c r="F847" s="258"/>
      <c r="G847" s="258"/>
      <c r="H847" s="131"/>
      <c r="I847" s="131"/>
      <c r="J847" s="131"/>
      <c r="K847" s="131"/>
      <c r="L847" s="131"/>
      <c r="M847" s="131"/>
      <c r="N847" s="130"/>
      <c r="O847" s="130"/>
      <c r="P847" s="130"/>
      <c r="Q847" s="130"/>
      <c r="R847" s="131"/>
      <c r="S847" s="131"/>
      <c r="T847" s="131"/>
      <c r="U847" s="131"/>
      <c r="V847" s="131"/>
      <c r="W847" s="131"/>
      <c r="X847" s="131"/>
      <c r="Y847" s="126"/>
      <c r="Z847" s="126"/>
      <c r="AA847" s="126"/>
      <c r="AB847" s="126"/>
      <c r="AC847" s="126"/>
      <c r="AD847" s="126"/>
      <c r="AE847" s="126"/>
      <c r="AF847" s="126"/>
      <c r="AG847" s="126" t="s">
        <v>340</v>
      </c>
      <c r="AH847" s="126"/>
      <c r="AI847" s="126"/>
      <c r="AJ847" s="126"/>
      <c r="AK847" s="126"/>
      <c r="AL847" s="126"/>
      <c r="AM847" s="126"/>
      <c r="AN847" s="126"/>
      <c r="AO847" s="126"/>
      <c r="AP847" s="126"/>
      <c r="AQ847" s="126"/>
      <c r="AR847" s="126"/>
      <c r="AS847" s="126"/>
      <c r="AT847" s="126"/>
      <c r="AU847" s="126"/>
      <c r="AV847" s="126"/>
      <c r="AW847" s="126"/>
      <c r="AX847" s="126"/>
      <c r="AY847" s="126"/>
      <c r="AZ847" s="126"/>
      <c r="BA847" s="126"/>
      <c r="BB847" s="126"/>
      <c r="BC847" s="126"/>
      <c r="BD847" s="126"/>
      <c r="BE847" s="126"/>
      <c r="BF847" s="126"/>
      <c r="BG847" s="126"/>
      <c r="BH847" s="126"/>
    </row>
    <row r="848" spans="1:60">
      <c r="A848" s="129"/>
      <c r="B848" s="129"/>
      <c r="C848" s="257" t="s">
        <v>957</v>
      </c>
      <c r="D848" s="258"/>
      <c r="E848" s="258"/>
      <c r="F848" s="258"/>
      <c r="G848" s="258"/>
      <c r="H848" s="131"/>
      <c r="I848" s="131"/>
      <c r="J848" s="131"/>
      <c r="K848" s="131"/>
      <c r="L848" s="131"/>
      <c r="M848" s="131"/>
      <c r="N848" s="130"/>
      <c r="O848" s="130"/>
      <c r="P848" s="130"/>
      <c r="Q848" s="130"/>
      <c r="R848" s="131"/>
      <c r="S848" s="131"/>
      <c r="T848" s="131"/>
      <c r="U848" s="131"/>
      <c r="V848" s="131"/>
      <c r="W848" s="131"/>
      <c r="X848" s="131"/>
      <c r="Y848" s="126"/>
      <c r="Z848" s="126"/>
      <c r="AA848" s="126"/>
      <c r="AB848" s="126"/>
      <c r="AC848" s="126"/>
      <c r="AD848" s="126"/>
      <c r="AE848" s="126"/>
      <c r="AF848" s="126"/>
      <c r="AG848" s="126" t="s">
        <v>340</v>
      </c>
      <c r="AH848" s="126"/>
      <c r="AI848" s="126"/>
      <c r="AJ848" s="126"/>
      <c r="AK848" s="126"/>
      <c r="AL848" s="126"/>
      <c r="AM848" s="126"/>
      <c r="AN848" s="126"/>
      <c r="AO848" s="126"/>
      <c r="AP848" s="126"/>
      <c r="AQ848" s="126"/>
      <c r="AR848" s="126"/>
      <c r="AS848" s="126"/>
      <c r="AT848" s="126"/>
      <c r="AU848" s="126"/>
      <c r="AV848" s="126"/>
      <c r="AW848" s="126"/>
      <c r="AX848" s="126"/>
      <c r="AY848" s="126"/>
      <c r="AZ848" s="126"/>
      <c r="BA848" s="126"/>
      <c r="BB848" s="126"/>
      <c r="BC848" s="126"/>
      <c r="BD848" s="126"/>
      <c r="BE848" s="126"/>
      <c r="BF848" s="126"/>
      <c r="BG848" s="126"/>
      <c r="BH848" s="126"/>
    </row>
    <row r="849" spans="1:60">
      <c r="A849" s="129"/>
      <c r="B849" s="129"/>
      <c r="C849" s="257" t="s">
        <v>958</v>
      </c>
      <c r="D849" s="258"/>
      <c r="E849" s="258"/>
      <c r="F849" s="258"/>
      <c r="G849" s="258"/>
      <c r="H849" s="131"/>
      <c r="I849" s="131"/>
      <c r="J849" s="131"/>
      <c r="K849" s="131"/>
      <c r="L849" s="131"/>
      <c r="M849" s="131"/>
      <c r="N849" s="130"/>
      <c r="O849" s="130"/>
      <c r="P849" s="130"/>
      <c r="Q849" s="130"/>
      <c r="R849" s="131"/>
      <c r="S849" s="131"/>
      <c r="T849" s="131"/>
      <c r="U849" s="131"/>
      <c r="V849" s="131"/>
      <c r="W849" s="131"/>
      <c r="X849" s="131"/>
      <c r="Y849" s="126"/>
      <c r="Z849" s="126"/>
      <c r="AA849" s="126"/>
      <c r="AB849" s="126"/>
      <c r="AC849" s="126"/>
      <c r="AD849" s="126"/>
      <c r="AE849" s="126"/>
      <c r="AF849" s="126"/>
      <c r="AG849" s="126" t="s">
        <v>340</v>
      </c>
      <c r="AH849" s="126"/>
      <c r="AI849" s="126"/>
      <c r="AJ849" s="126"/>
      <c r="AK849" s="126"/>
      <c r="AL849" s="126"/>
      <c r="AM849" s="126"/>
      <c r="AN849" s="126"/>
      <c r="AO849" s="126"/>
      <c r="AP849" s="126"/>
      <c r="AQ849" s="126"/>
      <c r="AR849" s="126"/>
      <c r="AS849" s="126"/>
      <c r="AT849" s="126"/>
      <c r="AU849" s="126"/>
      <c r="AV849" s="126"/>
      <c r="AW849" s="126"/>
      <c r="AX849" s="126"/>
      <c r="AY849" s="126"/>
      <c r="AZ849" s="126"/>
      <c r="BA849" s="126"/>
      <c r="BB849" s="126"/>
      <c r="BC849" s="126"/>
      <c r="BD849" s="126"/>
      <c r="BE849" s="126"/>
      <c r="BF849" s="126"/>
      <c r="BG849" s="126"/>
      <c r="BH849" s="126"/>
    </row>
    <row r="850" spans="1:60">
      <c r="A850" s="129"/>
      <c r="B850" s="129"/>
      <c r="C850" s="257" t="s">
        <v>959</v>
      </c>
      <c r="D850" s="258"/>
      <c r="E850" s="258"/>
      <c r="F850" s="258"/>
      <c r="G850" s="258"/>
      <c r="H850" s="131"/>
      <c r="I850" s="131"/>
      <c r="J850" s="131"/>
      <c r="K850" s="131"/>
      <c r="L850" s="131"/>
      <c r="M850" s="131"/>
      <c r="N850" s="130"/>
      <c r="O850" s="130"/>
      <c r="P850" s="130"/>
      <c r="Q850" s="130"/>
      <c r="R850" s="131"/>
      <c r="S850" s="131"/>
      <c r="T850" s="131"/>
      <c r="U850" s="131"/>
      <c r="V850" s="131"/>
      <c r="W850" s="131"/>
      <c r="X850" s="131"/>
      <c r="Y850" s="126"/>
      <c r="Z850" s="126"/>
      <c r="AA850" s="126"/>
      <c r="AB850" s="126"/>
      <c r="AC850" s="126"/>
      <c r="AD850" s="126"/>
      <c r="AE850" s="126"/>
      <c r="AF850" s="126"/>
      <c r="AG850" s="126" t="s">
        <v>340</v>
      </c>
      <c r="AH850" s="126"/>
      <c r="AI850" s="126"/>
      <c r="AJ850" s="126"/>
      <c r="AK850" s="126"/>
      <c r="AL850" s="126"/>
      <c r="AM850" s="126"/>
      <c r="AN850" s="126"/>
      <c r="AO850" s="126"/>
      <c r="AP850" s="126"/>
      <c r="AQ850" s="126"/>
      <c r="AR850" s="126"/>
      <c r="AS850" s="126"/>
      <c r="AT850" s="126"/>
      <c r="AU850" s="126"/>
      <c r="AV850" s="126"/>
      <c r="AW850" s="126"/>
      <c r="AX850" s="126"/>
      <c r="AY850" s="126"/>
      <c r="AZ850" s="126"/>
      <c r="BA850" s="126"/>
      <c r="BB850" s="126"/>
      <c r="BC850" s="126"/>
      <c r="BD850" s="126"/>
      <c r="BE850" s="126"/>
      <c r="BF850" s="126"/>
      <c r="BG850" s="126"/>
      <c r="BH850" s="126"/>
    </row>
    <row r="851" spans="1:60">
      <c r="A851" s="129"/>
      <c r="B851" s="129"/>
      <c r="C851" s="257" t="s">
        <v>960</v>
      </c>
      <c r="D851" s="258"/>
      <c r="E851" s="258"/>
      <c r="F851" s="258"/>
      <c r="G851" s="258"/>
      <c r="H851" s="131"/>
      <c r="I851" s="131"/>
      <c r="J851" s="131"/>
      <c r="K851" s="131"/>
      <c r="L851" s="131"/>
      <c r="M851" s="131"/>
      <c r="N851" s="130"/>
      <c r="O851" s="130"/>
      <c r="P851" s="130"/>
      <c r="Q851" s="130"/>
      <c r="R851" s="131"/>
      <c r="S851" s="131"/>
      <c r="T851" s="131"/>
      <c r="U851" s="131"/>
      <c r="V851" s="131"/>
      <c r="W851" s="131"/>
      <c r="X851" s="131"/>
      <c r="Y851" s="126"/>
      <c r="Z851" s="126"/>
      <c r="AA851" s="126"/>
      <c r="AB851" s="126"/>
      <c r="AC851" s="126"/>
      <c r="AD851" s="126"/>
      <c r="AE851" s="126"/>
      <c r="AF851" s="126"/>
      <c r="AG851" s="126" t="s">
        <v>340</v>
      </c>
      <c r="AH851" s="126"/>
      <c r="AI851" s="126"/>
      <c r="AJ851" s="126"/>
      <c r="AK851" s="126"/>
      <c r="AL851" s="126"/>
      <c r="AM851" s="126"/>
      <c r="AN851" s="126"/>
      <c r="AO851" s="126"/>
      <c r="AP851" s="126"/>
      <c r="AQ851" s="126"/>
      <c r="AR851" s="126"/>
      <c r="AS851" s="126"/>
      <c r="AT851" s="126"/>
      <c r="AU851" s="126"/>
      <c r="AV851" s="126"/>
      <c r="AW851" s="126"/>
      <c r="AX851" s="126"/>
      <c r="AY851" s="126"/>
      <c r="AZ851" s="126"/>
      <c r="BA851" s="126"/>
      <c r="BB851" s="126"/>
      <c r="BC851" s="126"/>
      <c r="BD851" s="126"/>
      <c r="BE851" s="126"/>
      <c r="BF851" s="126"/>
      <c r="BG851" s="126"/>
      <c r="BH851" s="126"/>
    </row>
    <row r="852" spans="1:60">
      <c r="A852" s="129"/>
      <c r="B852" s="129"/>
      <c r="C852" s="257" t="s">
        <v>961</v>
      </c>
      <c r="D852" s="258"/>
      <c r="E852" s="258"/>
      <c r="F852" s="258"/>
      <c r="G852" s="258"/>
      <c r="H852" s="131"/>
      <c r="I852" s="131"/>
      <c r="J852" s="131"/>
      <c r="K852" s="131"/>
      <c r="L852" s="131"/>
      <c r="M852" s="131"/>
      <c r="N852" s="130"/>
      <c r="O852" s="130"/>
      <c r="P852" s="130"/>
      <c r="Q852" s="130"/>
      <c r="R852" s="131"/>
      <c r="S852" s="131"/>
      <c r="T852" s="131"/>
      <c r="U852" s="131"/>
      <c r="V852" s="131"/>
      <c r="W852" s="131"/>
      <c r="X852" s="131"/>
      <c r="Y852" s="126"/>
      <c r="Z852" s="126"/>
      <c r="AA852" s="126"/>
      <c r="AB852" s="126"/>
      <c r="AC852" s="126"/>
      <c r="AD852" s="126"/>
      <c r="AE852" s="126"/>
      <c r="AF852" s="126"/>
      <c r="AG852" s="126" t="s">
        <v>340</v>
      </c>
      <c r="AH852" s="126"/>
      <c r="AI852" s="126"/>
      <c r="AJ852" s="126"/>
      <c r="AK852" s="126"/>
      <c r="AL852" s="126"/>
      <c r="AM852" s="126"/>
      <c r="AN852" s="126"/>
      <c r="AO852" s="126"/>
      <c r="AP852" s="126"/>
      <c r="AQ852" s="126"/>
      <c r="AR852" s="126"/>
      <c r="AS852" s="126"/>
      <c r="AT852" s="126"/>
      <c r="AU852" s="126"/>
      <c r="AV852" s="126"/>
      <c r="AW852" s="126"/>
      <c r="AX852" s="126"/>
      <c r="AY852" s="126"/>
      <c r="AZ852" s="126"/>
      <c r="BA852" s="126"/>
      <c r="BB852" s="126"/>
      <c r="BC852" s="126"/>
      <c r="BD852" s="126"/>
      <c r="BE852" s="126"/>
      <c r="BF852" s="126"/>
      <c r="BG852" s="126"/>
      <c r="BH852" s="126"/>
    </row>
    <row r="853" spans="1:60">
      <c r="A853" s="129"/>
      <c r="B853" s="129"/>
      <c r="C853" s="257" t="s">
        <v>942</v>
      </c>
      <c r="D853" s="258"/>
      <c r="E853" s="258"/>
      <c r="F853" s="258"/>
      <c r="G853" s="258"/>
      <c r="H853" s="131"/>
      <c r="I853" s="131"/>
      <c r="J853" s="131"/>
      <c r="K853" s="131"/>
      <c r="L853" s="131"/>
      <c r="M853" s="131"/>
      <c r="N853" s="130"/>
      <c r="O853" s="130"/>
      <c r="P853" s="130"/>
      <c r="Q853" s="130"/>
      <c r="R853" s="131"/>
      <c r="S853" s="131"/>
      <c r="T853" s="131"/>
      <c r="U853" s="131"/>
      <c r="V853" s="131"/>
      <c r="W853" s="131"/>
      <c r="X853" s="131"/>
      <c r="Y853" s="126"/>
      <c r="Z853" s="126"/>
      <c r="AA853" s="126"/>
      <c r="AB853" s="126"/>
      <c r="AC853" s="126"/>
      <c r="AD853" s="126"/>
      <c r="AE853" s="126"/>
      <c r="AF853" s="126"/>
      <c r="AG853" s="126" t="s">
        <v>340</v>
      </c>
      <c r="AH853" s="126"/>
      <c r="AI853" s="126"/>
      <c r="AJ853" s="126"/>
      <c r="AK853" s="126"/>
      <c r="AL853" s="126"/>
      <c r="AM853" s="126"/>
      <c r="AN853" s="126"/>
      <c r="AO853" s="126"/>
      <c r="AP853" s="126"/>
      <c r="AQ853" s="126"/>
      <c r="AR853" s="126"/>
      <c r="AS853" s="126"/>
      <c r="AT853" s="126"/>
      <c r="AU853" s="126"/>
      <c r="AV853" s="126"/>
      <c r="AW853" s="126"/>
      <c r="AX853" s="126"/>
      <c r="AY853" s="126"/>
      <c r="AZ853" s="126"/>
      <c r="BA853" s="126"/>
      <c r="BB853" s="126"/>
      <c r="BC853" s="126"/>
      <c r="BD853" s="126"/>
      <c r="BE853" s="126"/>
      <c r="BF853" s="126"/>
      <c r="BG853" s="126"/>
      <c r="BH853" s="126"/>
    </row>
    <row r="854" spans="1:60">
      <c r="A854" s="129"/>
      <c r="B854" s="129"/>
      <c r="C854" s="257" t="s">
        <v>962</v>
      </c>
      <c r="D854" s="258"/>
      <c r="E854" s="258"/>
      <c r="F854" s="258"/>
      <c r="G854" s="258"/>
      <c r="H854" s="131"/>
      <c r="I854" s="131"/>
      <c r="J854" s="131"/>
      <c r="K854" s="131"/>
      <c r="L854" s="131"/>
      <c r="M854" s="131"/>
      <c r="N854" s="130"/>
      <c r="O854" s="130"/>
      <c r="P854" s="130"/>
      <c r="Q854" s="130"/>
      <c r="R854" s="131"/>
      <c r="S854" s="131"/>
      <c r="T854" s="131"/>
      <c r="U854" s="131"/>
      <c r="V854" s="131"/>
      <c r="W854" s="131"/>
      <c r="X854" s="131"/>
      <c r="Y854" s="126"/>
      <c r="Z854" s="126"/>
      <c r="AA854" s="126"/>
      <c r="AB854" s="126"/>
      <c r="AC854" s="126"/>
      <c r="AD854" s="126"/>
      <c r="AE854" s="126"/>
      <c r="AF854" s="126"/>
      <c r="AG854" s="126" t="s">
        <v>340</v>
      </c>
      <c r="AH854" s="126"/>
      <c r="AI854" s="126"/>
      <c r="AJ854" s="126"/>
      <c r="AK854" s="126"/>
      <c r="AL854" s="126"/>
      <c r="AM854" s="126"/>
      <c r="AN854" s="126"/>
      <c r="AO854" s="126"/>
      <c r="AP854" s="126"/>
      <c r="AQ854" s="126"/>
      <c r="AR854" s="126"/>
      <c r="AS854" s="126"/>
      <c r="AT854" s="126"/>
      <c r="AU854" s="126"/>
      <c r="AV854" s="126"/>
      <c r="AW854" s="126"/>
      <c r="AX854" s="126"/>
      <c r="AY854" s="126"/>
      <c r="AZ854" s="126"/>
      <c r="BA854" s="126"/>
      <c r="BB854" s="126"/>
      <c r="BC854" s="126"/>
      <c r="BD854" s="126"/>
      <c r="BE854" s="126"/>
      <c r="BF854" s="126"/>
      <c r="BG854" s="126"/>
      <c r="BH854" s="126"/>
    </row>
    <row r="855" spans="1:60">
      <c r="A855" s="129"/>
      <c r="B855" s="129"/>
      <c r="C855" s="257" t="s">
        <v>963</v>
      </c>
      <c r="D855" s="258"/>
      <c r="E855" s="258"/>
      <c r="F855" s="258"/>
      <c r="G855" s="258"/>
      <c r="H855" s="131"/>
      <c r="I855" s="131"/>
      <c r="J855" s="131"/>
      <c r="K855" s="131"/>
      <c r="L855" s="131"/>
      <c r="M855" s="131"/>
      <c r="N855" s="130"/>
      <c r="O855" s="130"/>
      <c r="P855" s="130"/>
      <c r="Q855" s="130"/>
      <c r="R855" s="131"/>
      <c r="S855" s="131"/>
      <c r="T855" s="131"/>
      <c r="U855" s="131"/>
      <c r="V855" s="131"/>
      <c r="W855" s="131"/>
      <c r="X855" s="131"/>
      <c r="Y855" s="126"/>
      <c r="Z855" s="126"/>
      <c r="AA855" s="126"/>
      <c r="AB855" s="126"/>
      <c r="AC855" s="126"/>
      <c r="AD855" s="126"/>
      <c r="AE855" s="126"/>
      <c r="AF855" s="126"/>
      <c r="AG855" s="126" t="s">
        <v>340</v>
      </c>
      <c r="AH855" s="126"/>
      <c r="AI855" s="126"/>
      <c r="AJ855" s="126"/>
      <c r="AK855" s="126"/>
      <c r="AL855" s="126"/>
      <c r="AM855" s="126"/>
      <c r="AN855" s="126"/>
      <c r="AO855" s="126"/>
      <c r="AP855" s="126"/>
      <c r="AQ855" s="126"/>
      <c r="AR855" s="126"/>
      <c r="AS855" s="126"/>
      <c r="AT855" s="126"/>
      <c r="AU855" s="126"/>
      <c r="AV855" s="126"/>
      <c r="AW855" s="126"/>
      <c r="AX855" s="126"/>
      <c r="AY855" s="126"/>
      <c r="AZ855" s="126"/>
      <c r="BA855" s="126"/>
      <c r="BB855" s="126"/>
      <c r="BC855" s="126"/>
      <c r="BD855" s="126"/>
      <c r="BE855" s="126"/>
      <c r="BF855" s="126"/>
      <c r="BG855" s="126"/>
      <c r="BH855" s="126"/>
    </row>
    <row r="856" spans="1:60">
      <c r="A856" s="129"/>
      <c r="B856" s="129"/>
      <c r="C856" s="257" t="s">
        <v>964</v>
      </c>
      <c r="D856" s="258"/>
      <c r="E856" s="258"/>
      <c r="F856" s="258"/>
      <c r="G856" s="258"/>
      <c r="H856" s="131"/>
      <c r="I856" s="131"/>
      <c r="J856" s="131"/>
      <c r="K856" s="131"/>
      <c r="L856" s="131"/>
      <c r="M856" s="131"/>
      <c r="N856" s="130"/>
      <c r="O856" s="130"/>
      <c r="P856" s="130"/>
      <c r="Q856" s="130"/>
      <c r="R856" s="131"/>
      <c r="S856" s="131"/>
      <c r="T856" s="131"/>
      <c r="U856" s="131"/>
      <c r="V856" s="131"/>
      <c r="W856" s="131"/>
      <c r="X856" s="131"/>
      <c r="Y856" s="126"/>
      <c r="Z856" s="126"/>
      <c r="AA856" s="126"/>
      <c r="AB856" s="126"/>
      <c r="AC856" s="126"/>
      <c r="AD856" s="126"/>
      <c r="AE856" s="126"/>
      <c r="AF856" s="126"/>
      <c r="AG856" s="126" t="s">
        <v>340</v>
      </c>
      <c r="AH856" s="126"/>
      <c r="AI856" s="126"/>
      <c r="AJ856" s="126"/>
      <c r="AK856" s="126"/>
      <c r="AL856" s="126"/>
      <c r="AM856" s="126"/>
      <c r="AN856" s="126"/>
      <c r="AO856" s="126"/>
      <c r="AP856" s="126"/>
      <c r="AQ856" s="126"/>
      <c r="AR856" s="126"/>
      <c r="AS856" s="126"/>
      <c r="AT856" s="126"/>
      <c r="AU856" s="126"/>
      <c r="AV856" s="126"/>
      <c r="AW856" s="126"/>
      <c r="AX856" s="126"/>
      <c r="AY856" s="126"/>
      <c r="AZ856" s="126"/>
      <c r="BA856" s="126"/>
      <c r="BB856" s="126"/>
      <c r="BC856" s="126"/>
      <c r="BD856" s="126"/>
      <c r="BE856" s="126"/>
      <c r="BF856" s="126"/>
      <c r="BG856" s="126"/>
      <c r="BH856" s="126"/>
    </row>
    <row r="857" spans="1:60">
      <c r="A857" s="129"/>
      <c r="B857" s="129"/>
      <c r="C857" s="257" t="s">
        <v>965</v>
      </c>
      <c r="D857" s="258"/>
      <c r="E857" s="258"/>
      <c r="F857" s="258"/>
      <c r="G857" s="258"/>
      <c r="H857" s="131"/>
      <c r="I857" s="131"/>
      <c r="J857" s="131"/>
      <c r="K857" s="131"/>
      <c r="L857" s="131"/>
      <c r="M857" s="131"/>
      <c r="N857" s="130"/>
      <c r="O857" s="130"/>
      <c r="P857" s="130"/>
      <c r="Q857" s="130"/>
      <c r="R857" s="131"/>
      <c r="S857" s="131"/>
      <c r="T857" s="131"/>
      <c r="U857" s="131"/>
      <c r="V857" s="131"/>
      <c r="W857" s="131"/>
      <c r="X857" s="131"/>
      <c r="Y857" s="126"/>
      <c r="Z857" s="126"/>
      <c r="AA857" s="126"/>
      <c r="AB857" s="126"/>
      <c r="AC857" s="126"/>
      <c r="AD857" s="126"/>
      <c r="AE857" s="126"/>
      <c r="AF857" s="126"/>
      <c r="AG857" s="126" t="s">
        <v>340</v>
      </c>
      <c r="AH857" s="126"/>
      <c r="AI857" s="126"/>
      <c r="AJ857" s="126"/>
      <c r="AK857" s="126"/>
      <c r="AL857" s="126"/>
      <c r="AM857" s="126"/>
      <c r="AN857" s="126"/>
      <c r="AO857" s="126"/>
      <c r="AP857" s="126"/>
      <c r="AQ857" s="126"/>
      <c r="AR857" s="126"/>
      <c r="AS857" s="126"/>
      <c r="AT857" s="126"/>
      <c r="AU857" s="126"/>
      <c r="AV857" s="126"/>
      <c r="AW857" s="126"/>
      <c r="AX857" s="126"/>
      <c r="AY857" s="126"/>
      <c r="AZ857" s="126"/>
      <c r="BA857" s="126"/>
      <c r="BB857" s="126"/>
      <c r="BC857" s="126"/>
      <c r="BD857" s="126"/>
      <c r="BE857" s="126"/>
      <c r="BF857" s="126"/>
      <c r="BG857" s="126"/>
      <c r="BH857" s="126"/>
    </row>
    <row r="858" spans="1:60">
      <c r="A858" s="129"/>
      <c r="B858" s="129"/>
      <c r="C858" s="257" t="s">
        <v>966</v>
      </c>
      <c r="D858" s="258"/>
      <c r="E858" s="258"/>
      <c r="F858" s="258"/>
      <c r="G858" s="258"/>
      <c r="H858" s="131"/>
      <c r="I858" s="131"/>
      <c r="J858" s="131"/>
      <c r="K858" s="131"/>
      <c r="L858" s="131"/>
      <c r="M858" s="131"/>
      <c r="N858" s="130"/>
      <c r="O858" s="130"/>
      <c r="P858" s="130"/>
      <c r="Q858" s="130"/>
      <c r="R858" s="131"/>
      <c r="S858" s="131"/>
      <c r="T858" s="131"/>
      <c r="U858" s="131"/>
      <c r="V858" s="131"/>
      <c r="W858" s="131"/>
      <c r="X858" s="131"/>
      <c r="Y858" s="126"/>
      <c r="Z858" s="126"/>
      <c r="AA858" s="126"/>
      <c r="AB858" s="126"/>
      <c r="AC858" s="126"/>
      <c r="AD858" s="126"/>
      <c r="AE858" s="126"/>
      <c r="AF858" s="126"/>
      <c r="AG858" s="126" t="s">
        <v>340</v>
      </c>
      <c r="AH858" s="126"/>
      <c r="AI858" s="126"/>
      <c r="AJ858" s="126"/>
      <c r="AK858" s="126"/>
      <c r="AL858" s="126"/>
      <c r="AM858" s="126"/>
      <c r="AN858" s="126"/>
      <c r="AO858" s="126"/>
      <c r="AP858" s="126"/>
      <c r="AQ858" s="126"/>
      <c r="AR858" s="126"/>
      <c r="AS858" s="126"/>
      <c r="AT858" s="126"/>
      <c r="AU858" s="126"/>
      <c r="AV858" s="126"/>
      <c r="AW858" s="126"/>
      <c r="AX858" s="126"/>
      <c r="AY858" s="126"/>
      <c r="AZ858" s="126"/>
      <c r="BA858" s="126"/>
      <c r="BB858" s="126"/>
      <c r="BC858" s="126"/>
      <c r="BD858" s="126"/>
      <c r="BE858" s="126"/>
      <c r="BF858" s="126"/>
      <c r="BG858" s="126"/>
      <c r="BH858" s="126"/>
    </row>
    <row r="859" spans="1:60">
      <c r="A859" s="129"/>
      <c r="B859" s="129"/>
      <c r="C859" s="257" t="s">
        <v>967</v>
      </c>
      <c r="D859" s="258"/>
      <c r="E859" s="258"/>
      <c r="F859" s="258"/>
      <c r="G859" s="258"/>
      <c r="H859" s="131"/>
      <c r="I859" s="131"/>
      <c r="J859" s="131"/>
      <c r="K859" s="131"/>
      <c r="L859" s="131"/>
      <c r="M859" s="131"/>
      <c r="N859" s="130"/>
      <c r="O859" s="130"/>
      <c r="P859" s="130"/>
      <c r="Q859" s="130"/>
      <c r="R859" s="131"/>
      <c r="S859" s="131"/>
      <c r="T859" s="131"/>
      <c r="U859" s="131"/>
      <c r="V859" s="131"/>
      <c r="W859" s="131"/>
      <c r="X859" s="131"/>
      <c r="Y859" s="126"/>
      <c r="Z859" s="126"/>
      <c r="AA859" s="126"/>
      <c r="AB859" s="126"/>
      <c r="AC859" s="126"/>
      <c r="AD859" s="126"/>
      <c r="AE859" s="126"/>
      <c r="AF859" s="126"/>
      <c r="AG859" s="126" t="s">
        <v>340</v>
      </c>
      <c r="AH859" s="126"/>
      <c r="AI859" s="126"/>
      <c r="AJ859" s="126"/>
      <c r="AK859" s="126"/>
      <c r="AL859" s="126"/>
      <c r="AM859" s="126"/>
      <c r="AN859" s="126"/>
      <c r="AO859" s="126"/>
      <c r="AP859" s="126"/>
      <c r="AQ859" s="126"/>
      <c r="AR859" s="126"/>
      <c r="AS859" s="126"/>
      <c r="AT859" s="126"/>
      <c r="AU859" s="126"/>
      <c r="AV859" s="126"/>
      <c r="AW859" s="126"/>
      <c r="AX859" s="126"/>
      <c r="AY859" s="126"/>
      <c r="AZ859" s="126"/>
      <c r="BA859" s="126"/>
      <c r="BB859" s="126"/>
      <c r="BC859" s="126"/>
      <c r="BD859" s="126"/>
      <c r="BE859" s="126"/>
      <c r="BF859" s="126"/>
      <c r="BG859" s="126"/>
      <c r="BH859" s="126"/>
    </row>
    <row r="860" spans="1:60">
      <c r="A860" s="129"/>
      <c r="B860" s="129"/>
      <c r="C860" s="257" t="s">
        <v>968</v>
      </c>
      <c r="D860" s="258"/>
      <c r="E860" s="258"/>
      <c r="F860" s="258"/>
      <c r="G860" s="258"/>
      <c r="H860" s="131"/>
      <c r="I860" s="131"/>
      <c r="J860" s="131"/>
      <c r="K860" s="131"/>
      <c r="L860" s="131"/>
      <c r="M860" s="131"/>
      <c r="N860" s="130"/>
      <c r="O860" s="130"/>
      <c r="P860" s="130"/>
      <c r="Q860" s="130"/>
      <c r="R860" s="131"/>
      <c r="S860" s="131"/>
      <c r="T860" s="131"/>
      <c r="U860" s="131"/>
      <c r="V860" s="131"/>
      <c r="W860" s="131"/>
      <c r="X860" s="131"/>
      <c r="Y860" s="126"/>
      <c r="Z860" s="126"/>
      <c r="AA860" s="126"/>
      <c r="AB860" s="126"/>
      <c r="AC860" s="126"/>
      <c r="AD860" s="126"/>
      <c r="AE860" s="126"/>
      <c r="AF860" s="126"/>
      <c r="AG860" s="126" t="s">
        <v>340</v>
      </c>
      <c r="AH860" s="126"/>
      <c r="AI860" s="126"/>
      <c r="AJ860" s="126"/>
      <c r="AK860" s="126"/>
      <c r="AL860" s="126"/>
      <c r="AM860" s="126"/>
      <c r="AN860" s="126"/>
      <c r="AO860" s="126"/>
      <c r="AP860" s="126"/>
      <c r="AQ860" s="126"/>
      <c r="AR860" s="126"/>
      <c r="AS860" s="126"/>
      <c r="AT860" s="126"/>
      <c r="AU860" s="126"/>
      <c r="AV860" s="126"/>
      <c r="AW860" s="126"/>
      <c r="AX860" s="126"/>
      <c r="AY860" s="126"/>
      <c r="AZ860" s="126"/>
      <c r="BA860" s="126"/>
      <c r="BB860" s="126"/>
      <c r="BC860" s="126"/>
      <c r="BD860" s="126"/>
      <c r="BE860" s="126"/>
      <c r="BF860" s="126"/>
      <c r="BG860" s="126"/>
      <c r="BH860" s="126"/>
    </row>
    <row r="861" spans="1:60">
      <c r="A861" s="129"/>
      <c r="B861" s="129"/>
      <c r="C861" s="257" t="s">
        <v>969</v>
      </c>
      <c r="D861" s="258"/>
      <c r="E861" s="258"/>
      <c r="F861" s="258"/>
      <c r="G861" s="258"/>
      <c r="H861" s="131"/>
      <c r="I861" s="131"/>
      <c r="J861" s="131"/>
      <c r="K861" s="131"/>
      <c r="L861" s="131"/>
      <c r="M861" s="131"/>
      <c r="N861" s="130"/>
      <c r="O861" s="130"/>
      <c r="P861" s="130"/>
      <c r="Q861" s="130"/>
      <c r="R861" s="131"/>
      <c r="S861" s="131"/>
      <c r="T861" s="131"/>
      <c r="U861" s="131"/>
      <c r="V861" s="131"/>
      <c r="W861" s="131"/>
      <c r="X861" s="131"/>
      <c r="Y861" s="126"/>
      <c r="Z861" s="126"/>
      <c r="AA861" s="126"/>
      <c r="AB861" s="126"/>
      <c r="AC861" s="126"/>
      <c r="AD861" s="126"/>
      <c r="AE861" s="126"/>
      <c r="AF861" s="126"/>
      <c r="AG861" s="126" t="s">
        <v>340</v>
      </c>
      <c r="AH861" s="126"/>
      <c r="AI861" s="126"/>
      <c r="AJ861" s="126"/>
      <c r="AK861" s="126"/>
      <c r="AL861" s="126"/>
      <c r="AM861" s="126"/>
      <c r="AN861" s="126"/>
      <c r="AO861" s="126"/>
      <c r="AP861" s="126"/>
      <c r="AQ861" s="126"/>
      <c r="AR861" s="126"/>
      <c r="AS861" s="126"/>
      <c r="AT861" s="126"/>
      <c r="AU861" s="126"/>
      <c r="AV861" s="126"/>
      <c r="AW861" s="126"/>
      <c r="AX861" s="126"/>
      <c r="AY861" s="126"/>
      <c r="AZ861" s="126"/>
      <c r="BA861" s="126"/>
      <c r="BB861" s="126"/>
      <c r="BC861" s="126"/>
      <c r="BD861" s="126"/>
      <c r="BE861" s="126"/>
      <c r="BF861" s="126"/>
      <c r="BG861" s="126"/>
      <c r="BH861" s="126"/>
    </row>
    <row r="862" spans="1:60">
      <c r="A862" s="129"/>
      <c r="B862" s="129"/>
      <c r="C862" s="257" t="s">
        <v>970</v>
      </c>
      <c r="D862" s="258"/>
      <c r="E862" s="258"/>
      <c r="F862" s="258"/>
      <c r="G862" s="258"/>
      <c r="H862" s="131"/>
      <c r="I862" s="131"/>
      <c r="J862" s="131"/>
      <c r="K862" s="131"/>
      <c r="L862" s="131"/>
      <c r="M862" s="131"/>
      <c r="N862" s="130"/>
      <c r="O862" s="130"/>
      <c r="P862" s="130"/>
      <c r="Q862" s="130"/>
      <c r="R862" s="131"/>
      <c r="S862" s="131"/>
      <c r="T862" s="131"/>
      <c r="U862" s="131"/>
      <c r="V862" s="131"/>
      <c r="W862" s="131"/>
      <c r="X862" s="131"/>
      <c r="Y862" s="126"/>
      <c r="Z862" s="126"/>
      <c r="AA862" s="126"/>
      <c r="AB862" s="126"/>
      <c r="AC862" s="126"/>
      <c r="AD862" s="126"/>
      <c r="AE862" s="126"/>
      <c r="AF862" s="126"/>
      <c r="AG862" s="126" t="s">
        <v>340</v>
      </c>
      <c r="AH862" s="126"/>
      <c r="AI862" s="126"/>
      <c r="AJ862" s="126"/>
      <c r="AK862" s="126"/>
      <c r="AL862" s="126"/>
      <c r="AM862" s="126"/>
      <c r="AN862" s="126"/>
      <c r="AO862" s="126"/>
      <c r="AP862" s="126"/>
      <c r="AQ862" s="126"/>
      <c r="AR862" s="126"/>
      <c r="AS862" s="126"/>
      <c r="AT862" s="126"/>
      <c r="AU862" s="126"/>
      <c r="AV862" s="126"/>
      <c r="AW862" s="126"/>
      <c r="AX862" s="126"/>
      <c r="AY862" s="126"/>
      <c r="AZ862" s="126"/>
      <c r="BA862" s="126"/>
      <c r="BB862" s="126"/>
      <c r="BC862" s="126"/>
      <c r="BD862" s="126"/>
      <c r="BE862" s="126"/>
      <c r="BF862" s="126"/>
      <c r="BG862" s="126"/>
      <c r="BH862" s="126"/>
    </row>
    <row r="863" spans="1:60">
      <c r="A863" s="129"/>
      <c r="B863" s="129"/>
      <c r="C863" s="257" t="s">
        <v>971</v>
      </c>
      <c r="D863" s="258"/>
      <c r="E863" s="258"/>
      <c r="F863" s="258"/>
      <c r="G863" s="258"/>
      <c r="H863" s="131"/>
      <c r="I863" s="131"/>
      <c r="J863" s="131"/>
      <c r="K863" s="131"/>
      <c r="L863" s="131"/>
      <c r="M863" s="131"/>
      <c r="N863" s="130"/>
      <c r="O863" s="130"/>
      <c r="P863" s="130"/>
      <c r="Q863" s="130"/>
      <c r="R863" s="131"/>
      <c r="S863" s="131"/>
      <c r="T863" s="131"/>
      <c r="U863" s="131"/>
      <c r="V863" s="131"/>
      <c r="W863" s="131"/>
      <c r="X863" s="131"/>
      <c r="Y863" s="126"/>
      <c r="Z863" s="126"/>
      <c r="AA863" s="126"/>
      <c r="AB863" s="126"/>
      <c r="AC863" s="126"/>
      <c r="AD863" s="126"/>
      <c r="AE863" s="126"/>
      <c r="AF863" s="126"/>
      <c r="AG863" s="126" t="s">
        <v>340</v>
      </c>
      <c r="AH863" s="126"/>
      <c r="AI863" s="126"/>
      <c r="AJ863" s="126"/>
      <c r="AK863" s="126"/>
      <c r="AL863" s="126"/>
      <c r="AM863" s="126"/>
      <c r="AN863" s="126"/>
      <c r="AO863" s="126"/>
      <c r="AP863" s="126"/>
      <c r="AQ863" s="126"/>
      <c r="AR863" s="126"/>
      <c r="AS863" s="126"/>
      <c r="AT863" s="126"/>
      <c r="AU863" s="126"/>
      <c r="AV863" s="126"/>
      <c r="AW863" s="126"/>
      <c r="AX863" s="126"/>
      <c r="AY863" s="126"/>
      <c r="AZ863" s="126"/>
      <c r="BA863" s="126"/>
      <c r="BB863" s="126"/>
      <c r="BC863" s="126"/>
      <c r="BD863" s="126"/>
      <c r="BE863" s="126"/>
      <c r="BF863" s="126"/>
      <c r="BG863" s="126"/>
      <c r="BH863" s="126"/>
    </row>
    <row r="864" spans="1:60">
      <c r="A864" s="129"/>
      <c r="B864" s="129"/>
      <c r="C864" s="257" t="s">
        <v>953</v>
      </c>
      <c r="D864" s="258"/>
      <c r="E864" s="258"/>
      <c r="F864" s="258"/>
      <c r="G864" s="258"/>
      <c r="H864" s="131"/>
      <c r="I864" s="131"/>
      <c r="J864" s="131"/>
      <c r="K864" s="131"/>
      <c r="L864" s="131"/>
      <c r="M864" s="131"/>
      <c r="N864" s="130"/>
      <c r="O864" s="130"/>
      <c r="P864" s="130"/>
      <c r="Q864" s="130"/>
      <c r="R864" s="131"/>
      <c r="S864" s="131"/>
      <c r="T864" s="131"/>
      <c r="U864" s="131"/>
      <c r="V864" s="131"/>
      <c r="W864" s="131"/>
      <c r="X864" s="131"/>
      <c r="Y864" s="126"/>
      <c r="Z864" s="126"/>
      <c r="AA864" s="126"/>
      <c r="AB864" s="126"/>
      <c r="AC864" s="126"/>
      <c r="AD864" s="126"/>
      <c r="AE864" s="126"/>
      <c r="AF864" s="126"/>
      <c r="AG864" s="126" t="s">
        <v>340</v>
      </c>
      <c r="AH864" s="126"/>
      <c r="AI864" s="126"/>
      <c r="AJ864" s="126"/>
      <c r="AK864" s="126"/>
      <c r="AL864" s="126"/>
      <c r="AM864" s="126"/>
      <c r="AN864" s="126"/>
      <c r="AO864" s="126"/>
      <c r="AP864" s="126"/>
      <c r="AQ864" s="126"/>
      <c r="AR864" s="126"/>
      <c r="AS864" s="126"/>
      <c r="AT864" s="126"/>
      <c r="AU864" s="126"/>
      <c r="AV864" s="126"/>
      <c r="AW864" s="126"/>
      <c r="AX864" s="126"/>
      <c r="AY864" s="126"/>
      <c r="AZ864" s="126"/>
      <c r="BA864" s="126"/>
      <c r="BB864" s="126"/>
      <c r="BC864" s="126"/>
      <c r="BD864" s="126"/>
      <c r="BE864" s="126"/>
      <c r="BF864" s="126"/>
      <c r="BG864" s="126"/>
      <c r="BH864" s="126"/>
    </row>
    <row r="865" spans="1:60">
      <c r="A865" s="129"/>
      <c r="B865" s="129"/>
      <c r="C865" s="257" t="s">
        <v>972</v>
      </c>
      <c r="D865" s="258"/>
      <c r="E865" s="258"/>
      <c r="F865" s="258"/>
      <c r="G865" s="258"/>
      <c r="H865" s="131"/>
      <c r="I865" s="131"/>
      <c r="J865" s="131"/>
      <c r="K865" s="131"/>
      <c r="L865" s="131"/>
      <c r="M865" s="131"/>
      <c r="N865" s="130"/>
      <c r="O865" s="130"/>
      <c r="P865" s="130"/>
      <c r="Q865" s="130"/>
      <c r="R865" s="131"/>
      <c r="S865" s="131"/>
      <c r="T865" s="131"/>
      <c r="U865" s="131"/>
      <c r="V865" s="131"/>
      <c r="W865" s="131"/>
      <c r="X865" s="131"/>
      <c r="Y865" s="126"/>
      <c r="Z865" s="126"/>
      <c r="AA865" s="126"/>
      <c r="AB865" s="126"/>
      <c r="AC865" s="126"/>
      <c r="AD865" s="126"/>
      <c r="AE865" s="126"/>
      <c r="AF865" s="126"/>
      <c r="AG865" s="126" t="s">
        <v>340</v>
      </c>
      <c r="AH865" s="126"/>
      <c r="AI865" s="126"/>
      <c r="AJ865" s="126"/>
      <c r="AK865" s="126"/>
      <c r="AL865" s="126"/>
      <c r="AM865" s="126"/>
      <c r="AN865" s="126"/>
      <c r="AO865" s="126"/>
      <c r="AP865" s="126"/>
      <c r="AQ865" s="126"/>
      <c r="AR865" s="126"/>
      <c r="AS865" s="126"/>
      <c r="AT865" s="126"/>
      <c r="AU865" s="126"/>
      <c r="AV865" s="126"/>
      <c r="AW865" s="126"/>
      <c r="AX865" s="126"/>
      <c r="AY865" s="126"/>
      <c r="AZ865" s="126"/>
      <c r="BA865" s="126"/>
      <c r="BB865" s="126"/>
      <c r="BC865" s="126"/>
      <c r="BD865" s="126"/>
      <c r="BE865" s="126"/>
      <c r="BF865" s="126"/>
      <c r="BG865" s="126"/>
      <c r="BH865" s="126"/>
    </row>
    <row r="866" spans="1:60">
      <c r="A866" s="129"/>
      <c r="B866" s="129"/>
      <c r="C866" s="257" t="s">
        <v>965</v>
      </c>
      <c r="D866" s="258"/>
      <c r="E866" s="258"/>
      <c r="F866" s="258"/>
      <c r="G866" s="258"/>
      <c r="H866" s="131"/>
      <c r="I866" s="131"/>
      <c r="J866" s="131"/>
      <c r="K866" s="131"/>
      <c r="L866" s="131"/>
      <c r="M866" s="131"/>
      <c r="N866" s="130"/>
      <c r="O866" s="130"/>
      <c r="P866" s="130"/>
      <c r="Q866" s="130"/>
      <c r="R866" s="131"/>
      <c r="S866" s="131"/>
      <c r="T866" s="131"/>
      <c r="U866" s="131"/>
      <c r="V866" s="131"/>
      <c r="W866" s="131"/>
      <c r="X866" s="131"/>
      <c r="Y866" s="126"/>
      <c r="Z866" s="126"/>
      <c r="AA866" s="126"/>
      <c r="AB866" s="126"/>
      <c r="AC866" s="126"/>
      <c r="AD866" s="126"/>
      <c r="AE866" s="126"/>
      <c r="AF866" s="126"/>
      <c r="AG866" s="126" t="s">
        <v>340</v>
      </c>
      <c r="AH866" s="126"/>
      <c r="AI866" s="126"/>
      <c r="AJ866" s="126"/>
      <c r="AK866" s="126"/>
      <c r="AL866" s="126"/>
      <c r="AM866" s="126"/>
      <c r="AN866" s="126"/>
      <c r="AO866" s="126"/>
      <c r="AP866" s="126"/>
      <c r="AQ866" s="126"/>
      <c r="AR866" s="126"/>
      <c r="AS866" s="126"/>
      <c r="AT866" s="126"/>
      <c r="AU866" s="126"/>
      <c r="AV866" s="126"/>
      <c r="AW866" s="126"/>
      <c r="AX866" s="126"/>
      <c r="AY866" s="126"/>
      <c r="AZ866" s="126"/>
      <c r="BA866" s="126"/>
      <c r="BB866" s="126"/>
      <c r="BC866" s="126"/>
      <c r="BD866" s="126"/>
      <c r="BE866" s="126"/>
      <c r="BF866" s="126"/>
      <c r="BG866" s="126"/>
      <c r="BH866" s="126"/>
    </row>
    <row r="867" spans="1:60">
      <c r="A867" s="129"/>
      <c r="B867" s="129"/>
      <c r="C867" s="257" t="s">
        <v>973</v>
      </c>
      <c r="D867" s="258"/>
      <c r="E867" s="258"/>
      <c r="F867" s="258"/>
      <c r="G867" s="258"/>
      <c r="H867" s="131"/>
      <c r="I867" s="131"/>
      <c r="J867" s="131"/>
      <c r="K867" s="131"/>
      <c r="L867" s="131"/>
      <c r="M867" s="131"/>
      <c r="N867" s="130"/>
      <c r="O867" s="130"/>
      <c r="P867" s="130"/>
      <c r="Q867" s="130"/>
      <c r="R867" s="131"/>
      <c r="S867" s="131"/>
      <c r="T867" s="131"/>
      <c r="U867" s="131"/>
      <c r="V867" s="131"/>
      <c r="W867" s="131"/>
      <c r="X867" s="131"/>
      <c r="Y867" s="126"/>
      <c r="Z867" s="126"/>
      <c r="AA867" s="126"/>
      <c r="AB867" s="126"/>
      <c r="AC867" s="126"/>
      <c r="AD867" s="126"/>
      <c r="AE867" s="126"/>
      <c r="AF867" s="126"/>
      <c r="AG867" s="126" t="s">
        <v>340</v>
      </c>
      <c r="AH867" s="126"/>
      <c r="AI867" s="126"/>
      <c r="AJ867" s="126"/>
      <c r="AK867" s="126"/>
      <c r="AL867" s="126"/>
      <c r="AM867" s="126"/>
      <c r="AN867" s="126"/>
      <c r="AO867" s="126"/>
      <c r="AP867" s="126"/>
      <c r="AQ867" s="126"/>
      <c r="AR867" s="126"/>
      <c r="AS867" s="126"/>
      <c r="AT867" s="126"/>
      <c r="AU867" s="126"/>
      <c r="AV867" s="126"/>
      <c r="AW867" s="126"/>
      <c r="AX867" s="126"/>
      <c r="AY867" s="126"/>
      <c r="AZ867" s="126"/>
      <c r="BA867" s="126"/>
      <c r="BB867" s="126"/>
      <c r="BC867" s="126"/>
      <c r="BD867" s="126"/>
      <c r="BE867" s="126"/>
      <c r="BF867" s="126"/>
      <c r="BG867" s="126"/>
      <c r="BH867" s="126"/>
    </row>
    <row r="868" spans="1:60">
      <c r="A868" s="129"/>
      <c r="B868" s="129"/>
      <c r="C868" s="257" t="s">
        <v>974</v>
      </c>
      <c r="D868" s="258"/>
      <c r="E868" s="258"/>
      <c r="F868" s="258"/>
      <c r="G868" s="258"/>
      <c r="H868" s="131"/>
      <c r="I868" s="131"/>
      <c r="J868" s="131"/>
      <c r="K868" s="131"/>
      <c r="L868" s="131"/>
      <c r="M868" s="131"/>
      <c r="N868" s="130"/>
      <c r="O868" s="130"/>
      <c r="P868" s="130"/>
      <c r="Q868" s="130"/>
      <c r="R868" s="131"/>
      <c r="S868" s="131"/>
      <c r="T868" s="131"/>
      <c r="U868" s="131"/>
      <c r="V868" s="131"/>
      <c r="W868" s="131"/>
      <c r="X868" s="131"/>
      <c r="Y868" s="126"/>
      <c r="Z868" s="126"/>
      <c r="AA868" s="126"/>
      <c r="AB868" s="126"/>
      <c r="AC868" s="126"/>
      <c r="AD868" s="126"/>
      <c r="AE868" s="126"/>
      <c r="AF868" s="126"/>
      <c r="AG868" s="126" t="s">
        <v>340</v>
      </c>
      <c r="AH868" s="126"/>
      <c r="AI868" s="126"/>
      <c r="AJ868" s="126"/>
      <c r="AK868" s="126"/>
      <c r="AL868" s="126"/>
      <c r="AM868" s="126"/>
      <c r="AN868" s="126"/>
      <c r="AO868" s="126"/>
      <c r="AP868" s="126"/>
      <c r="AQ868" s="126"/>
      <c r="AR868" s="126"/>
      <c r="AS868" s="126"/>
      <c r="AT868" s="126"/>
      <c r="AU868" s="126"/>
      <c r="AV868" s="126"/>
      <c r="AW868" s="126"/>
      <c r="AX868" s="126"/>
      <c r="AY868" s="126"/>
      <c r="AZ868" s="126"/>
      <c r="BA868" s="126"/>
      <c r="BB868" s="126"/>
      <c r="BC868" s="126"/>
      <c r="BD868" s="126"/>
      <c r="BE868" s="126"/>
      <c r="BF868" s="126"/>
      <c r="BG868" s="126"/>
      <c r="BH868" s="126"/>
    </row>
    <row r="869" spans="1:60">
      <c r="A869" s="140" t="s">
        <v>975</v>
      </c>
      <c r="B869" s="141" t="s">
        <v>976</v>
      </c>
      <c r="C869" s="154" t="s">
        <v>977</v>
      </c>
      <c r="D869" s="142" t="s">
        <v>408</v>
      </c>
      <c r="E869" s="143">
        <v>51.710999999999999</v>
      </c>
      <c r="F869" s="144">
        <v>0</v>
      </c>
      <c r="G869" s="151">
        <f>F869*E869</f>
        <v>0</v>
      </c>
      <c r="H869" s="131">
        <v>60</v>
      </c>
      <c r="I869" s="131">
        <v>3102.66</v>
      </c>
      <c r="J869" s="131">
        <v>0</v>
      </c>
      <c r="K869" s="131">
        <v>0</v>
      </c>
      <c r="L869" s="131">
        <v>21</v>
      </c>
      <c r="M869" s="131">
        <v>3754.2185999999997</v>
      </c>
      <c r="N869" s="130">
        <v>0</v>
      </c>
      <c r="O869" s="130">
        <v>0</v>
      </c>
      <c r="P869" s="130">
        <v>0</v>
      </c>
      <c r="Q869" s="130">
        <v>0</v>
      </c>
      <c r="R869" s="131">
        <v>0</v>
      </c>
      <c r="S869" s="131" t="s">
        <v>326</v>
      </c>
      <c r="T869" s="131"/>
      <c r="U869" s="131">
        <v>0</v>
      </c>
      <c r="V869" s="131">
        <v>0</v>
      </c>
      <c r="W869" s="131">
        <v>0</v>
      </c>
      <c r="X869" s="131" t="s">
        <v>385</v>
      </c>
      <c r="Y869" s="126"/>
      <c r="Z869" s="126"/>
      <c r="AA869" s="126"/>
      <c r="AB869" s="126"/>
      <c r="AC869" s="126"/>
      <c r="AD869" s="126"/>
      <c r="AE869" s="126"/>
      <c r="AF869" s="126"/>
      <c r="AG869" s="126" t="s">
        <v>386</v>
      </c>
      <c r="AH869" s="126"/>
      <c r="AI869" s="126"/>
      <c r="AJ869" s="126"/>
      <c r="AK869" s="126"/>
      <c r="AL869" s="126"/>
      <c r="AM869" s="126"/>
      <c r="AN869" s="126"/>
      <c r="AO869" s="126"/>
      <c r="AP869" s="126"/>
      <c r="AQ869" s="126"/>
      <c r="AR869" s="126"/>
      <c r="AS869" s="126"/>
      <c r="AT869" s="126"/>
      <c r="AU869" s="126"/>
      <c r="AV869" s="126"/>
      <c r="AW869" s="126"/>
      <c r="AX869" s="126"/>
      <c r="AY869" s="126"/>
      <c r="AZ869" s="126"/>
      <c r="BA869" s="126"/>
      <c r="BB869" s="126"/>
      <c r="BC869" s="126"/>
      <c r="BD869" s="126"/>
      <c r="BE869" s="126"/>
      <c r="BF869" s="126"/>
      <c r="BG869" s="126"/>
      <c r="BH869" s="126"/>
    </row>
    <row r="870" spans="1:60">
      <c r="A870" s="129"/>
      <c r="B870" s="129"/>
      <c r="C870" s="255" t="s">
        <v>339</v>
      </c>
      <c r="D870" s="256"/>
      <c r="E870" s="256"/>
      <c r="F870" s="256"/>
      <c r="G870" s="256"/>
      <c r="H870" s="131"/>
      <c r="I870" s="131"/>
      <c r="J870" s="131"/>
      <c r="K870" s="131"/>
      <c r="L870" s="131"/>
      <c r="M870" s="131"/>
      <c r="N870" s="130"/>
      <c r="O870" s="130"/>
      <c r="P870" s="130"/>
      <c r="Q870" s="130"/>
      <c r="R870" s="131"/>
      <c r="S870" s="131"/>
      <c r="T870" s="131"/>
      <c r="U870" s="131"/>
      <c r="V870" s="131"/>
      <c r="W870" s="131"/>
      <c r="X870" s="131"/>
      <c r="Y870" s="126"/>
      <c r="Z870" s="126"/>
      <c r="AA870" s="126"/>
      <c r="AB870" s="126"/>
      <c r="AC870" s="126"/>
      <c r="AD870" s="126"/>
      <c r="AE870" s="126"/>
      <c r="AF870" s="126"/>
      <c r="AG870" s="126" t="s">
        <v>340</v>
      </c>
      <c r="AH870" s="126"/>
      <c r="AI870" s="126"/>
      <c r="AJ870" s="126"/>
      <c r="AK870" s="126"/>
      <c r="AL870" s="126"/>
      <c r="AM870" s="126"/>
      <c r="AN870" s="126"/>
      <c r="AO870" s="126"/>
      <c r="AP870" s="126"/>
      <c r="AQ870" s="126"/>
      <c r="AR870" s="126"/>
      <c r="AS870" s="126"/>
      <c r="AT870" s="126"/>
      <c r="AU870" s="126"/>
      <c r="AV870" s="126"/>
      <c r="AW870" s="126"/>
      <c r="AX870" s="126"/>
      <c r="AY870" s="126"/>
      <c r="AZ870" s="126"/>
      <c r="BA870" s="126"/>
      <c r="BB870" s="126"/>
      <c r="BC870" s="126"/>
      <c r="BD870" s="126"/>
      <c r="BE870" s="126"/>
      <c r="BF870" s="126"/>
      <c r="BG870" s="126"/>
      <c r="BH870" s="126"/>
    </row>
    <row r="871" spans="1:60">
      <c r="A871" s="129"/>
      <c r="B871" s="129"/>
      <c r="C871" s="257" t="s">
        <v>978</v>
      </c>
      <c r="D871" s="258"/>
      <c r="E871" s="258"/>
      <c r="F871" s="258"/>
      <c r="G871" s="258"/>
      <c r="H871" s="131"/>
      <c r="I871" s="131"/>
      <c r="J871" s="131"/>
      <c r="K871" s="131"/>
      <c r="L871" s="131"/>
      <c r="M871" s="131"/>
      <c r="N871" s="130"/>
      <c r="O871" s="130"/>
      <c r="P871" s="130"/>
      <c r="Q871" s="130"/>
      <c r="R871" s="131"/>
      <c r="S871" s="131"/>
      <c r="T871" s="131"/>
      <c r="U871" s="131"/>
      <c r="V871" s="131"/>
      <c r="W871" s="131"/>
      <c r="X871" s="131"/>
      <c r="Y871" s="126"/>
      <c r="Z871" s="126"/>
      <c r="AA871" s="126"/>
      <c r="AB871" s="126"/>
      <c r="AC871" s="126"/>
      <c r="AD871" s="126"/>
      <c r="AE871" s="126"/>
      <c r="AF871" s="126"/>
      <c r="AG871" s="126" t="s">
        <v>340</v>
      </c>
      <c r="AH871" s="126"/>
      <c r="AI871" s="126"/>
      <c r="AJ871" s="126"/>
      <c r="AK871" s="126"/>
      <c r="AL871" s="126"/>
      <c r="AM871" s="126"/>
      <c r="AN871" s="126"/>
      <c r="AO871" s="126"/>
      <c r="AP871" s="126"/>
      <c r="AQ871" s="126"/>
      <c r="AR871" s="126"/>
      <c r="AS871" s="126"/>
      <c r="AT871" s="126"/>
      <c r="AU871" s="126"/>
      <c r="AV871" s="126"/>
      <c r="AW871" s="126"/>
      <c r="AX871" s="126"/>
      <c r="AY871" s="126"/>
      <c r="AZ871" s="126"/>
      <c r="BA871" s="126"/>
      <c r="BB871" s="126"/>
      <c r="BC871" s="126"/>
      <c r="BD871" s="126"/>
      <c r="BE871" s="126"/>
      <c r="BF871" s="126"/>
      <c r="BG871" s="126"/>
      <c r="BH871" s="126"/>
    </row>
    <row r="872" spans="1:60">
      <c r="A872" s="129"/>
      <c r="B872" s="129"/>
      <c r="C872" s="257" t="s">
        <v>979</v>
      </c>
      <c r="D872" s="258"/>
      <c r="E872" s="258"/>
      <c r="F872" s="258"/>
      <c r="G872" s="258"/>
      <c r="H872" s="131"/>
      <c r="I872" s="131"/>
      <c r="J872" s="131"/>
      <c r="K872" s="131"/>
      <c r="L872" s="131"/>
      <c r="M872" s="131"/>
      <c r="N872" s="130"/>
      <c r="O872" s="130"/>
      <c r="P872" s="130"/>
      <c r="Q872" s="130"/>
      <c r="R872" s="131"/>
      <c r="S872" s="131"/>
      <c r="T872" s="131"/>
      <c r="U872" s="131"/>
      <c r="V872" s="131"/>
      <c r="W872" s="131"/>
      <c r="X872" s="131"/>
      <c r="Y872" s="126"/>
      <c r="Z872" s="126"/>
      <c r="AA872" s="126"/>
      <c r="AB872" s="126"/>
      <c r="AC872" s="126"/>
      <c r="AD872" s="126"/>
      <c r="AE872" s="126"/>
      <c r="AF872" s="126"/>
      <c r="AG872" s="126" t="s">
        <v>340</v>
      </c>
      <c r="AH872" s="126"/>
      <c r="AI872" s="126"/>
      <c r="AJ872" s="126"/>
      <c r="AK872" s="126"/>
      <c r="AL872" s="126"/>
      <c r="AM872" s="126"/>
      <c r="AN872" s="126"/>
      <c r="AO872" s="126"/>
      <c r="AP872" s="126"/>
      <c r="AQ872" s="126"/>
      <c r="AR872" s="126"/>
      <c r="AS872" s="126"/>
      <c r="AT872" s="126"/>
      <c r="AU872" s="126"/>
      <c r="AV872" s="126"/>
      <c r="AW872" s="126"/>
      <c r="AX872" s="126"/>
      <c r="AY872" s="126"/>
      <c r="AZ872" s="126"/>
      <c r="BA872" s="126"/>
      <c r="BB872" s="126"/>
      <c r="BC872" s="126"/>
      <c r="BD872" s="126"/>
      <c r="BE872" s="126"/>
      <c r="BF872" s="126"/>
      <c r="BG872" s="126"/>
      <c r="BH872" s="126"/>
    </row>
    <row r="873" spans="1:60">
      <c r="A873" s="129"/>
      <c r="B873" s="129"/>
      <c r="C873" s="257" t="s">
        <v>980</v>
      </c>
      <c r="D873" s="258"/>
      <c r="E873" s="258"/>
      <c r="F873" s="258"/>
      <c r="G873" s="258"/>
      <c r="H873" s="131"/>
      <c r="I873" s="131"/>
      <c r="J873" s="131"/>
      <c r="K873" s="131"/>
      <c r="L873" s="131"/>
      <c r="M873" s="131"/>
      <c r="N873" s="130"/>
      <c r="O873" s="130"/>
      <c r="P873" s="130"/>
      <c r="Q873" s="130"/>
      <c r="R873" s="131"/>
      <c r="S873" s="131"/>
      <c r="T873" s="131"/>
      <c r="U873" s="131"/>
      <c r="V873" s="131"/>
      <c r="W873" s="131"/>
      <c r="X873" s="131"/>
      <c r="Y873" s="126"/>
      <c r="Z873" s="126"/>
      <c r="AA873" s="126"/>
      <c r="AB873" s="126"/>
      <c r="AC873" s="126"/>
      <c r="AD873" s="126"/>
      <c r="AE873" s="126"/>
      <c r="AF873" s="126"/>
      <c r="AG873" s="126" t="s">
        <v>340</v>
      </c>
      <c r="AH873" s="126"/>
      <c r="AI873" s="126"/>
      <c r="AJ873" s="126"/>
      <c r="AK873" s="126"/>
      <c r="AL873" s="126"/>
      <c r="AM873" s="126"/>
      <c r="AN873" s="126"/>
      <c r="AO873" s="126"/>
      <c r="AP873" s="126"/>
      <c r="AQ873" s="126"/>
      <c r="AR873" s="126"/>
      <c r="AS873" s="126"/>
      <c r="AT873" s="126"/>
      <c r="AU873" s="126"/>
      <c r="AV873" s="126"/>
      <c r="AW873" s="126"/>
      <c r="AX873" s="126"/>
      <c r="AY873" s="126"/>
      <c r="AZ873" s="126"/>
      <c r="BA873" s="126"/>
      <c r="BB873" s="126"/>
      <c r="BC873" s="126"/>
      <c r="BD873" s="126"/>
      <c r="BE873" s="126"/>
      <c r="BF873" s="126"/>
      <c r="BG873" s="126"/>
      <c r="BH873" s="126"/>
    </row>
    <row r="874" spans="1:60">
      <c r="A874" s="129"/>
      <c r="B874" s="129"/>
      <c r="C874" s="257" t="s">
        <v>981</v>
      </c>
      <c r="D874" s="258"/>
      <c r="E874" s="258"/>
      <c r="F874" s="258"/>
      <c r="G874" s="258"/>
      <c r="H874" s="131"/>
      <c r="I874" s="131"/>
      <c r="J874" s="131"/>
      <c r="K874" s="131"/>
      <c r="L874" s="131"/>
      <c r="M874" s="131"/>
      <c r="N874" s="130"/>
      <c r="O874" s="130"/>
      <c r="P874" s="130"/>
      <c r="Q874" s="130"/>
      <c r="R874" s="131"/>
      <c r="S874" s="131"/>
      <c r="T874" s="131"/>
      <c r="U874" s="131"/>
      <c r="V874" s="131"/>
      <c r="W874" s="131"/>
      <c r="X874" s="131"/>
      <c r="Y874" s="126"/>
      <c r="Z874" s="126"/>
      <c r="AA874" s="126"/>
      <c r="AB874" s="126"/>
      <c r="AC874" s="126"/>
      <c r="AD874" s="126"/>
      <c r="AE874" s="126"/>
      <c r="AF874" s="126"/>
      <c r="AG874" s="126" t="s">
        <v>340</v>
      </c>
      <c r="AH874" s="126"/>
      <c r="AI874" s="126"/>
      <c r="AJ874" s="126"/>
      <c r="AK874" s="126"/>
      <c r="AL874" s="126"/>
      <c r="AM874" s="126"/>
      <c r="AN874" s="126"/>
      <c r="AO874" s="126"/>
      <c r="AP874" s="126"/>
      <c r="AQ874" s="126"/>
      <c r="AR874" s="126"/>
      <c r="AS874" s="126"/>
      <c r="AT874" s="126"/>
      <c r="AU874" s="126"/>
      <c r="AV874" s="126"/>
      <c r="AW874" s="126"/>
      <c r="AX874" s="126"/>
      <c r="AY874" s="126"/>
      <c r="AZ874" s="126"/>
      <c r="BA874" s="126"/>
      <c r="BB874" s="126"/>
      <c r="BC874" s="126"/>
      <c r="BD874" s="126"/>
      <c r="BE874" s="126"/>
      <c r="BF874" s="126"/>
      <c r="BG874" s="126"/>
      <c r="BH874" s="126"/>
    </row>
    <row r="875" spans="1:60">
      <c r="A875" s="129"/>
      <c r="B875" s="129"/>
      <c r="C875" s="257" t="s">
        <v>349</v>
      </c>
      <c r="D875" s="258"/>
      <c r="E875" s="258"/>
      <c r="F875" s="258"/>
      <c r="G875" s="258"/>
      <c r="H875" s="131"/>
      <c r="I875" s="131"/>
      <c r="J875" s="131"/>
      <c r="K875" s="131"/>
      <c r="L875" s="131"/>
      <c r="M875" s="131"/>
      <c r="N875" s="130"/>
      <c r="O875" s="130"/>
      <c r="P875" s="130"/>
      <c r="Q875" s="130"/>
      <c r="R875" s="131"/>
      <c r="S875" s="131"/>
      <c r="T875" s="131"/>
      <c r="U875" s="131"/>
      <c r="V875" s="131"/>
      <c r="W875" s="131"/>
      <c r="X875" s="131"/>
      <c r="Y875" s="126"/>
      <c r="Z875" s="126"/>
      <c r="AA875" s="126"/>
      <c r="AB875" s="126"/>
      <c r="AC875" s="126"/>
      <c r="AD875" s="126"/>
      <c r="AE875" s="126"/>
      <c r="AF875" s="126"/>
      <c r="AG875" s="126" t="s">
        <v>340</v>
      </c>
      <c r="AH875" s="126"/>
      <c r="AI875" s="126"/>
      <c r="AJ875" s="126"/>
      <c r="AK875" s="126"/>
      <c r="AL875" s="126"/>
      <c r="AM875" s="126"/>
      <c r="AN875" s="126"/>
      <c r="AO875" s="126"/>
      <c r="AP875" s="126"/>
      <c r="AQ875" s="126"/>
      <c r="AR875" s="126"/>
      <c r="AS875" s="126"/>
      <c r="AT875" s="126"/>
      <c r="AU875" s="126"/>
      <c r="AV875" s="126"/>
      <c r="AW875" s="126"/>
      <c r="AX875" s="126"/>
      <c r="AY875" s="126"/>
      <c r="AZ875" s="126"/>
      <c r="BA875" s="126"/>
      <c r="BB875" s="126"/>
      <c r="BC875" s="126"/>
      <c r="BD875" s="126"/>
      <c r="BE875" s="126"/>
      <c r="BF875" s="126"/>
      <c r="BG875" s="126"/>
      <c r="BH875" s="126"/>
    </row>
    <row r="876" spans="1:60">
      <c r="A876" s="129"/>
      <c r="B876" s="129"/>
      <c r="C876" s="257" t="s">
        <v>978</v>
      </c>
      <c r="D876" s="258"/>
      <c r="E876" s="258"/>
      <c r="F876" s="258"/>
      <c r="G876" s="258"/>
      <c r="H876" s="131"/>
      <c r="I876" s="131"/>
      <c r="J876" s="131"/>
      <c r="K876" s="131"/>
      <c r="L876" s="131"/>
      <c r="M876" s="131"/>
      <c r="N876" s="130"/>
      <c r="O876" s="130"/>
      <c r="P876" s="130"/>
      <c r="Q876" s="130"/>
      <c r="R876" s="131"/>
      <c r="S876" s="131"/>
      <c r="T876" s="131"/>
      <c r="U876" s="131"/>
      <c r="V876" s="131"/>
      <c r="W876" s="131"/>
      <c r="X876" s="131"/>
      <c r="Y876" s="126"/>
      <c r="Z876" s="126"/>
      <c r="AA876" s="126"/>
      <c r="AB876" s="126"/>
      <c r="AC876" s="126"/>
      <c r="AD876" s="126"/>
      <c r="AE876" s="126"/>
      <c r="AF876" s="126"/>
      <c r="AG876" s="126" t="s">
        <v>340</v>
      </c>
      <c r="AH876" s="126"/>
      <c r="AI876" s="126"/>
      <c r="AJ876" s="126"/>
      <c r="AK876" s="126"/>
      <c r="AL876" s="126"/>
      <c r="AM876" s="126"/>
      <c r="AN876" s="126"/>
      <c r="AO876" s="126"/>
      <c r="AP876" s="126"/>
      <c r="AQ876" s="126"/>
      <c r="AR876" s="126"/>
      <c r="AS876" s="126"/>
      <c r="AT876" s="126"/>
      <c r="AU876" s="126"/>
      <c r="AV876" s="126"/>
      <c r="AW876" s="126"/>
      <c r="AX876" s="126"/>
      <c r="AY876" s="126"/>
      <c r="AZ876" s="126"/>
      <c r="BA876" s="126"/>
      <c r="BB876" s="126"/>
      <c r="BC876" s="126"/>
      <c r="BD876" s="126"/>
      <c r="BE876" s="126"/>
      <c r="BF876" s="126"/>
      <c r="BG876" s="126"/>
      <c r="BH876" s="126"/>
    </row>
    <row r="877" spans="1:60">
      <c r="A877" s="129"/>
      <c r="B877" s="129"/>
      <c r="C877" s="257" t="s">
        <v>982</v>
      </c>
      <c r="D877" s="258"/>
      <c r="E877" s="258"/>
      <c r="F877" s="258"/>
      <c r="G877" s="258"/>
      <c r="H877" s="131"/>
      <c r="I877" s="131"/>
      <c r="J877" s="131"/>
      <c r="K877" s="131"/>
      <c r="L877" s="131"/>
      <c r="M877" s="131"/>
      <c r="N877" s="130"/>
      <c r="O877" s="130"/>
      <c r="P877" s="130"/>
      <c r="Q877" s="130"/>
      <c r="R877" s="131"/>
      <c r="S877" s="131"/>
      <c r="T877" s="131"/>
      <c r="U877" s="131"/>
      <c r="V877" s="131"/>
      <c r="W877" s="131"/>
      <c r="X877" s="131"/>
      <c r="Y877" s="126"/>
      <c r="Z877" s="126"/>
      <c r="AA877" s="126"/>
      <c r="AB877" s="126"/>
      <c r="AC877" s="126"/>
      <c r="AD877" s="126"/>
      <c r="AE877" s="126"/>
      <c r="AF877" s="126"/>
      <c r="AG877" s="126" t="s">
        <v>340</v>
      </c>
      <c r="AH877" s="126"/>
      <c r="AI877" s="126"/>
      <c r="AJ877" s="126"/>
      <c r="AK877" s="126"/>
      <c r="AL877" s="126"/>
      <c r="AM877" s="126"/>
      <c r="AN877" s="126"/>
      <c r="AO877" s="126"/>
      <c r="AP877" s="126"/>
      <c r="AQ877" s="126"/>
      <c r="AR877" s="126"/>
      <c r="AS877" s="126"/>
      <c r="AT877" s="126"/>
      <c r="AU877" s="126"/>
      <c r="AV877" s="126"/>
      <c r="AW877" s="126"/>
      <c r="AX877" s="126"/>
      <c r="AY877" s="126"/>
      <c r="AZ877" s="126"/>
      <c r="BA877" s="126"/>
      <c r="BB877" s="126"/>
      <c r="BC877" s="126"/>
      <c r="BD877" s="126"/>
      <c r="BE877" s="126"/>
      <c r="BF877" s="126"/>
      <c r="BG877" s="126"/>
      <c r="BH877" s="126"/>
    </row>
    <row r="878" spans="1:60">
      <c r="A878" s="129"/>
      <c r="B878" s="129"/>
      <c r="C878" s="257" t="s">
        <v>983</v>
      </c>
      <c r="D878" s="258"/>
      <c r="E878" s="258"/>
      <c r="F878" s="258"/>
      <c r="G878" s="258"/>
      <c r="H878" s="131"/>
      <c r="I878" s="131"/>
      <c r="J878" s="131"/>
      <c r="K878" s="131"/>
      <c r="L878" s="131"/>
      <c r="M878" s="131"/>
      <c r="N878" s="130"/>
      <c r="O878" s="130"/>
      <c r="P878" s="130"/>
      <c r="Q878" s="130"/>
      <c r="R878" s="131"/>
      <c r="S878" s="131"/>
      <c r="T878" s="131"/>
      <c r="U878" s="131"/>
      <c r="V878" s="131"/>
      <c r="W878" s="131"/>
      <c r="X878" s="131"/>
      <c r="Y878" s="126"/>
      <c r="Z878" s="126"/>
      <c r="AA878" s="126"/>
      <c r="AB878" s="126"/>
      <c r="AC878" s="126"/>
      <c r="AD878" s="126"/>
      <c r="AE878" s="126"/>
      <c r="AF878" s="126"/>
      <c r="AG878" s="126" t="s">
        <v>340</v>
      </c>
      <c r="AH878" s="126"/>
      <c r="AI878" s="126"/>
      <c r="AJ878" s="126"/>
      <c r="AK878" s="126"/>
      <c r="AL878" s="126"/>
      <c r="AM878" s="126"/>
      <c r="AN878" s="126"/>
      <c r="AO878" s="126"/>
      <c r="AP878" s="126"/>
      <c r="AQ878" s="126"/>
      <c r="AR878" s="126"/>
      <c r="AS878" s="126"/>
      <c r="AT878" s="126"/>
      <c r="AU878" s="126"/>
      <c r="AV878" s="126"/>
      <c r="AW878" s="126"/>
      <c r="AX878" s="126"/>
      <c r="AY878" s="126"/>
      <c r="AZ878" s="126"/>
      <c r="BA878" s="126"/>
      <c r="BB878" s="126"/>
      <c r="BC878" s="126"/>
      <c r="BD878" s="126"/>
      <c r="BE878" s="126"/>
      <c r="BF878" s="126"/>
      <c r="BG878" s="126"/>
      <c r="BH878" s="126"/>
    </row>
    <row r="879" spans="1:60">
      <c r="A879" s="129"/>
      <c r="B879" s="129"/>
      <c r="C879" s="257" t="s">
        <v>984</v>
      </c>
      <c r="D879" s="258"/>
      <c r="E879" s="258"/>
      <c r="F879" s="258"/>
      <c r="G879" s="258"/>
      <c r="H879" s="131"/>
      <c r="I879" s="131"/>
      <c r="J879" s="131"/>
      <c r="K879" s="131"/>
      <c r="L879" s="131"/>
      <c r="M879" s="131"/>
      <c r="N879" s="130"/>
      <c r="O879" s="130"/>
      <c r="P879" s="130"/>
      <c r="Q879" s="130"/>
      <c r="R879" s="131"/>
      <c r="S879" s="131"/>
      <c r="T879" s="131"/>
      <c r="U879" s="131"/>
      <c r="V879" s="131"/>
      <c r="W879" s="131"/>
      <c r="X879" s="131"/>
      <c r="Y879" s="126"/>
      <c r="Z879" s="126"/>
      <c r="AA879" s="126"/>
      <c r="AB879" s="126"/>
      <c r="AC879" s="126"/>
      <c r="AD879" s="126"/>
      <c r="AE879" s="126"/>
      <c r="AF879" s="126"/>
      <c r="AG879" s="126" t="s">
        <v>340</v>
      </c>
      <c r="AH879" s="126"/>
      <c r="AI879" s="126"/>
      <c r="AJ879" s="126"/>
      <c r="AK879" s="126"/>
      <c r="AL879" s="126"/>
      <c r="AM879" s="126"/>
      <c r="AN879" s="126"/>
      <c r="AO879" s="126"/>
      <c r="AP879" s="126"/>
      <c r="AQ879" s="126"/>
      <c r="AR879" s="126"/>
      <c r="AS879" s="126"/>
      <c r="AT879" s="126"/>
      <c r="AU879" s="126"/>
      <c r="AV879" s="126"/>
      <c r="AW879" s="126"/>
      <c r="AX879" s="126"/>
      <c r="AY879" s="126"/>
      <c r="AZ879" s="126"/>
      <c r="BA879" s="126"/>
      <c r="BB879" s="126"/>
      <c r="BC879" s="126"/>
      <c r="BD879" s="126"/>
      <c r="BE879" s="126"/>
      <c r="BF879" s="126"/>
      <c r="BG879" s="126"/>
      <c r="BH879" s="126"/>
    </row>
    <row r="880" spans="1:60">
      <c r="A880" s="140" t="s">
        <v>985</v>
      </c>
      <c r="B880" s="141" t="s">
        <v>986</v>
      </c>
      <c r="C880" s="154" t="s">
        <v>987</v>
      </c>
      <c r="D880" s="142" t="s">
        <v>408</v>
      </c>
      <c r="E880" s="143">
        <v>190.66300000000001</v>
      </c>
      <c r="F880" s="144">
        <v>0</v>
      </c>
      <c r="G880" s="151">
        <f>F880*E880</f>
        <v>0</v>
      </c>
      <c r="H880" s="131">
        <v>42.48</v>
      </c>
      <c r="I880" s="131">
        <v>8099.3642399999999</v>
      </c>
      <c r="J880" s="131">
        <v>0</v>
      </c>
      <c r="K880" s="131">
        <v>0</v>
      </c>
      <c r="L880" s="131">
        <v>21</v>
      </c>
      <c r="M880" s="131">
        <v>9800.2255999999998</v>
      </c>
      <c r="N880" s="130">
        <v>0</v>
      </c>
      <c r="O880" s="130">
        <v>0</v>
      </c>
      <c r="P880" s="130">
        <v>0</v>
      </c>
      <c r="Q880" s="130">
        <v>0</v>
      </c>
      <c r="R880" s="131">
        <v>0</v>
      </c>
      <c r="S880" s="131" t="s">
        <v>326</v>
      </c>
      <c r="T880" s="131"/>
      <c r="U880" s="131">
        <v>0</v>
      </c>
      <c r="V880" s="131">
        <v>0</v>
      </c>
      <c r="W880" s="131">
        <v>0</v>
      </c>
      <c r="X880" s="131" t="s">
        <v>385</v>
      </c>
      <c r="Y880" s="126"/>
      <c r="Z880" s="126"/>
      <c r="AA880" s="126"/>
      <c r="AB880" s="126"/>
      <c r="AC880" s="126"/>
      <c r="AD880" s="126"/>
      <c r="AE880" s="126"/>
      <c r="AF880" s="126"/>
      <c r="AG880" s="126" t="s">
        <v>386</v>
      </c>
      <c r="AH880" s="126"/>
      <c r="AI880" s="126"/>
      <c r="AJ880" s="126"/>
      <c r="AK880" s="126"/>
      <c r="AL880" s="126"/>
      <c r="AM880" s="126"/>
      <c r="AN880" s="126"/>
      <c r="AO880" s="126"/>
      <c r="AP880" s="126"/>
      <c r="AQ880" s="126"/>
      <c r="AR880" s="126"/>
      <c r="AS880" s="126"/>
      <c r="AT880" s="126"/>
      <c r="AU880" s="126"/>
      <c r="AV880" s="126"/>
      <c r="AW880" s="126"/>
      <c r="AX880" s="126"/>
      <c r="AY880" s="126"/>
      <c r="AZ880" s="126"/>
      <c r="BA880" s="126"/>
      <c r="BB880" s="126"/>
      <c r="BC880" s="126"/>
      <c r="BD880" s="126"/>
      <c r="BE880" s="126"/>
      <c r="BF880" s="126"/>
      <c r="BG880" s="126"/>
      <c r="BH880" s="126"/>
    </row>
    <row r="881" spans="1:60">
      <c r="A881" s="129"/>
      <c r="B881" s="129"/>
      <c r="C881" s="255" t="s">
        <v>938</v>
      </c>
      <c r="D881" s="256"/>
      <c r="E881" s="256"/>
      <c r="F881" s="256"/>
      <c r="G881" s="256"/>
      <c r="H881" s="131"/>
      <c r="I881" s="131"/>
      <c r="J881" s="131"/>
      <c r="K881" s="131"/>
      <c r="L881" s="131"/>
      <c r="M881" s="131"/>
      <c r="N881" s="130"/>
      <c r="O881" s="130"/>
      <c r="P881" s="130"/>
      <c r="Q881" s="130"/>
      <c r="R881" s="131"/>
      <c r="S881" s="131"/>
      <c r="T881" s="131"/>
      <c r="U881" s="131"/>
      <c r="V881" s="131"/>
      <c r="W881" s="131"/>
      <c r="X881" s="131"/>
      <c r="Y881" s="126"/>
      <c r="Z881" s="126"/>
      <c r="AA881" s="126"/>
      <c r="AB881" s="126"/>
      <c r="AC881" s="126"/>
      <c r="AD881" s="126"/>
      <c r="AE881" s="126"/>
      <c r="AF881" s="126"/>
      <c r="AG881" s="126" t="s">
        <v>340</v>
      </c>
      <c r="AH881" s="126"/>
      <c r="AI881" s="126"/>
      <c r="AJ881" s="126"/>
      <c r="AK881" s="126"/>
      <c r="AL881" s="126"/>
      <c r="AM881" s="126"/>
      <c r="AN881" s="126"/>
      <c r="AO881" s="126"/>
      <c r="AP881" s="126"/>
      <c r="AQ881" s="126"/>
      <c r="AR881" s="126"/>
      <c r="AS881" s="126"/>
      <c r="AT881" s="126"/>
      <c r="AU881" s="126"/>
      <c r="AV881" s="126"/>
      <c r="AW881" s="126"/>
      <c r="AX881" s="126"/>
      <c r="AY881" s="126"/>
      <c r="AZ881" s="126"/>
      <c r="BA881" s="126"/>
      <c r="BB881" s="126"/>
      <c r="BC881" s="126"/>
      <c r="BD881" s="126"/>
      <c r="BE881" s="126"/>
      <c r="BF881" s="126"/>
      <c r="BG881" s="126"/>
      <c r="BH881" s="126"/>
    </row>
    <row r="882" spans="1:60">
      <c r="A882" s="129"/>
      <c r="B882" s="129"/>
      <c r="C882" s="257" t="s">
        <v>939</v>
      </c>
      <c r="D882" s="258"/>
      <c r="E882" s="258"/>
      <c r="F882" s="258"/>
      <c r="G882" s="258"/>
      <c r="H882" s="131"/>
      <c r="I882" s="131"/>
      <c r="J882" s="131"/>
      <c r="K882" s="131"/>
      <c r="L882" s="131"/>
      <c r="M882" s="131"/>
      <c r="N882" s="130"/>
      <c r="O882" s="130"/>
      <c r="P882" s="130"/>
      <c r="Q882" s="130"/>
      <c r="R882" s="131"/>
      <c r="S882" s="131"/>
      <c r="T882" s="131"/>
      <c r="U882" s="131"/>
      <c r="V882" s="131"/>
      <c r="W882" s="131"/>
      <c r="X882" s="131"/>
      <c r="Y882" s="126"/>
      <c r="Z882" s="126"/>
      <c r="AA882" s="126"/>
      <c r="AB882" s="126"/>
      <c r="AC882" s="126"/>
      <c r="AD882" s="126"/>
      <c r="AE882" s="126"/>
      <c r="AF882" s="126"/>
      <c r="AG882" s="126" t="s">
        <v>340</v>
      </c>
      <c r="AH882" s="126"/>
      <c r="AI882" s="126"/>
      <c r="AJ882" s="126"/>
      <c r="AK882" s="126"/>
      <c r="AL882" s="126"/>
      <c r="AM882" s="126"/>
      <c r="AN882" s="126"/>
      <c r="AO882" s="126"/>
      <c r="AP882" s="126"/>
      <c r="AQ882" s="126"/>
      <c r="AR882" s="126"/>
      <c r="AS882" s="126"/>
      <c r="AT882" s="126"/>
      <c r="AU882" s="126"/>
      <c r="AV882" s="126"/>
      <c r="AW882" s="126"/>
      <c r="AX882" s="126"/>
      <c r="AY882" s="126"/>
      <c r="AZ882" s="126"/>
      <c r="BA882" s="126"/>
      <c r="BB882" s="126"/>
      <c r="BC882" s="126"/>
      <c r="BD882" s="126"/>
      <c r="BE882" s="126"/>
      <c r="BF882" s="126"/>
      <c r="BG882" s="126"/>
      <c r="BH882" s="126"/>
    </row>
    <row r="883" spans="1:60">
      <c r="A883" s="129"/>
      <c r="B883" s="129"/>
      <c r="C883" s="257" t="s">
        <v>940</v>
      </c>
      <c r="D883" s="258"/>
      <c r="E883" s="258"/>
      <c r="F883" s="258"/>
      <c r="G883" s="258"/>
      <c r="H883" s="131"/>
      <c r="I883" s="131"/>
      <c r="J883" s="131"/>
      <c r="K883" s="131"/>
      <c r="L883" s="131"/>
      <c r="M883" s="131"/>
      <c r="N883" s="130"/>
      <c r="O883" s="130"/>
      <c r="P883" s="130"/>
      <c r="Q883" s="130"/>
      <c r="R883" s="131"/>
      <c r="S883" s="131"/>
      <c r="T883" s="131"/>
      <c r="U883" s="131"/>
      <c r="V883" s="131"/>
      <c r="W883" s="131"/>
      <c r="X883" s="131"/>
      <c r="Y883" s="126"/>
      <c r="Z883" s="126"/>
      <c r="AA883" s="126"/>
      <c r="AB883" s="126"/>
      <c r="AC883" s="126"/>
      <c r="AD883" s="126"/>
      <c r="AE883" s="126"/>
      <c r="AF883" s="126"/>
      <c r="AG883" s="126" t="s">
        <v>340</v>
      </c>
      <c r="AH883" s="126"/>
      <c r="AI883" s="126"/>
      <c r="AJ883" s="126"/>
      <c r="AK883" s="126"/>
      <c r="AL883" s="126"/>
      <c r="AM883" s="126"/>
      <c r="AN883" s="126"/>
      <c r="AO883" s="126"/>
      <c r="AP883" s="126"/>
      <c r="AQ883" s="126"/>
      <c r="AR883" s="126"/>
      <c r="AS883" s="126"/>
      <c r="AT883" s="126"/>
      <c r="AU883" s="126"/>
      <c r="AV883" s="126"/>
      <c r="AW883" s="126"/>
      <c r="AX883" s="126"/>
      <c r="AY883" s="126"/>
      <c r="AZ883" s="126"/>
      <c r="BA883" s="126"/>
      <c r="BB883" s="126"/>
      <c r="BC883" s="126"/>
      <c r="BD883" s="126"/>
      <c r="BE883" s="126"/>
      <c r="BF883" s="126"/>
      <c r="BG883" s="126"/>
      <c r="BH883" s="126"/>
    </row>
    <row r="884" spans="1:60">
      <c r="A884" s="129"/>
      <c r="B884" s="129"/>
      <c r="C884" s="257" t="s">
        <v>941</v>
      </c>
      <c r="D884" s="258"/>
      <c r="E884" s="258"/>
      <c r="F884" s="258"/>
      <c r="G884" s="258"/>
      <c r="H884" s="131"/>
      <c r="I884" s="131"/>
      <c r="J884" s="131"/>
      <c r="K884" s="131"/>
      <c r="L884" s="131"/>
      <c r="M884" s="131"/>
      <c r="N884" s="130"/>
      <c r="O884" s="130"/>
      <c r="P884" s="130"/>
      <c r="Q884" s="130"/>
      <c r="R884" s="131"/>
      <c r="S884" s="131"/>
      <c r="T884" s="131"/>
      <c r="U884" s="131"/>
      <c r="V884" s="131"/>
      <c r="W884" s="131"/>
      <c r="X884" s="131"/>
      <c r="Y884" s="126"/>
      <c r="Z884" s="126"/>
      <c r="AA884" s="126"/>
      <c r="AB884" s="126"/>
      <c r="AC884" s="126"/>
      <c r="AD884" s="126"/>
      <c r="AE884" s="126"/>
      <c r="AF884" s="126"/>
      <c r="AG884" s="126" t="s">
        <v>340</v>
      </c>
      <c r="AH884" s="126"/>
      <c r="AI884" s="126"/>
      <c r="AJ884" s="126"/>
      <c r="AK884" s="126"/>
      <c r="AL884" s="126"/>
      <c r="AM884" s="126"/>
      <c r="AN884" s="126"/>
      <c r="AO884" s="126"/>
      <c r="AP884" s="126"/>
      <c r="AQ884" s="126"/>
      <c r="AR884" s="126"/>
      <c r="AS884" s="126"/>
      <c r="AT884" s="126"/>
      <c r="AU884" s="126"/>
      <c r="AV884" s="126"/>
      <c r="AW884" s="126"/>
      <c r="AX884" s="126"/>
      <c r="AY884" s="126"/>
      <c r="AZ884" s="126"/>
      <c r="BA884" s="126"/>
      <c r="BB884" s="126"/>
      <c r="BC884" s="126"/>
      <c r="BD884" s="126"/>
      <c r="BE884" s="126"/>
      <c r="BF884" s="126"/>
      <c r="BG884" s="126"/>
      <c r="BH884" s="126"/>
    </row>
    <row r="885" spans="1:60">
      <c r="A885" s="129"/>
      <c r="B885" s="129"/>
      <c r="C885" s="257" t="s">
        <v>942</v>
      </c>
      <c r="D885" s="258"/>
      <c r="E885" s="258"/>
      <c r="F885" s="258"/>
      <c r="G885" s="258"/>
      <c r="H885" s="131"/>
      <c r="I885" s="131"/>
      <c r="J885" s="131"/>
      <c r="K885" s="131"/>
      <c r="L885" s="131"/>
      <c r="M885" s="131"/>
      <c r="N885" s="130"/>
      <c r="O885" s="130"/>
      <c r="P885" s="130"/>
      <c r="Q885" s="130"/>
      <c r="R885" s="131"/>
      <c r="S885" s="131"/>
      <c r="T885" s="131"/>
      <c r="U885" s="131"/>
      <c r="V885" s="131"/>
      <c r="W885" s="131"/>
      <c r="X885" s="131"/>
      <c r="Y885" s="126"/>
      <c r="Z885" s="126"/>
      <c r="AA885" s="126"/>
      <c r="AB885" s="126"/>
      <c r="AC885" s="126"/>
      <c r="AD885" s="126"/>
      <c r="AE885" s="126"/>
      <c r="AF885" s="126"/>
      <c r="AG885" s="126" t="s">
        <v>340</v>
      </c>
      <c r="AH885" s="126"/>
      <c r="AI885" s="126"/>
      <c r="AJ885" s="126"/>
      <c r="AK885" s="126"/>
      <c r="AL885" s="126"/>
      <c r="AM885" s="126"/>
      <c r="AN885" s="126"/>
      <c r="AO885" s="126"/>
      <c r="AP885" s="126"/>
      <c r="AQ885" s="126"/>
      <c r="AR885" s="126"/>
      <c r="AS885" s="126"/>
      <c r="AT885" s="126"/>
      <c r="AU885" s="126"/>
      <c r="AV885" s="126"/>
      <c r="AW885" s="126"/>
      <c r="AX885" s="126"/>
      <c r="AY885" s="126"/>
      <c r="AZ885" s="126"/>
      <c r="BA885" s="126"/>
      <c r="BB885" s="126"/>
      <c r="BC885" s="126"/>
      <c r="BD885" s="126"/>
      <c r="BE885" s="126"/>
      <c r="BF885" s="126"/>
      <c r="BG885" s="126"/>
      <c r="BH885" s="126"/>
    </row>
    <row r="886" spans="1:60">
      <c r="A886" s="129"/>
      <c r="B886" s="129"/>
      <c r="C886" s="257" t="s">
        <v>943</v>
      </c>
      <c r="D886" s="258"/>
      <c r="E886" s="258"/>
      <c r="F886" s="258"/>
      <c r="G886" s="258"/>
      <c r="H886" s="131"/>
      <c r="I886" s="131"/>
      <c r="J886" s="131"/>
      <c r="K886" s="131"/>
      <c r="L886" s="131"/>
      <c r="M886" s="131"/>
      <c r="N886" s="130"/>
      <c r="O886" s="130"/>
      <c r="P886" s="130"/>
      <c r="Q886" s="130"/>
      <c r="R886" s="131"/>
      <c r="S886" s="131"/>
      <c r="T886" s="131"/>
      <c r="U886" s="131"/>
      <c r="V886" s="131"/>
      <c r="W886" s="131"/>
      <c r="X886" s="131"/>
      <c r="Y886" s="126"/>
      <c r="Z886" s="126"/>
      <c r="AA886" s="126"/>
      <c r="AB886" s="126"/>
      <c r="AC886" s="126"/>
      <c r="AD886" s="126"/>
      <c r="AE886" s="126"/>
      <c r="AF886" s="126"/>
      <c r="AG886" s="126" t="s">
        <v>340</v>
      </c>
      <c r="AH886" s="126"/>
      <c r="AI886" s="126"/>
      <c r="AJ886" s="126"/>
      <c r="AK886" s="126"/>
      <c r="AL886" s="126"/>
      <c r="AM886" s="126"/>
      <c r="AN886" s="126"/>
      <c r="AO886" s="126"/>
      <c r="AP886" s="126"/>
      <c r="AQ886" s="126"/>
      <c r="AR886" s="126"/>
      <c r="AS886" s="126"/>
      <c r="AT886" s="126"/>
      <c r="AU886" s="126"/>
      <c r="AV886" s="126"/>
      <c r="AW886" s="126"/>
      <c r="AX886" s="126"/>
      <c r="AY886" s="126"/>
      <c r="AZ886" s="126"/>
      <c r="BA886" s="126"/>
      <c r="BB886" s="126"/>
      <c r="BC886" s="126"/>
      <c r="BD886" s="126"/>
      <c r="BE886" s="126"/>
      <c r="BF886" s="126"/>
      <c r="BG886" s="126"/>
      <c r="BH886" s="126"/>
    </row>
    <row r="887" spans="1:60">
      <c r="A887" s="129"/>
      <c r="B887" s="129"/>
      <c r="C887" s="257" t="s">
        <v>944</v>
      </c>
      <c r="D887" s="258"/>
      <c r="E887" s="258"/>
      <c r="F887" s="258"/>
      <c r="G887" s="258"/>
      <c r="H887" s="131"/>
      <c r="I887" s="131"/>
      <c r="J887" s="131"/>
      <c r="K887" s="131"/>
      <c r="L887" s="131"/>
      <c r="M887" s="131"/>
      <c r="N887" s="130"/>
      <c r="O887" s="130"/>
      <c r="P887" s="130"/>
      <c r="Q887" s="130"/>
      <c r="R887" s="131"/>
      <c r="S887" s="131"/>
      <c r="T887" s="131"/>
      <c r="U887" s="131"/>
      <c r="V887" s="131"/>
      <c r="W887" s="131"/>
      <c r="X887" s="131"/>
      <c r="Y887" s="126"/>
      <c r="Z887" s="126"/>
      <c r="AA887" s="126"/>
      <c r="AB887" s="126"/>
      <c r="AC887" s="126"/>
      <c r="AD887" s="126"/>
      <c r="AE887" s="126"/>
      <c r="AF887" s="126"/>
      <c r="AG887" s="126" t="s">
        <v>340</v>
      </c>
      <c r="AH887" s="126"/>
      <c r="AI887" s="126"/>
      <c r="AJ887" s="126"/>
      <c r="AK887" s="126"/>
      <c r="AL887" s="126"/>
      <c r="AM887" s="126"/>
      <c r="AN887" s="126"/>
      <c r="AO887" s="126"/>
      <c r="AP887" s="126"/>
      <c r="AQ887" s="126"/>
      <c r="AR887" s="126"/>
      <c r="AS887" s="126"/>
      <c r="AT887" s="126"/>
      <c r="AU887" s="126"/>
      <c r="AV887" s="126"/>
      <c r="AW887" s="126"/>
      <c r="AX887" s="126"/>
      <c r="AY887" s="126"/>
      <c r="AZ887" s="126"/>
      <c r="BA887" s="126"/>
      <c r="BB887" s="126"/>
      <c r="BC887" s="126"/>
      <c r="BD887" s="126"/>
      <c r="BE887" s="126"/>
      <c r="BF887" s="126"/>
      <c r="BG887" s="126"/>
      <c r="BH887" s="126"/>
    </row>
    <row r="888" spans="1:60">
      <c r="A888" s="129"/>
      <c r="B888" s="129"/>
      <c r="C888" s="257" t="s">
        <v>964</v>
      </c>
      <c r="D888" s="258"/>
      <c r="E888" s="258"/>
      <c r="F888" s="258"/>
      <c r="G888" s="258"/>
      <c r="H888" s="131"/>
      <c r="I888" s="131"/>
      <c r="J888" s="131"/>
      <c r="K888" s="131"/>
      <c r="L888" s="131"/>
      <c r="M888" s="131"/>
      <c r="N888" s="130"/>
      <c r="O888" s="130"/>
      <c r="P888" s="130"/>
      <c r="Q888" s="130"/>
      <c r="R888" s="131"/>
      <c r="S888" s="131"/>
      <c r="T888" s="131"/>
      <c r="U888" s="131"/>
      <c r="V888" s="131"/>
      <c r="W888" s="131"/>
      <c r="X888" s="131"/>
      <c r="Y888" s="126"/>
      <c r="Z888" s="126"/>
      <c r="AA888" s="126"/>
      <c r="AB888" s="126"/>
      <c r="AC888" s="126"/>
      <c r="AD888" s="126"/>
      <c r="AE888" s="126"/>
      <c r="AF888" s="126"/>
      <c r="AG888" s="126" t="s">
        <v>340</v>
      </c>
      <c r="AH888" s="126"/>
      <c r="AI888" s="126"/>
      <c r="AJ888" s="126"/>
      <c r="AK888" s="126"/>
      <c r="AL888" s="126"/>
      <c r="AM888" s="126"/>
      <c r="AN888" s="126"/>
      <c r="AO888" s="126"/>
      <c r="AP888" s="126"/>
      <c r="AQ888" s="126"/>
      <c r="AR888" s="126"/>
      <c r="AS888" s="126"/>
      <c r="AT888" s="126"/>
      <c r="AU888" s="126"/>
      <c r="AV888" s="126"/>
      <c r="AW888" s="126"/>
      <c r="AX888" s="126"/>
      <c r="AY888" s="126"/>
      <c r="AZ888" s="126"/>
      <c r="BA888" s="126"/>
      <c r="BB888" s="126"/>
      <c r="BC888" s="126"/>
      <c r="BD888" s="126"/>
      <c r="BE888" s="126"/>
      <c r="BF888" s="126"/>
      <c r="BG888" s="126"/>
      <c r="BH888" s="126"/>
    </row>
    <row r="889" spans="1:60">
      <c r="A889" s="129"/>
      <c r="B889" s="129"/>
      <c r="C889" s="257" t="s">
        <v>946</v>
      </c>
      <c r="D889" s="258"/>
      <c r="E889" s="258"/>
      <c r="F889" s="258"/>
      <c r="G889" s="258"/>
      <c r="H889" s="131"/>
      <c r="I889" s="131"/>
      <c r="J889" s="131"/>
      <c r="K889" s="131"/>
      <c r="L889" s="131"/>
      <c r="M889" s="131"/>
      <c r="N889" s="130"/>
      <c r="O889" s="130"/>
      <c r="P889" s="130"/>
      <c r="Q889" s="130"/>
      <c r="R889" s="131"/>
      <c r="S889" s="131"/>
      <c r="T889" s="131"/>
      <c r="U889" s="131"/>
      <c r="V889" s="131"/>
      <c r="W889" s="131"/>
      <c r="X889" s="131"/>
      <c r="Y889" s="126"/>
      <c r="Z889" s="126"/>
      <c r="AA889" s="126"/>
      <c r="AB889" s="126"/>
      <c r="AC889" s="126"/>
      <c r="AD889" s="126"/>
      <c r="AE889" s="126"/>
      <c r="AF889" s="126"/>
      <c r="AG889" s="126" t="s">
        <v>340</v>
      </c>
      <c r="AH889" s="126"/>
      <c r="AI889" s="126"/>
      <c r="AJ889" s="126"/>
      <c r="AK889" s="126"/>
      <c r="AL889" s="126"/>
      <c r="AM889" s="126"/>
      <c r="AN889" s="126"/>
      <c r="AO889" s="126"/>
      <c r="AP889" s="126"/>
      <c r="AQ889" s="126"/>
      <c r="AR889" s="126"/>
      <c r="AS889" s="126"/>
      <c r="AT889" s="126"/>
      <c r="AU889" s="126"/>
      <c r="AV889" s="126"/>
      <c r="AW889" s="126"/>
      <c r="AX889" s="126"/>
      <c r="AY889" s="126"/>
      <c r="AZ889" s="126"/>
      <c r="BA889" s="126"/>
      <c r="BB889" s="126"/>
      <c r="BC889" s="126"/>
      <c r="BD889" s="126"/>
      <c r="BE889" s="126"/>
      <c r="BF889" s="126"/>
      <c r="BG889" s="126"/>
      <c r="BH889" s="126"/>
    </row>
    <row r="890" spans="1:60">
      <c r="A890" s="129"/>
      <c r="B890" s="129"/>
      <c r="C890" s="257" t="s">
        <v>988</v>
      </c>
      <c r="D890" s="258"/>
      <c r="E890" s="258"/>
      <c r="F890" s="258"/>
      <c r="G890" s="258"/>
      <c r="H890" s="131"/>
      <c r="I890" s="131"/>
      <c r="J890" s="131"/>
      <c r="K890" s="131"/>
      <c r="L890" s="131"/>
      <c r="M890" s="131"/>
      <c r="N890" s="130"/>
      <c r="O890" s="130"/>
      <c r="P890" s="130"/>
      <c r="Q890" s="130"/>
      <c r="R890" s="131"/>
      <c r="S890" s="131"/>
      <c r="T890" s="131"/>
      <c r="U890" s="131"/>
      <c r="V890" s="131"/>
      <c r="W890" s="131"/>
      <c r="X890" s="131"/>
      <c r="Y890" s="126"/>
      <c r="Z890" s="126"/>
      <c r="AA890" s="126"/>
      <c r="AB890" s="126"/>
      <c r="AC890" s="126"/>
      <c r="AD890" s="126"/>
      <c r="AE890" s="126"/>
      <c r="AF890" s="126"/>
      <c r="AG890" s="126" t="s">
        <v>340</v>
      </c>
      <c r="AH890" s="126"/>
      <c r="AI890" s="126"/>
      <c r="AJ890" s="126"/>
      <c r="AK890" s="126"/>
      <c r="AL890" s="126"/>
      <c r="AM890" s="126"/>
      <c r="AN890" s="126"/>
      <c r="AO890" s="126"/>
      <c r="AP890" s="126"/>
      <c r="AQ890" s="126"/>
      <c r="AR890" s="126"/>
      <c r="AS890" s="126"/>
      <c r="AT890" s="126"/>
      <c r="AU890" s="126"/>
      <c r="AV890" s="126"/>
      <c r="AW890" s="126"/>
      <c r="AX890" s="126"/>
      <c r="AY890" s="126"/>
      <c r="AZ890" s="126"/>
      <c r="BA890" s="126"/>
      <c r="BB890" s="126"/>
      <c r="BC890" s="126"/>
      <c r="BD890" s="126"/>
      <c r="BE890" s="126"/>
      <c r="BF890" s="126"/>
      <c r="BG890" s="126"/>
      <c r="BH890" s="126"/>
    </row>
    <row r="891" spans="1:60">
      <c r="A891" s="129"/>
      <c r="B891" s="129"/>
      <c r="C891" s="257" t="s">
        <v>948</v>
      </c>
      <c r="D891" s="258"/>
      <c r="E891" s="258"/>
      <c r="F891" s="258"/>
      <c r="G891" s="258"/>
      <c r="H891" s="131"/>
      <c r="I891" s="131"/>
      <c r="J891" s="131"/>
      <c r="K891" s="131"/>
      <c r="L891" s="131"/>
      <c r="M891" s="131"/>
      <c r="N891" s="130"/>
      <c r="O891" s="130"/>
      <c r="P891" s="130"/>
      <c r="Q891" s="130"/>
      <c r="R891" s="131"/>
      <c r="S891" s="131"/>
      <c r="T891" s="131"/>
      <c r="U891" s="131"/>
      <c r="V891" s="131"/>
      <c r="W891" s="131"/>
      <c r="X891" s="131"/>
      <c r="Y891" s="126"/>
      <c r="Z891" s="126"/>
      <c r="AA891" s="126"/>
      <c r="AB891" s="126"/>
      <c r="AC891" s="126"/>
      <c r="AD891" s="126"/>
      <c r="AE891" s="126"/>
      <c r="AF891" s="126"/>
      <c r="AG891" s="126" t="s">
        <v>340</v>
      </c>
      <c r="AH891" s="126"/>
      <c r="AI891" s="126"/>
      <c r="AJ891" s="126"/>
      <c r="AK891" s="126"/>
      <c r="AL891" s="126"/>
      <c r="AM891" s="126"/>
      <c r="AN891" s="126"/>
      <c r="AO891" s="126"/>
      <c r="AP891" s="126"/>
      <c r="AQ891" s="126"/>
      <c r="AR891" s="126"/>
      <c r="AS891" s="126"/>
      <c r="AT891" s="126"/>
      <c r="AU891" s="126"/>
      <c r="AV891" s="126"/>
      <c r="AW891" s="126"/>
      <c r="AX891" s="126"/>
      <c r="AY891" s="126"/>
      <c r="AZ891" s="126"/>
      <c r="BA891" s="126"/>
      <c r="BB891" s="126"/>
      <c r="BC891" s="126"/>
      <c r="BD891" s="126"/>
      <c r="BE891" s="126"/>
      <c r="BF891" s="126"/>
      <c r="BG891" s="126"/>
      <c r="BH891" s="126"/>
    </row>
    <row r="892" spans="1:60">
      <c r="A892" s="129"/>
      <c r="B892" s="129"/>
      <c r="C892" s="257" t="s">
        <v>949</v>
      </c>
      <c r="D892" s="258"/>
      <c r="E892" s="258"/>
      <c r="F892" s="258"/>
      <c r="G892" s="258"/>
      <c r="H892" s="131"/>
      <c r="I892" s="131"/>
      <c r="J892" s="131"/>
      <c r="K892" s="131"/>
      <c r="L892" s="131"/>
      <c r="M892" s="131"/>
      <c r="N892" s="130"/>
      <c r="O892" s="130"/>
      <c r="P892" s="130"/>
      <c r="Q892" s="130"/>
      <c r="R892" s="131"/>
      <c r="S892" s="131"/>
      <c r="T892" s="131"/>
      <c r="U892" s="131"/>
      <c r="V892" s="131"/>
      <c r="W892" s="131"/>
      <c r="X892" s="131"/>
      <c r="Y892" s="126"/>
      <c r="Z892" s="126"/>
      <c r="AA892" s="126"/>
      <c r="AB892" s="126"/>
      <c r="AC892" s="126"/>
      <c r="AD892" s="126"/>
      <c r="AE892" s="126"/>
      <c r="AF892" s="126"/>
      <c r="AG892" s="126" t="s">
        <v>340</v>
      </c>
      <c r="AH892" s="126"/>
      <c r="AI892" s="126"/>
      <c r="AJ892" s="126"/>
      <c r="AK892" s="126"/>
      <c r="AL892" s="126"/>
      <c r="AM892" s="126"/>
      <c r="AN892" s="126"/>
      <c r="AO892" s="126"/>
      <c r="AP892" s="126"/>
      <c r="AQ892" s="126"/>
      <c r="AR892" s="126"/>
      <c r="AS892" s="126"/>
      <c r="AT892" s="126"/>
      <c r="AU892" s="126"/>
      <c r="AV892" s="126"/>
      <c r="AW892" s="126"/>
      <c r="AX892" s="126"/>
      <c r="AY892" s="126"/>
      <c r="AZ892" s="126"/>
      <c r="BA892" s="126"/>
      <c r="BB892" s="126"/>
      <c r="BC892" s="126"/>
      <c r="BD892" s="126"/>
      <c r="BE892" s="126"/>
      <c r="BF892" s="126"/>
      <c r="BG892" s="126"/>
      <c r="BH892" s="126"/>
    </row>
    <row r="893" spans="1:60">
      <c r="A893" s="129"/>
      <c r="B893" s="129"/>
      <c r="C893" s="257" t="s">
        <v>950</v>
      </c>
      <c r="D893" s="258"/>
      <c r="E893" s="258"/>
      <c r="F893" s="258"/>
      <c r="G893" s="258"/>
      <c r="H893" s="131"/>
      <c r="I893" s="131"/>
      <c r="J893" s="131"/>
      <c r="K893" s="131"/>
      <c r="L893" s="131"/>
      <c r="M893" s="131"/>
      <c r="N893" s="130"/>
      <c r="O893" s="130"/>
      <c r="P893" s="130"/>
      <c r="Q893" s="130"/>
      <c r="R893" s="131"/>
      <c r="S893" s="131"/>
      <c r="T893" s="131"/>
      <c r="U893" s="131"/>
      <c r="V893" s="131"/>
      <c r="W893" s="131"/>
      <c r="X893" s="131"/>
      <c r="Y893" s="126"/>
      <c r="Z893" s="126"/>
      <c r="AA893" s="126"/>
      <c r="AB893" s="126"/>
      <c r="AC893" s="126"/>
      <c r="AD893" s="126"/>
      <c r="AE893" s="126"/>
      <c r="AF893" s="126"/>
      <c r="AG893" s="126" t="s">
        <v>340</v>
      </c>
      <c r="AH893" s="126"/>
      <c r="AI893" s="126"/>
      <c r="AJ893" s="126"/>
      <c r="AK893" s="126"/>
      <c r="AL893" s="126"/>
      <c r="AM893" s="126"/>
      <c r="AN893" s="126"/>
      <c r="AO893" s="126"/>
      <c r="AP893" s="126"/>
      <c r="AQ893" s="126"/>
      <c r="AR893" s="126"/>
      <c r="AS893" s="126"/>
      <c r="AT893" s="126"/>
      <c r="AU893" s="126"/>
      <c r="AV893" s="126"/>
      <c r="AW893" s="126"/>
      <c r="AX893" s="126"/>
      <c r="AY893" s="126"/>
      <c r="AZ893" s="126"/>
      <c r="BA893" s="126"/>
      <c r="BB893" s="126"/>
      <c r="BC893" s="126"/>
      <c r="BD893" s="126"/>
      <c r="BE893" s="126"/>
      <c r="BF893" s="126"/>
      <c r="BG893" s="126"/>
      <c r="BH893" s="126"/>
    </row>
    <row r="894" spans="1:60">
      <c r="A894" s="129"/>
      <c r="B894" s="129"/>
      <c r="C894" s="257" t="s">
        <v>951</v>
      </c>
      <c r="D894" s="258"/>
      <c r="E894" s="258"/>
      <c r="F894" s="258"/>
      <c r="G894" s="258"/>
      <c r="H894" s="131"/>
      <c r="I894" s="131"/>
      <c r="J894" s="131"/>
      <c r="K894" s="131"/>
      <c r="L894" s="131"/>
      <c r="M894" s="131"/>
      <c r="N894" s="130"/>
      <c r="O894" s="130"/>
      <c r="P894" s="130"/>
      <c r="Q894" s="130"/>
      <c r="R894" s="131"/>
      <c r="S894" s="131"/>
      <c r="T894" s="131"/>
      <c r="U894" s="131"/>
      <c r="V894" s="131"/>
      <c r="W894" s="131"/>
      <c r="X894" s="131"/>
      <c r="Y894" s="126"/>
      <c r="Z894" s="126"/>
      <c r="AA894" s="126"/>
      <c r="AB894" s="126"/>
      <c r="AC894" s="126"/>
      <c r="AD894" s="126"/>
      <c r="AE894" s="126"/>
      <c r="AF894" s="126"/>
      <c r="AG894" s="126" t="s">
        <v>340</v>
      </c>
      <c r="AH894" s="126"/>
      <c r="AI894" s="126"/>
      <c r="AJ894" s="126"/>
      <c r="AK894" s="126"/>
      <c r="AL894" s="126"/>
      <c r="AM894" s="126"/>
      <c r="AN894" s="126"/>
      <c r="AO894" s="126"/>
      <c r="AP894" s="126"/>
      <c r="AQ894" s="126"/>
      <c r="AR894" s="126"/>
      <c r="AS894" s="126"/>
      <c r="AT894" s="126"/>
      <c r="AU894" s="126"/>
      <c r="AV894" s="126"/>
      <c r="AW894" s="126"/>
      <c r="AX894" s="126"/>
      <c r="AY894" s="126"/>
      <c r="AZ894" s="126"/>
      <c r="BA894" s="126"/>
      <c r="BB894" s="126"/>
      <c r="BC894" s="126"/>
      <c r="BD894" s="126"/>
      <c r="BE894" s="126"/>
      <c r="BF894" s="126"/>
      <c r="BG894" s="126"/>
      <c r="BH894" s="126"/>
    </row>
    <row r="895" spans="1:60">
      <c r="A895" s="129"/>
      <c r="B895" s="129"/>
      <c r="C895" s="257" t="s">
        <v>952</v>
      </c>
      <c r="D895" s="258"/>
      <c r="E895" s="258"/>
      <c r="F895" s="258"/>
      <c r="G895" s="258"/>
      <c r="H895" s="131"/>
      <c r="I895" s="131"/>
      <c r="J895" s="131"/>
      <c r="K895" s="131"/>
      <c r="L895" s="131"/>
      <c r="M895" s="131"/>
      <c r="N895" s="130"/>
      <c r="O895" s="130"/>
      <c r="P895" s="130"/>
      <c r="Q895" s="130"/>
      <c r="R895" s="131"/>
      <c r="S895" s="131"/>
      <c r="T895" s="131"/>
      <c r="U895" s="131"/>
      <c r="V895" s="131"/>
      <c r="W895" s="131"/>
      <c r="X895" s="131"/>
      <c r="Y895" s="126"/>
      <c r="Z895" s="126"/>
      <c r="AA895" s="126"/>
      <c r="AB895" s="126"/>
      <c r="AC895" s="126"/>
      <c r="AD895" s="126"/>
      <c r="AE895" s="126"/>
      <c r="AF895" s="126"/>
      <c r="AG895" s="126" t="s">
        <v>340</v>
      </c>
      <c r="AH895" s="126"/>
      <c r="AI895" s="126"/>
      <c r="AJ895" s="126"/>
      <c r="AK895" s="126"/>
      <c r="AL895" s="126"/>
      <c r="AM895" s="126"/>
      <c r="AN895" s="126"/>
      <c r="AO895" s="126"/>
      <c r="AP895" s="126"/>
      <c r="AQ895" s="126"/>
      <c r="AR895" s="126"/>
      <c r="AS895" s="126"/>
      <c r="AT895" s="126"/>
      <c r="AU895" s="126"/>
      <c r="AV895" s="126"/>
      <c r="AW895" s="126"/>
      <c r="AX895" s="126"/>
      <c r="AY895" s="126"/>
      <c r="AZ895" s="126"/>
      <c r="BA895" s="126"/>
      <c r="BB895" s="126"/>
      <c r="BC895" s="126"/>
      <c r="BD895" s="126"/>
      <c r="BE895" s="126"/>
      <c r="BF895" s="126"/>
      <c r="BG895" s="126"/>
      <c r="BH895" s="126"/>
    </row>
    <row r="896" spans="1:60">
      <c r="A896" s="129"/>
      <c r="B896" s="129"/>
      <c r="C896" s="257" t="s">
        <v>953</v>
      </c>
      <c r="D896" s="258"/>
      <c r="E896" s="258"/>
      <c r="F896" s="258"/>
      <c r="G896" s="258"/>
      <c r="H896" s="131"/>
      <c r="I896" s="131"/>
      <c r="J896" s="131"/>
      <c r="K896" s="131"/>
      <c r="L896" s="131"/>
      <c r="M896" s="131"/>
      <c r="N896" s="130"/>
      <c r="O896" s="130"/>
      <c r="P896" s="130"/>
      <c r="Q896" s="130"/>
      <c r="R896" s="131"/>
      <c r="S896" s="131"/>
      <c r="T896" s="131"/>
      <c r="U896" s="131"/>
      <c r="V896" s="131"/>
      <c r="W896" s="131"/>
      <c r="X896" s="131"/>
      <c r="Y896" s="126"/>
      <c r="Z896" s="126"/>
      <c r="AA896" s="126"/>
      <c r="AB896" s="126"/>
      <c r="AC896" s="126"/>
      <c r="AD896" s="126"/>
      <c r="AE896" s="126"/>
      <c r="AF896" s="126"/>
      <c r="AG896" s="126" t="s">
        <v>340</v>
      </c>
      <c r="AH896" s="126"/>
      <c r="AI896" s="126"/>
      <c r="AJ896" s="126"/>
      <c r="AK896" s="126"/>
      <c r="AL896" s="126"/>
      <c r="AM896" s="126"/>
      <c r="AN896" s="126"/>
      <c r="AO896" s="126"/>
      <c r="AP896" s="126"/>
      <c r="AQ896" s="126"/>
      <c r="AR896" s="126"/>
      <c r="AS896" s="126"/>
      <c r="AT896" s="126"/>
      <c r="AU896" s="126"/>
      <c r="AV896" s="126"/>
      <c r="AW896" s="126"/>
      <c r="AX896" s="126"/>
      <c r="AY896" s="126"/>
      <c r="AZ896" s="126"/>
      <c r="BA896" s="126"/>
      <c r="BB896" s="126"/>
      <c r="BC896" s="126"/>
      <c r="BD896" s="126"/>
      <c r="BE896" s="126"/>
      <c r="BF896" s="126"/>
      <c r="BG896" s="126"/>
      <c r="BH896" s="126"/>
    </row>
    <row r="897" spans="1:60">
      <c r="A897" s="129"/>
      <c r="B897" s="129"/>
      <c r="C897" s="257" t="s">
        <v>954</v>
      </c>
      <c r="D897" s="258"/>
      <c r="E897" s="258"/>
      <c r="F897" s="258"/>
      <c r="G897" s="258"/>
      <c r="H897" s="131"/>
      <c r="I897" s="131"/>
      <c r="J897" s="131"/>
      <c r="K897" s="131"/>
      <c r="L897" s="131"/>
      <c r="M897" s="131"/>
      <c r="N897" s="130"/>
      <c r="O897" s="130"/>
      <c r="P897" s="130"/>
      <c r="Q897" s="130"/>
      <c r="R897" s="131"/>
      <c r="S897" s="131"/>
      <c r="T897" s="131"/>
      <c r="U897" s="131"/>
      <c r="V897" s="131"/>
      <c r="W897" s="131"/>
      <c r="X897" s="131"/>
      <c r="Y897" s="126"/>
      <c r="Z897" s="126"/>
      <c r="AA897" s="126"/>
      <c r="AB897" s="126"/>
      <c r="AC897" s="126"/>
      <c r="AD897" s="126"/>
      <c r="AE897" s="126"/>
      <c r="AF897" s="126"/>
      <c r="AG897" s="126" t="s">
        <v>340</v>
      </c>
      <c r="AH897" s="126"/>
      <c r="AI897" s="126"/>
      <c r="AJ897" s="126"/>
      <c r="AK897" s="126"/>
      <c r="AL897" s="126"/>
      <c r="AM897" s="126"/>
      <c r="AN897" s="126"/>
      <c r="AO897" s="126"/>
      <c r="AP897" s="126"/>
      <c r="AQ897" s="126"/>
      <c r="AR897" s="126"/>
      <c r="AS897" s="126"/>
      <c r="AT897" s="126"/>
      <c r="AU897" s="126"/>
      <c r="AV897" s="126"/>
      <c r="AW897" s="126"/>
      <c r="AX897" s="126"/>
      <c r="AY897" s="126"/>
      <c r="AZ897" s="126"/>
      <c r="BA897" s="126"/>
      <c r="BB897" s="126"/>
      <c r="BC897" s="126"/>
      <c r="BD897" s="126"/>
      <c r="BE897" s="126"/>
      <c r="BF897" s="126"/>
      <c r="BG897" s="126"/>
      <c r="BH897" s="126"/>
    </row>
    <row r="898" spans="1:60">
      <c r="A898" s="129"/>
      <c r="B898" s="129"/>
      <c r="C898" s="257" t="s">
        <v>955</v>
      </c>
      <c r="D898" s="258"/>
      <c r="E898" s="258"/>
      <c r="F898" s="258"/>
      <c r="G898" s="258"/>
      <c r="H898" s="131"/>
      <c r="I898" s="131"/>
      <c r="J898" s="131"/>
      <c r="K898" s="131"/>
      <c r="L898" s="131"/>
      <c r="M898" s="131"/>
      <c r="N898" s="130"/>
      <c r="O898" s="130"/>
      <c r="P898" s="130"/>
      <c r="Q898" s="130"/>
      <c r="R898" s="131"/>
      <c r="S898" s="131"/>
      <c r="T898" s="131"/>
      <c r="U898" s="131"/>
      <c r="V898" s="131"/>
      <c r="W898" s="131"/>
      <c r="X898" s="131"/>
      <c r="Y898" s="126"/>
      <c r="Z898" s="126"/>
      <c r="AA898" s="126"/>
      <c r="AB898" s="126"/>
      <c r="AC898" s="126"/>
      <c r="AD898" s="126"/>
      <c r="AE898" s="126"/>
      <c r="AF898" s="126"/>
      <c r="AG898" s="126" t="s">
        <v>340</v>
      </c>
      <c r="AH898" s="126"/>
      <c r="AI898" s="126"/>
      <c r="AJ898" s="126"/>
      <c r="AK898" s="126"/>
      <c r="AL898" s="126"/>
      <c r="AM898" s="126"/>
      <c r="AN898" s="126"/>
      <c r="AO898" s="126"/>
      <c r="AP898" s="126"/>
      <c r="AQ898" s="126"/>
      <c r="AR898" s="126"/>
      <c r="AS898" s="126"/>
      <c r="AT898" s="126"/>
      <c r="AU898" s="126"/>
      <c r="AV898" s="126"/>
      <c r="AW898" s="126"/>
      <c r="AX898" s="126"/>
      <c r="AY898" s="126"/>
      <c r="AZ898" s="126"/>
      <c r="BA898" s="126"/>
      <c r="BB898" s="126"/>
      <c r="BC898" s="126"/>
      <c r="BD898" s="126"/>
      <c r="BE898" s="126"/>
      <c r="BF898" s="126"/>
      <c r="BG898" s="126"/>
      <c r="BH898" s="126"/>
    </row>
    <row r="899" spans="1:60">
      <c r="A899" s="129"/>
      <c r="B899" s="129"/>
      <c r="C899" s="257" t="s">
        <v>956</v>
      </c>
      <c r="D899" s="258"/>
      <c r="E899" s="258"/>
      <c r="F899" s="258"/>
      <c r="G899" s="258"/>
      <c r="H899" s="131"/>
      <c r="I899" s="131"/>
      <c r="J899" s="131"/>
      <c r="K899" s="131"/>
      <c r="L899" s="131"/>
      <c r="M899" s="131"/>
      <c r="N899" s="130"/>
      <c r="O899" s="130"/>
      <c r="P899" s="130"/>
      <c r="Q899" s="130"/>
      <c r="R899" s="131"/>
      <c r="S899" s="131"/>
      <c r="T899" s="131"/>
      <c r="U899" s="131"/>
      <c r="V899" s="131"/>
      <c r="W899" s="131"/>
      <c r="X899" s="131"/>
      <c r="Y899" s="126"/>
      <c r="Z899" s="126"/>
      <c r="AA899" s="126"/>
      <c r="AB899" s="126"/>
      <c r="AC899" s="126"/>
      <c r="AD899" s="126"/>
      <c r="AE899" s="126"/>
      <c r="AF899" s="126"/>
      <c r="AG899" s="126" t="s">
        <v>340</v>
      </c>
      <c r="AH899" s="126"/>
      <c r="AI899" s="126"/>
      <c r="AJ899" s="126"/>
      <c r="AK899" s="126"/>
      <c r="AL899" s="126"/>
      <c r="AM899" s="126"/>
      <c r="AN899" s="126"/>
      <c r="AO899" s="126"/>
      <c r="AP899" s="126"/>
      <c r="AQ899" s="126"/>
      <c r="AR899" s="126"/>
      <c r="AS899" s="126"/>
      <c r="AT899" s="126"/>
      <c r="AU899" s="126"/>
      <c r="AV899" s="126"/>
      <c r="AW899" s="126"/>
      <c r="AX899" s="126"/>
      <c r="AY899" s="126"/>
      <c r="AZ899" s="126"/>
      <c r="BA899" s="126"/>
      <c r="BB899" s="126"/>
      <c r="BC899" s="126"/>
      <c r="BD899" s="126"/>
      <c r="BE899" s="126"/>
      <c r="BF899" s="126"/>
      <c r="BG899" s="126"/>
      <c r="BH899" s="126"/>
    </row>
    <row r="900" spans="1:60">
      <c r="A900" s="129"/>
      <c r="B900" s="129"/>
      <c r="C900" s="257" t="s">
        <v>957</v>
      </c>
      <c r="D900" s="258"/>
      <c r="E900" s="258"/>
      <c r="F900" s="258"/>
      <c r="G900" s="258"/>
      <c r="H900" s="131"/>
      <c r="I900" s="131"/>
      <c r="J900" s="131"/>
      <c r="K900" s="131"/>
      <c r="L900" s="131"/>
      <c r="M900" s="131"/>
      <c r="N900" s="130"/>
      <c r="O900" s="130"/>
      <c r="P900" s="130"/>
      <c r="Q900" s="130"/>
      <c r="R900" s="131"/>
      <c r="S900" s="131"/>
      <c r="T900" s="131"/>
      <c r="U900" s="131"/>
      <c r="V900" s="131"/>
      <c r="W900" s="131"/>
      <c r="X900" s="131"/>
      <c r="Y900" s="126"/>
      <c r="Z900" s="126"/>
      <c r="AA900" s="126"/>
      <c r="AB900" s="126"/>
      <c r="AC900" s="126"/>
      <c r="AD900" s="126"/>
      <c r="AE900" s="126"/>
      <c r="AF900" s="126"/>
      <c r="AG900" s="126" t="s">
        <v>340</v>
      </c>
      <c r="AH900" s="126"/>
      <c r="AI900" s="126"/>
      <c r="AJ900" s="126"/>
      <c r="AK900" s="126"/>
      <c r="AL900" s="126"/>
      <c r="AM900" s="126"/>
      <c r="AN900" s="126"/>
      <c r="AO900" s="126"/>
      <c r="AP900" s="126"/>
      <c r="AQ900" s="126"/>
      <c r="AR900" s="126"/>
      <c r="AS900" s="126"/>
      <c r="AT900" s="126"/>
      <c r="AU900" s="126"/>
      <c r="AV900" s="126"/>
      <c r="AW900" s="126"/>
      <c r="AX900" s="126"/>
      <c r="AY900" s="126"/>
      <c r="AZ900" s="126"/>
      <c r="BA900" s="126"/>
      <c r="BB900" s="126"/>
      <c r="BC900" s="126"/>
      <c r="BD900" s="126"/>
      <c r="BE900" s="126"/>
      <c r="BF900" s="126"/>
      <c r="BG900" s="126"/>
      <c r="BH900" s="126"/>
    </row>
    <row r="901" spans="1:60">
      <c r="A901" s="129"/>
      <c r="B901" s="129"/>
      <c r="C901" s="257" t="s">
        <v>989</v>
      </c>
      <c r="D901" s="258"/>
      <c r="E901" s="258"/>
      <c r="F901" s="258"/>
      <c r="G901" s="258"/>
      <c r="H901" s="131"/>
      <c r="I901" s="131"/>
      <c r="J901" s="131"/>
      <c r="K901" s="131"/>
      <c r="L901" s="131"/>
      <c r="M901" s="131"/>
      <c r="N901" s="130"/>
      <c r="O901" s="130"/>
      <c r="P901" s="130"/>
      <c r="Q901" s="130"/>
      <c r="R901" s="131"/>
      <c r="S901" s="131"/>
      <c r="T901" s="131"/>
      <c r="U901" s="131"/>
      <c r="V901" s="131"/>
      <c r="W901" s="131"/>
      <c r="X901" s="131"/>
      <c r="Y901" s="126"/>
      <c r="Z901" s="126"/>
      <c r="AA901" s="126"/>
      <c r="AB901" s="126"/>
      <c r="AC901" s="126"/>
      <c r="AD901" s="126"/>
      <c r="AE901" s="126"/>
      <c r="AF901" s="126"/>
      <c r="AG901" s="126" t="s">
        <v>340</v>
      </c>
      <c r="AH901" s="126"/>
      <c r="AI901" s="126"/>
      <c r="AJ901" s="126"/>
      <c r="AK901" s="126"/>
      <c r="AL901" s="126"/>
      <c r="AM901" s="126"/>
      <c r="AN901" s="126"/>
      <c r="AO901" s="126"/>
      <c r="AP901" s="126"/>
      <c r="AQ901" s="126"/>
      <c r="AR901" s="126"/>
      <c r="AS901" s="126"/>
      <c r="AT901" s="126"/>
      <c r="AU901" s="126"/>
      <c r="AV901" s="126"/>
      <c r="AW901" s="126"/>
      <c r="AX901" s="126"/>
      <c r="AY901" s="126"/>
      <c r="AZ901" s="126"/>
      <c r="BA901" s="126"/>
      <c r="BB901" s="126"/>
      <c r="BC901" s="126"/>
      <c r="BD901" s="126"/>
      <c r="BE901" s="126"/>
      <c r="BF901" s="126"/>
      <c r="BG901" s="126"/>
      <c r="BH901" s="126"/>
    </row>
    <row r="902" spans="1:60">
      <c r="A902" s="129"/>
      <c r="B902" s="129"/>
      <c r="C902" s="257" t="s">
        <v>990</v>
      </c>
      <c r="D902" s="258"/>
      <c r="E902" s="258"/>
      <c r="F902" s="258"/>
      <c r="G902" s="258"/>
      <c r="H902" s="131"/>
      <c r="I902" s="131"/>
      <c r="J902" s="131"/>
      <c r="K902" s="131"/>
      <c r="L902" s="131"/>
      <c r="M902" s="131"/>
      <c r="N902" s="130"/>
      <c r="O902" s="130"/>
      <c r="P902" s="130"/>
      <c r="Q902" s="130"/>
      <c r="R902" s="131"/>
      <c r="S902" s="131"/>
      <c r="T902" s="131"/>
      <c r="U902" s="131"/>
      <c r="V902" s="131"/>
      <c r="W902" s="131"/>
      <c r="X902" s="131"/>
      <c r="Y902" s="126"/>
      <c r="Z902" s="126"/>
      <c r="AA902" s="126"/>
      <c r="AB902" s="126"/>
      <c r="AC902" s="126"/>
      <c r="AD902" s="126"/>
      <c r="AE902" s="126"/>
      <c r="AF902" s="126"/>
      <c r="AG902" s="126" t="s">
        <v>340</v>
      </c>
      <c r="AH902" s="126"/>
      <c r="AI902" s="126"/>
      <c r="AJ902" s="126"/>
      <c r="AK902" s="126"/>
      <c r="AL902" s="126"/>
      <c r="AM902" s="126"/>
      <c r="AN902" s="126"/>
      <c r="AO902" s="126"/>
      <c r="AP902" s="126"/>
      <c r="AQ902" s="126"/>
      <c r="AR902" s="126"/>
      <c r="AS902" s="126"/>
      <c r="AT902" s="126"/>
      <c r="AU902" s="126"/>
      <c r="AV902" s="126"/>
      <c r="AW902" s="126"/>
      <c r="AX902" s="126"/>
      <c r="AY902" s="126"/>
      <c r="AZ902" s="126"/>
      <c r="BA902" s="126"/>
      <c r="BB902" s="126"/>
      <c r="BC902" s="126"/>
      <c r="BD902" s="126"/>
      <c r="BE902" s="126"/>
      <c r="BF902" s="126"/>
      <c r="BG902" s="126"/>
      <c r="BH902" s="126"/>
    </row>
    <row r="903" spans="1:60">
      <c r="A903" s="140" t="s">
        <v>991</v>
      </c>
      <c r="B903" s="141" t="s">
        <v>992</v>
      </c>
      <c r="C903" s="154" t="s">
        <v>993</v>
      </c>
      <c r="D903" s="142" t="s">
        <v>408</v>
      </c>
      <c r="E903" s="143">
        <v>56.326000000000001</v>
      </c>
      <c r="F903" s="144">
        <v>0</v>
      </c>
      <c r="G903" s="151">
        <f>F903*E903</f>
        <v>0</v>
      </c>
      <c r="H903" s="131">
        <v>50.04</v>
      </c>
      <c r="I903" s="131">
        <v>2818.5530399999998</v>
      </c>
      <c r="J903" s="131">
        <v>0</v>
      </c>
      <c r="K903" s="131">
        <v>0</v>
      </c>
      <c r="L903" s="131">
        <v>21</v>
      </c>
      <c r="M903" s="131">
        <v>3410.4455000000003</v>
      </c>
      <c r="N903" s="130">
        <v>0</v>
      </c>
      <c r="O903" s="130">
        <v>0</v>
      </c>
      <c r="P903" s="130">
        <v>0</v>
      </c>
      <c r="Q903" s="130">
        <v>0</v>
      </c>
      <c r="R903" s="131">
        <v>0</v>
      </c>
      <c r="S903" s="131" t="s">
        <v>326</v>
      </c>
      <c r="T903" s="131"/>
      <c r="U903" s="131">
        <v>0</v>
      </c>
      <c r="V903" s="131">
        <v>0</v>
      </c>
      <c r="W903" s="131">
        <v>0</v>
      </c>
      <c r="X903" s="131" t="s">
        <v>385</v>
      </c>
      <c r="Y903" s="126"/>
      <c r="Z903" s="126"/>
      <c r="AA903" s="126"/>
      <c r="AB903" s="126"/>
      <c r="AC903" s="126"/>
      <c r="AD903" s="126"/>
      <c r="AE903" s="126"/>
      <c r="AF903" s="126"/>
      <c r="AG903" s="126" t="s">
        <v>386</v>
      </c>
      <c r="AH903" s="126"/>
      <c r="AI903" s="126"/>
      <c r="AJ903" s="126"/>
      <c r="AK903" s="126"/>
      <c r="AL903" s="126"/>
      <c r="AM903" s="126"/>
      <c r="AN903" s="126"/>
      <c r="AO903" s="126"/>
      <c r="AP903" s="126"/>
      <c r="AQ903" s="126"/>
      <c r="AR903" s="126"/>
      <c r="AS903" s="126"/>
      <c r="AT903" s="126"/>
      <c r="AU903" s="126"/>
      <c r="AV903" s="126"/>
      <c r="AW903" s="126"/>
      <c r="AX903" s="126"/>
      <c r="AY903" s="126"/>
      <c r="AZ903" s="126"/>
      <c r="BA903" s="126"/>
      <c r="BB903" s="126"/>
      <c r="BC903" s="126"/>
      <c r="BD903" s="126"/>
      <c r="BE903" s="126"/>
      <c r="BF903" s="126"/>
      <c r="BG903" s="126"/>
      <c r="BH903" s="126"/>
    </row>
    <row r="904" spans="1:60">
      <c r="A904" s="129"/>
      <c r="B904" s="129"/>
      <c r="C904" s="255" t="s">
        <v>339</v>
      </c>
      <c r="D904" s="256"/>
      <c r="E904" s="256"/>
      <c r="F904" s="256"/>
      <c r="G904" s="256"/>
      <c r="H904" s="131"/>
      <c r="I904" s="131"/>
      <c r="J904" s="131"/>
      <c r="K904" s="131"/>
      <c r="L904" s="131"/>
      <c r="M904" s="131"/>
      <c r="N904" s="130"/>
      <c r="O904" s="130"/>
      <c r="P904" s="130"/>
      <c r="Q904" s="130"/>
      <c r="R904" s="131"/>
      <c r="S904" s="131"/>
      <c r="T904" s="131"/>
      <c r="U904" s="131"/>
      <c r="V904" s="131"/>
      <c r="W904" s="131"/>
      <c r="X904" s="131"/>
      <c r="Y904" s="126"/>
      <c r="Z904" s="126"/>
      <c r="AA904" s="126"/>
      <c r="AB904" s="126"/>
      <c r="AC904" s="126"/>
      <c r="AD904" s="126"/>
      <c r="AE904" s="126"/>
      <c r="AF904" s="126"/>
      <c r="AG904" s="126" t="s">
        <v>340</v>
      </c>
      <c r="AH904" s="126"/>
      <c r="AI904" s="126"/>
      <c r="AJ904" s="126"/>
      <c r="AK904" s="126"/>
      <c r="AL904" s="126"/>
      <c r="AM904" s="126"/>
      <c r="AN904" s="126"/>
      <c r="AO904" s="126"/>
      <c r="AP904" s="126"/>
      <c r="AQ904" s="126"/>
      <c r="AR904" s="126"/>
      <c r="AS904" s="126"/>
      <c r="AT904" s="126"/>
      <c r="AU904" s="126"/>
      <c r="AV904" s="126"/>
      <c r="AW904" s="126"/>
      <c r="AX904" s="126"/>
      <c r="AY904" s="126"/>
      <c r="AZ904" s="126"/>
      <c r="BA904" s="126"/>
      <c r="BB904" s="126"/>
      <c r="BC904" s="126"/>
      <c r="BD904" s="126"/>
      <c r="BE904" s="126"/>
      <c r="BF904" s="126"/>
      <c r="BG904" s="126"/>
      <c r="BH904" s="126"/>
    </row>
    <row r="905" spans="1:60">
      <c r="A905" s="129"/>
      <c r="B905" s="129"/>
      <c r="C905" s="257" t="s">
        <v>925</v>
      </c>
      <c r="D905" s="258"/>
      <c r="E905" s="258"/>
      <c r="F905" s="258"/>
      <c r="G905" s="258"/>
      <c r="H905" s="131"/>
      <c r="I905" s="131"/>
      <c r="J905" s="131"/>
      <c r="K905" s="131"/>
      <c r="L905" s="131"/>
      <c r="M905" s="131"/>
      <c r="N905" s="130"/>
      <c r="O905" s="130"/>
      <c r="P905" s="130"/>
      <c r="Q905" s="130"/>
      <c r="R905" s="131"/>
      <c r="S905" s="131"/>
      <c r="T905" s="131"/>
      <c r="U905" s="131"/>
      <c r="V905" s="131"/>
      <c r="W905" s="131"/>
      <c r="X905" s="131"/>
      <c r="Y905" s="126"/>
      <c r="Z905" s="126"/>
      <c r="AA905" s="126"/>
      <c r="AB905" s="126"/>
      <c r="AC905" s="126"/>
      <c r="AD905" s="126"/>
      <c r="AE905" s="126"/>
      <c r="AF905" s="126"/>
      <c r="AG905" s="126" t="s">
        <v>340</v>
      </c>
      <c r="AH905" s="126"/>
      <c r="AI905" s="126"/>
      <c r="AJ905" s="126"/>
      <c r="AK905" s="126"/>
      <c r="AL905" s="126"/>
      <c r="AM905" s="126"/>
      <c r="AN905" s="126"/>
      <c r="AO905" s="126"/>
      <c r="AP905" s="126"/>
      <c r="AQ905" s="126"/>
      <c r="AR905" s="126"/>
      <c r="AS905" s="126"/>
      <c r="AT905" s="126"/>
      <c r="AU905" s="126"/>
      <c r="AV905" s="126"/>
      <c r="AW905" s="126"/>
      <c r="AX905" s="126"/>
      <c r="AY905" s="126"/>
      <c r="AZ905" s="126"/>
      <c r="BA905" s="126"/>
      <c r="BB905" s="126"/>
      <c r="BC905" s="126"/>
      <c r="BD905" s="126"/>
      <c r="BE905" s="126"/>
      <c r="BF905" s="126"/>
      <c r="BG905" s="126"/>
      <c r="BH905" s="126"/>
    </row>
    <row r="906" spans="1:60">
      <c r="A906" s="129"/>
      <c r="B906" s="129"/>
      <c r="C906" s="257" t="s">
        <v>932</v>
      </c>
      <c r="D906" s="258"/>
      <c r="E906" s="258"/>
      <c r="F906" s="258"/>
      <c r="G906" s="258"/>
      <c r="H906" s="131"/>
      <c r="I906" s="131"/>
      <c r="J906" s="131"/>
      <c r="K906" s="131"/>
      <c r="L906" s="131"/>
      <c r="M906" s="131"/>
      <c r="N906" s="130"/>
      <c r="O906" s="130"/>
      <c r="P906" s="130"/>
      <c r="Q906" s="130"/>
      <c r="R906" s="131"/>
      <c r="S906" s="131"/>
      <c r="T906" s="131"/>
      <c r="U906" s="131"/>
      <c r="V906" s="131"/>
      <c r="W906" s="131"/>
      <c r="X906" s="131"/>
      <c r="Y906" s="126"/>
      <c r="Z906" s="126"/>
      <c r="AA906" s="126"/>
      <c r="AB906" s="126"/>
      <c r="AC906" s="126"/>
      <c r="AD906" s="126"/>
      <c r="AE906" s="126"/>
      <c r="AF906" s="126"/>
      <c r="AG906" s="126" t="s">
        <v>340</v>
      </c>
      <c r="AH906" s="126"/>
      <c r="AI906" s="126"/>
      <c r="AJ906" s="126"/>
      <c r="AK906" s="126"/>
      <c r="AL906" s="126"/>
      <c r="AM906" s="126"/>
      <c r="AN906" s="126"/>
      <c r="AO906" s="126"/>
      <c r="AP906" s="126"/>
      <c r="AQ906" s="126"/>
      <c r="AR906" s="126"/>
      <c r="AS906" s="126"/>
      <c r="AT906" s="126"/>
      <c r="AU906" s="126"/>
      <c r="AV906" s="126"/>
      <c r="AW906" s="126"/>
      <c r="AX906" s="126"/>
      <c r="AY906" s="126"/>
      <c r="AZ906" s="126"/>
      <c r="BA906" s="126"/>
      <c r="BB906" s="126"/>
      <c r="BC906" s="126"/>
      <c r="BD906" s="126"/>
      <c r="BE906" s="126"/>
      <c r="BF906" s="126"/>
      <c r="BG906" s="126"/>
      <c r="BH906" s="126"/>
    </row>
    <row r="907" spans="1:60">
      <c r="A907" s="129"/>
      <c r="B907" s="129"/>
      <c r="C907" s="257" t="s">
        <v>927</v>
      </c>
      <c r="D907" s="258"/>
      <c r="E907" s="258"/>
      <c r="F907" s="258"/>
      <c r="G907" s="258"/>
      <c r="H907" s="131"/>
      <c r="I907" s="131"/>
      <c r="J907" s="131"/>
      <c r="K907" s="131"/>
      <c r="L907" s="131"/>
      <c r="M907" s="131"/>
      <c r="N907" s="130"/>
      <c r="O907" s="130"/>
      <c r="P907" s="130"/>
      <c r="Q907" s="130"/>
      <c r="R907" s="131"/>
      <c r="S907" s="131"/>
      <c r="T907" s="131"/>
      <c r="U907" s="131"/>
      <c r="V907" s="131"/>
      <c r="W907" s="131"/>
      <c r="X907" s="131"/>
      <c r="Y907" s="126"/>
      <c r="Z907" s="126"/>
      <c r="AA907" s="126"/>
      <c r="AB907" s="126"/>
      <c r="AC907" s="126"/>
      <c r="AD907" s="126"/>
      <c r="AE907" s="126"/>
      <c r="AF907" s="126"/>
      <c r="AG907" s="126" t="s">
        <v>340</v>
      </c>
      <c r="AH907" s="126"/>
      <c r="AI907" s="126"/>
      <c r="AJ907" s="126"/>
      <c r="AK907" s="126"/>
      <c r="AL907" s="126"/>
      <c r="AM907" s="126"/>
      <c r="AN907" s="126"/>
      <c r="AO907" s="126"/>
      <c r="AP907" s="126"/>
      <c r="AQ907" s="126"/>
      <c r="AR907" s="126"/>
      <c r="AS907" s="126"/>
      <c r="AT907" s="126"/>
      <c r="AU907" s="126"/>
      <c r="AV907" s="126"/>
      <c r="AW907" s="126"/>
      <c r="AX907" s="126"/>
      <c r="AY907" s="126"/>
      <c r="AZ907" s="126"/>
      <c r="BA907" s="126"/>
      <c r="BB907" s="126"/>
      <c r="BC907" s="126"/>
      <c r="BD907" s="126"/>
      <c r="BE907" s="126"/>
      <c r="BF907" s="126"/>
      <c r="BG907" s="126"/>
      <c r="BH907" s="126"/>
    </row>
    <row r="908" spans="1:60">
      <c r="A908" s="129"/>
      <c r="B908" s="129"/>
      <c r="C908" s="257" t="s">
        <v>933</v>
      </c>
      <c r="D908" s="258"/>
      <c r="E908" s="258"/>
      <c r="F908" s="258"/>
      <c r="G908" s="258"/>
      <c r="H908" s="131"/>
      <c r="I908" s="131"/>
      <c r="J908" s="131"/>
      <c r="K908" s="131"/>
      <c r="L908" s="131"/>
      <c r="M908" s="131"/>
      <c r="N908" s="130"/>
      <c r="O908" s="130"/>
      <c r="P908" s="130"/>
      <c r="Q908" s="130"/>
      <c r="R908" s="131"/>
      <c r="S908" s="131"/>
      <c r="T908" s="131"/>
      <c r="U908" s="131"/>
      <c r="V908" s="131"/>
      <c r="W908" s="131"/>
      <c r="X908" s="131"/>
      <c r="Y908" s="126"/>
      <c r="Z908" s="126"/>
      <c r="AA908" s="126"/>
      <c r="AB908" s="126"/>
      <c r="AC908" s="126"/>
      <c r="AD908" s="126"/>
      <c r="AE908" s="126"/>
      <c r="AF908" s="126"/>
      <c r="AG908" s="126" t="s">
        <v>340</v>
      </c>
      <c r="AH908" s="126"/>
      <c r="AI908" s="126"/>
      <c r="AJ908" s="126"/>
      <c r="AK908" s="126"/>
      <c r="AL908" s="126"/>
      <c r="AM908" s="126"/>
      <c r="AN908" s="126"/>
      <c r="AO908" s="126"/>
      <c r="AP908" s="126"/>
      <c r="AQ908" s="126"/>
      <c r="AR908" s="126"/>
      <c r="AS908" s="126"/>
      <c r="AT908" s="126"/>
      <c r="AU908" s="126"/>
      <c r="AV908" s="126"/>
      <c r="AW908" s="126"/>
      <c r="AX908" s="126"/>
      <c r="AY908" s="126"/>
      <c r="AZ908" s="126"/>
      <c r="BA908" s="126"/>
      <c r="BB908" s="126"/>
      <c r="BC908" s="126"/>
      <c r="BD908" s="126"/>
      <c r="BE908" s="126"/>
      <c r="BF908" s="126"/>
      <c r="BG908" s="126"/>
      <c r="BH908" s="126"/>
    </row>
    <row r="909" spans="1:60">
      <c r="A909" s="129"/>
      <c r="B909" s="129"/>
      <c r="C909" s="257" t="s">
        <v>349</v>
      </c>
      <c r="D909" s="258"/>
      <c r="E909" s="258"/>
      <c r="F909" s="258"/>
      <c r="G909" s="258"/>
      <c r="H909" s="131"/>
      <c r="I909" s="131"/>
      <c r="J909" s="131"/>
      <c r="K909" s="131"/>
      <c r="L909" s="131"/>
      <c r="M909" s="131"/>
      <c r="N909" s="130"/>
      <c r="O909" s="130"/>
      <c r="P909" s="130"/>
      <c r="Q909" s="130"/>
      <c r="R909" s="131"/>
      <c r="S909" s="131"/>
      <c r="T909" s="131"/>
      <c r="U909" s="131"/>
      <c r="V909" s="131"/>
      <c r="W909" s="131"/>
      <c r="X909" s="131"/>
      <c r="Y909" s="126"/>
      <c r="Z909" s="126"/>
      <c r="AA909" s="126"/>
      <c r="AB909" s="126"/>
      <c r="AC909" s="126"/>
      <c r="AD909" s="126"/>
      <c r="AE909" s="126"/>
      <c r="AF909" s="126"/>
      <c r="AG909" s="126" t="s">
        <v>340</v>
      </c>
      <c r="AH909" s="126"/>
      <c r="AI909" s="126"/>
      <c r="AJ909" s="126"/>
      <c r="AK909" s="126"/>
      <c r="AL909" s="126"/>
      <c r="AM909" s="126"/>
      <c r="AN909" s="126"/>
      <c r="AO909" s="126"/>
      <c r="AP909" s="126"/>
      <c r="AQ909" s="126"/>
      <c r="AR909" s="126"/>
      <c r="AS909" s="126"/>
      <c r="AT909" s="126"/>
      <c r="AU909" s="126"/>
      <c r="AV909" s="126"/>
      <c r="AW909" s="126"/>
      <c r="AX909" s="126"/>
      <c r="AY909" s="126"/>
      <c r="AZ909" s="126"/>
      <c r="BA909" s="126"/>
      <c r="BB909" s="126"/>
      <c r="BC909" s="126"/>
      <c r="BD909" s="126"/>
      <c r="BE909" s="126"/>
      <c r="BF909" s="126"/>
      <c r="BG909" s="126"/>
      <c r="BH909" s="126"/>
    </row>
    <row r="910" spans="1:60">
      <c r="A910" s="129"/>
      <c r="B910" s="129"/>
      <c r="C910" s="257" t="s">
        <v>925</v>
      </c>
      <c r="D910" s="258"/>
      <c r="E910" s="258"/>
      <c r="F910" s="258"/>
      <c r="G910" s="258"/>
      <c r="H910" s="131"/>
      <c r="I910" s="131"/>
      <c r="J910" s="131"/>
      <c r="K910" s="131"/>
      <c r="L910" s="131"/>
      <c r="M910" s="131"/>
      <c r="N910" s="130"/>
      <c r="O910" s="130"/>
      <c r="P910" s="130"/>
      <c r="Q910" s="130"/>
      <c r="R910" s="131"/>
      <c r="S910" s="131"/>
      <c r="T910" s="131"/>
      <c r="U910" s="131"/>
      <c r="V910" s="131"/>
      <c r="W910" s="131"/>
      <c r="X910" s="131"/>
      <c r="Y910" s="126"/>
      <c r="Z910" s="126"/>
      <c r="AA910" s="126"/>
      <c r="AB910" s="126"/>
      <c r="AC910" s="126"/>
      <c r="AD910" s="126"/>
      <c r="AE910" s="126"/>
      <c r="AF910" s="126"/>
      <c r="AG910" s="126" t="s">
        <v>340</v>
      </c>
      <c r="AH910" s="126"/>
      <c r="AI910" s="126"/>
      <c r="AJ910" s="126"/>
      <c r="AK910" s="126"/>
      <c r="AL910" s="126"/>
      <c r="AM910" s="126"/>
      <c r="AN910" s="126"/>
      <c r="AO910" s="126"/>
      <c r="AP910" s="126"/>
      <c r="AQ910" s="126"/>
      <c r="AR910" s="126"/>
      <c r="AS910" s="126"/>
      <c r="AT910" s="126"/>
      <c r="AU910" s="126"/>
      <c r="AV910" s="126"/>
      <c r="AW910" s="126"/>
      <c r="AX910" s="126"/>
      <c r="AY910" s="126"/>
      <c r="AZ910" s="126"/>
      <c r="BA910" s="126"/>
      <c r="BB910" s="126"/>
      <c r="BC910" s="126"/>
      <c r="BD910" s="126"/>
      <c r="BE910" s="126"/>
      <c r="BF910" s="126"/>
      <c r="BG910" s="126"/>
      <c r="BH910" s="126"/>
    </row>
    <row r="911" spans="1:60">
      <c r="A911" s="129"/>
      <c r="B911" s="129"/>
      <c r="C911" s="257" t="s">
        <v>934</v>
      </c>
      <c r="D911" s="258"/>
      <c r="E911" s="258"/>
      <c r="F911" s="258"/>
      <c r="G911" s="258"/>
      <c r="H911" s="131"/>
      <c r="I911" s="131"/>
      <c r="J911" s="131"/>
      <c r="K911" s="131"/>
      <c r="L911" s="131"/>
      <c r="M911" s="131"/>
      <c r="N911" s="130"/>
      <c r="O911" s="130"/>
      <c r="P911" s="130"/>
      <c r="Q911" s="130"/>
      <c r="R911" s="131"/>
      <c r="S911" s="131"/>
      <c r="T911" s="131"/>
      <c r="U911" s="131"/>
      <c r="V911" s="131"/>
      <c r="W911" s="131"/>
      <c r="X911" s="131"/>
      <c r="Y911" s="126"/>
      <c r="Z911" s="126"/>
      <c r="AA911" s="126"/>
      <c r="AB911" s="126"/>
      <c r="AC911" s="126"/>
      <c r="AD911" s="126"/>
      <c r="AE911" s="126"/>
      <c r="AF911" s="126"/>
      <c r="AG911" s="126" t="s">
        <v>340</v>
      </c>
      <c r="AH911" s="126"/>
      <c r="AI911" s="126"/>
      <c r="AJ911" s="126"/>
      <c r="AK911" s="126"/>
      <c r="AL911" s="126"/>
      <c r="AM911" s="126"/>
      <c r="AN911" s="126"/>
      <c r="AO911" s="126"/>
      <c r="AP911" s="126"/>
      <c r="AQ911" s="126"/>
      <c r="AR911" s="126"/>
      <c r="AS911" s="126"/>
      <c r="AT911" s="126"/>
      <c r="AU911" s="126"/>
      <c r="AV911" s="126"/>
      <c r="AW911" s="126"/>
      <c r="AX911" s="126"/>
      <c r="AY911" s="126"/>
      <c r="AZ911" s="126"/>
      <c r="BA911" s="126"/>
      <c r="BB911" s="126"/>
      <c r="BC911" s="126"/>
      <c r="BD911" s="126"/>
      <c r="BE911" s="126"/>
      <c r="BF911" s="126"/>
      <c r="BG911" s="126"/>
      <c r="BH911" s="126"/>
    </row>
    <row r="912" spans="1:60">
      <c r="A912" s="129"/>
      <c r="B912" s="129"/>
      <c r="C912" s="257" t="s">
        <v>935</v>
      </c>
      <c r="D912" s="258"/>
      <c r="E912" s="258"/>
      <c r="F912" s="258"/>
      <c r="G912" s="258"/>
      <c r="H912" s="131"/>
      <c r="I912" s="131"/>
      <c r="J912" s="131"/>
      <c r="K912" s="131"/>
      <c r="L912" s="131"/>
      <c r="M912" s="131"/>
      <c r="N912" s="130"/>
      <c r="O912" s="130"/>
      <c r="P912" s="130"/>
      <c r="Q912" s="130"/>
      <c r="R912" s="131"/>
      <c r="S912" s="131"/>
      <c r="T912" s="131"/>
      <c r="U912" s="131"/>
      <c r="V912" s="131"/>
      <c r="W912" s="131"/>
      <c r="X912" s="131"/>
      <c r="Y912" s="126"/>
      <c r="Z912" s="126"/>
      <c r="AA912" s="126"/>
      <c r="AB912" s="126"/>
      <c r="AC912" s="126"/>
      <c r="AD912" s="126"/>
      <c r="AE912" s="126"/>
      <c r="AF912" s="126"/>
      <c r="AG912" s="126" t="s">
        <v>340</v>
      </c>
      <c r="AH912" s="126"/>
      <c r="AI912" s="126"/>
      <c r="AJ912" s="126"/>
      <c r="AK912" s="126"/>
      <c r="AL912" s="126"/>
      <c r="AM912" s="126"/>
      <c r="AN912" s="126"/>
      <c r="AO912" s="126"/>
      <c r="AP912" s="126"/>
      <c r="AQ912" s="126"/>
      <c r="AR912" s="126"/>
      <c r="AS912" s="126"/>
      <c r="AT912" s="126"/>
      <c r="AU912" s="126"/>
      <c r="AV912" s="126"/>
      <c r="AW912" s="126"/>
      <c r="AX912" s="126"/>
      <c r="AY912" s="126"/>
      <c r="AZ912" s="126"/>
      <c r="BA912" s="126"/>
      <c r="BB912" s="126"/>
      <c r="BC912" s="126"/>
      <c r="BD912" s="126"/>
      <c r="BE912" s="126"/>
      <c r="BF912" s="126"/>
      <c r="BG912" s="126"/>
      <c r="BH912" s="126"/>
    </row>
    <row r="913" spans="1:60">
      <c r="A913" s="129"/>
      <c r="B913" s="129"/>
      <c r="C913" s="257" t="s">
        <v>930</v>
      </c>
      <c r="D913" s="258"/>
      <c r="E913" s="258"/>
      <c r="F913" s="258"/>
      <c r="G913" s="258"/>
      <c r="H913" s="131"/>
      <c r="I913" s="131"/>
      <c r="J913" s="131"/>
      <c r="K913" s="131"/>
      <c r="L913" s="131"/>
      <c r="M913" s="131"/>
      <c r="N913" s="130"/>
      <c r="O913" s="130"/>
      <c r="P913" s="130"/>
      <c r="Q913" s="130"/>
      <c r="R913" s="131"/>
      <c r="S913" s="131"/>
      <c r="T913" s="131"/>
      <c r="U913" s="131"/>
      <c r="V913" s="131"/>
      <c r="W913" s="131"/>
      <c r="X913" s="131"/>
      <c r="Y913" s="126"/>
      <c r="Z913" s="126"/>
      <c r="AA913" s="126"/>
      <c r="AB913" s="126"/>
      <c r="AC913" s="126"/>
      <c r="AD913" s="126"/>
      <c r="AE913" s="126"/>
      <c r="AF913" s="126"/>
      <c r="AG913" s="126" t="s">
        <v>340</v>
      </c>
      <c r="AH913" s="126"/>
      <c r="AI913" s="126"/>
      <c r="AJ913" s="126"/>
      <c r="AK913" s="126"/>
      <c r="AL913" s="126"/>
      <c r="AM913" s="126"/>
      <c r="AN913" s="126"/>
      <c r="AO913" s="126"/>
      <c r="AP913" s="126"/>
      <c r="AQ913" s="126"/>
      <c r="AR913" s="126"/>
      <c r="AS913" s="126"/>
      <c r="AT913" s="126"/>
      <c r="AU913" s="126"/>
      <c r="AV913" s="126"/>
      <c r="AW913" s="126"/>
      <c r="AX913" s="126"/>
      <c r="AY913" s="126"/>
      <c r="AZ913" s="126"/>
      <c r="BA913" s="126"/>
      <c r="BB913" s="126"/>
      <c r="BC913" s="126"/>
      <c r="BD913" s="126"/>
      <c r="BE913" s="126"/>
      <c r="BF913" s="126"/>
      <c r="BG913" s="126"/>
      <c r="BH913" s="126"/>
    </row>
    <row r="914" spans="1:60">
      <c r="A914" s="129"/>
      <c r="B914" s="129"/>
      <c r="C914" s="257" t="s">
        <v>994</v>
      </c>
      <c r="D914" s="258"/>
      <c r="E914" s="258"/>
      <c r="F914" s="258"/>
      <c r="G914" s="258"/>
      <c r="H914" s="131"/>
      <c r="I914" s="131"/>
      <c r="J914" s="131"/>
      <c r="K914" s="131"/>
      <c r="L914" s="131"/>
      <c r="M914" s="131"/>
      <c r="N914" s="130"/>
      <c r="O914" s="130"/>
      <c r="P914" s="130"/>
      <c r="Q914" s="130"/>
      <c r="R914" s="131"/>
      <c r="S914" s="131"/>
      <c r="T914" s="131"/>
      <c r="U914" s="131"/>
      <c r="V914" s="131"/>
      <c r="W914" s="131"/>
      <c r="X914" s="131"/>
      <c r="Y914" s="126"/>
      <c r="Z914" s="126"/>
      <c r="AA914" s="126"/>
      <c r="AB914" s="126"/>
      <c r="AC914" s="126"/>
      <c r="AD914" s="126"/>
      <c r="AE914" s="126"/>
      <c r="AF914" s="126"/>
      <c r="AG914" s="126" t="s">
        <v>340</v>
      </c>
      <c r="AH914" s="126"/>
      <c r="AI914" s="126"/>
      <c r="AJ914" s="126"/>
      <c r="AK914" s="126"/>
      <c r="AL914" s="126"/>
      <c r="AM914" s="126"/>
      <c r="AN914" s="126"/>
      <c r="AO914" s="126"/>
      <c r="AP914" s="126"/>
      <c r="AQ914" s="126"/>
      <c r="AR914" s="126"/>
      <c r="AS914" s="126"/>
      <c r="AT914" s="126"/>
      <c r="AU914" s="126"/>
      <c r="AV914" s="126"/>
      <c r="AW914" s="126"/>
      <c r="AX914" s="126"/>
      <c r="AY914" s="126"/>
      <c r="AZ914" s="126"/>
      <c r="BA914" s="126"/>
      <c r="BB914" s="126"/>
      <c r="BC914" s="126"/>
      <c r="BD914" s="126"/>
      <c r="BE914" s="126"/>
      <c r="BF914" s="126"/>
      <c r="BG914" s="126"/>
      <c r="BH914" s="126"/>
    </row>
    <row r="915" spans="1:60">
      <c r="A915" s="129"/>
      <c r="B915" s="129"/>
      <c r="C915" s="257" t="s">
        <v>995</v>
      </c>
      <c r="D915" s="258"/>
      <c r="E915" s="258"/>
      <c r="F915" s="258"/>
      <c r="G915" s="258"/>
      <c r="H915" s="131"/>
      <c r="I915" s="131"/>
      <c r="J915" s="131"/>
      <c r="K915" s="131"/>
      <c r="L915" s="131"/>
      <c r="M915" s="131"/>
      <c r="N915" s="130"/>
      <c r="O915" s="130"/>
      <c r="P915" s="130"/>
      <c r="Q915" s="130"/>
      <c r="R915" s="131"/>
      <c r="S915" s="131"/>
      <c r="T915" s="131"/>
      <c r="U915" s="131"/>
      <c r="V915" s="131"/>
      <c r="W915" s="131"/>
      <c r="X915" s="131"/>
      <c r="Y915" s="126"/>
      <c r="Z915" s="126"/>
      <c r="AA915" s="126"/>
      <c r="AB915" s="126"/>
      <c r="AC915" s="126"/>
      <c r="AD915" s="126"/>
      <c r="AE915" s="126"/>
      <c r="AF915" s="126"/>
      <c r="AG915" s="126" t="s">
        <v>340</v>
      </c>
      <c r="AH915" s="126"/>
      <c r="AI915" s="126"/>
      <c r="AJ915" s="126"/>
      <c r="AK915" s="126"/>
      <c r="AL915" s="126"/>
      <c r="AM915" s="126"/>
      <c r="AN915" s="126"/>
      <c r="AO915" s="126"/>
      <c r="AP915" s="126"/>
      <c r="AQ915" s="126"/>
      <c r="AR915" s="126"/>
      <c r="AS915" s="126"/>
      <c r="AT915" s="126"/>
      <c r="AU915" s="126"/>
      <c r="AV915" s="126"/>
      <c r="AW915" s="126"/>
      <c r="AX915" s="126"/>
      <c r="AY915" s="126"/>
      <c r="AZ915" s="126"/>
      <c r="BA915" s="126"/>
      <c r="BB915" s="126"/>
      <c r="BC915" s="126"/>
      <c r="BD915" s="126"/>
      <c r="BE915" s="126"/>
      <c r="BF915" s="126"/>
      <c r="BG915" s="126"/>
      <c r="BH915" s="126"/>
    </row>
    <row r="916" spans="1:60">
      <c r="A916" s="140" t="s">
        <v>996</v>
      </c>
      <c r="B916" s="141" t="s">
        <v>997</v>
      </c>
      <c r="C916" s="154" t="s">
        <v>998</v>
      </c>
      <c r="D916" s="142" t="s">
        <v>408</v>
      </c>
      <c r="E916" s="143">
        <v>7.48</v>
      </c>
      <c r="F916" s="144">
        <v>0</v>
      </c>
      <c r="G916" s="151">
        <f>F916*E916</f>
        <v>0</v>
      </c>
      <c r="H916" s="131">
        <v>50.04</v>
      </c>
      <c r="I916" s="131">
        <v>374.29920000000004</v>
      </c>
      <c r="J916" s="131">
        <v>0</v>
      </c>
      <c r="K916" s="131">
        <v>0</v>
      </c>
      <c r="L916" s="131">
        <v>21</v>
      </c>
      <c r="M916" s="131">
        <v>452.90300000000002</v>
      </c>
      <c r="N916" s="130">
        <v>0</v>
      </c>
      <c r="O916" s="130">
        <v>0</v>
      </c>
      <c r="P916" s="130">
        <v>0</v>
      </c>
      <c r="Q916" s="130">
        <v>0</v>
      </c>
      <c r="R916" s="131">
        <v>0</v>
      </c>
      <c r="S916" s="131" t="s">
        <v>326</v>
      </c>
      <c r="T916" s="131"/>
      <c r="U916" s="131">
        <v>0</v>
      </c>
      <c r="V916" s="131">
        <v>0</v>
      </c>
      <c r="W916" s="131">
        <v>0</v>
      </c>
      <c r="X916" s="131" t="s">
        <v>385</v>
      </c>
      <c r="Y916" s="126"/>
      <c r="Z916" s="126"/>
      <c r="AA916" s="126"/>
      <c r="AB916" s="126"/>
      <c r="AC916" s="126"/>
      <c r="AD916" s="126"/>
      <c r="AE916" s="126"/>
      <c r="AF916" s="126"/>
      <c r="AG916" s="126" t="s">
        <v>386</v>
      </c>
      <c r="AH916" s="126"/>
      <c r="AI916" s="126"/>
      <c r="AJ916" s="126"/>
      <c r="AK916" s="126"/>
      <c r="AL916" s="126"/>
      <c r="AM916" s="126"/>
      <c r="AN916" s="126"/>
      <c r="AO916" s="126"/>
      <c r="AP916" s="126"/>
      <c r="AQ916" s="126"/>
      <c r="AR916" s="126"/>
      <c r="AS916" s="126"/>
      <c r="AT916" s="126"/>
      <c r="AU916" s="126"/>
      <c r="AV916" s="126"/>
      <c r="AW916" s="126"/>
      <c r="AX916" s="126"/>
      <c r="AY916" s="126"/>
      <c r="AZ916" s="126"/>
      <c r="BA916" s="126"/>
      <c r="BB916" s="126"/>
      <c r="BC916" s="126"/>
      <c r="BD916" s="126"/>
      <c r="BE916" s="126"/>
      <c r="BF916" s="126"/>
      <c r="BG916" s="126"/>
      <c r="BH916" s="126"/>
    </row>
    <row r="917" spans="1:60">
      <c r="A917" s="129"/>
      <c r="B917" s="129"/>
      <c r="C917" s="255" t="s">
        <v>999</v>
      </c>
      <c r="D917" s="256"/>
      <c r="E917" s="256"/>
      <c r="F917" s="256"/>
      <c r="G917" s="256"/>
      <c r="H917" s="131"/>
      <c r="I917" s="131"/>
      <c r="J917" s="131"/>
      <c r="K917" s="131"/>
      <c r="L917" s="131"/>
      <c r="M917" s="131"/>
      <c r="N917" s="130"/>
      <c r="O917" s="130"/>
      <c r="P917" s="130"/>
      <c r="Q917" s="130"/>
      <c r="R917" s="131"/>
      <c r="S917" s="131"/>
      <c r="T917" s="131"/>
      <c r="U917" s="131"/>
      <c r="V917" s="131"/>
      <c r="W917" s="131"/>
      <c r="X917" s="131"/>
      <c r="Y917" s="126"/>
      <c r="Z917" s="126"/>
      <c r="AA917" s="126"/>
      <c r="AB917" s="126"/>
      <c r="AC917" s="126"/>
      <c r="AD917" s="126"/>
      <c r="AE917" s="126"/>
      <c r="AF917" s="126"/>
      <c r="AG917" s="126" t="s">
        <v>340</v>
      </c>
      <c r="AH917" s="126"/>
      <c r="AI917" s="126"/>
      <c r="AJ917" s="126"/>
      <c r="AK917" s="126"/>
      <c r="AL917" s="126"/>
      <c r="AM917" s="126"/>
      <c r="AN917" s="126"/>
      <c r="AO917" s="126"/>
      <c r="AP917" s="126"/>
      <c r="AQ917" s="126"/>
      <c r="AR917" s="126"/>
      <c r="AS917" s="126"/>
      <c r="AT917" s="126"/>
      <c r="AU917" s="126"/>
      <c r="AV917" s="126"/>
      <c r="AW917" s="126"/>
      <c r="AX917" s="126"/>
      <c r="AY917" s="126"/>
      <c r="AZ917" s="126"/>
      <c r="BA917" s="126"/>
      <c r="BB917" s="126"/>
      <c r="BC917" s="126"/>
      <c r="BD917" s="126"/>
      <c r="BE917" s="126"/>
      <c r="BF917" s="126"/>
      <c r="BG917" s="126"/>
      <c r="BH917" s="126"/>
    </row>
    <row r="918" spans="1:60">
      <c r="A918" s="140" t="s">
        <v>1000</v>
      </c>
      <c r="B918" s="141" t="s">
        <v>1001</v>
      </c>
      <c r="C918" s="154" t="s">
        <v>1002</v>
      </c>
      <c r="D918" s="142" t="s">
        <v>408</v>
      </c>
      <c r="E918" s="143">
        <v>7.48</v>
      </c>
      <c r="F918" s="144">
        <v>0</v>
      </c>
      <c r="G918" s="151">
        <f>F918*E918</f>
        <v>0</v>
      </c>
      <c r="H918" s="131">
        <v>50.04</v>
      </c>
      <c r="I918" s="131">
        <v>374.29920000000004</v>
      </c>
      <c r="J918" s="131">
        <v>0</v>
      </c>
      <c r="K918" s="131">
        <v>0</v>
      </c>
      <c r="L918" s="131">
        <v>21</v>
      </c>
      <c r="M918" s="131">
        <v>452.90300000000002</v>
      </c>
      <c r="N918" s="130">
        <v>0</v>
      </c>
      <c r="O918" s="130">
        <v>0</v>
      </c>
      <c r="P918" s="130">
        <v>0</v>
      </c>
      <c r="Q918" s="130">
        <v>0</v>
      </c>
      <c r="R918" s="131">
        <v>0</v>
      </c>
      <c r="S918" s="131" t="s">
        <v>326</v>
      </c>
      <c r="T918" s="131"/>
      <c r="U918" s="131">
        <v>0</v>
      </c>
      <c r="V918" s="131">
        <v>0</v>
      </c>
      <c r="W918" s="131">
        <v>0</v>
      </c>
      <c r="X918" s="131" t="s">
        <v>385</v>
      </c>
      <c r="Y918" s="126"/>
      <c r="Z918" s="126"/>
      <c r="AA918" s="126"/>
      <c r="AB918" s="126"/>
      <c r="AC918" s="126"/>
      <c r="AD918" s="126"/>
      <c r="AE918" s="126"/>
      <c r="AF918" s="126"/>
      <c r="AG918" s="126" t="s">
        <v>386</v>
      </c>
      <c r="AH918" s="126"/>
      <c r="AI918" s="126"/>
      <c r="AJ918" s="126"/>
      <c r="AK918" s="126"/>
      <c r="AL918" s="126"/>
      <c r="AM918" s="126"/>
      <c r="AN918" s="126"/>
      <c r="AO918" s="126"/>
      <c r="AP918" s="126"/>
      <c r="AQ918" s="126"/>
      <c r="AR918" s="126"/>
      <c r="AS918" s="126"/>
      <c r="AT918" s="126"/>
      <c r="AU918" s="126"/>
      <c r="AV918" s="126"/>
      <c r="AW918" s="126"/>
      <c r="AX918" s="126"/>
      <c r="AY918" s="126"/>
      <c r="AZ918" s="126"/>
      <c r="BA918" s="126"/>
      <c r="BB918" s="126"/>
      <c r="BC918" s="126"/>
      <c r="BD918" s="126"/>
      <c r="BE918" s="126"/>
      <c r="BF918" s="126"/>
      <c r="BG918" s="126"/>
      <c r="BH918" s="126"/>
    </row>
    <row r="919" spans="1:60">
      <c r="A919" s="129"/>
      <c r="B919" s="129"/>
      <c r="C919" s="255" t="s">
        <v>999</v>
      </c>
      <c r="D919" s="256"/>
      <c r="E919" s="256"/>
      <c r="F919" s="256"/>
      <c r="G919" s="256"/>
      <c r="H919" s="131"/>
      <c r="I919" s="131"/>
      <c r="J919" s="131"/>
      <c r="K919" s="131"/>
      <c r="L919" s="131"/>
      <c r="M919" s="131"/>
      <c r="N919" s="130"/>
      <c r="O919" s="130"/>
      <c r="P919" s="130"/>
      <c r="Q919" s="130"/>
      <c r="R919" s="131"/>
      <c r="S919" s="131"/>
      <c r="T919" s="131"/>
      <c r="U919" s="131"/>
      <c r="V919" s="131"/>
      <c r="W919" s="131"/>
      <c r="X919" s="131"/>
      <c r="Y919" s="126"/>
      <c r="Z919" s="126"/>
      <c r="AA919" s="126"/>
      <c r="AB919" s="126"/>
      <c r="AC919" s="126"/>
      <c r="AD919" s="126"/>
      <c r="AE919" s="126"/>
      <c r="AF919" s="126"/>
      <c r="AG919" s="126" t="s">
        <v>340</v>
      </c>
      <c r="AH919" s="126"/>
      <c r="AI919" s="126"/>
      <c r="AJ919" s="126"/>
      <c r="AK919" s="126"/>
      <c r="AL919" s="126"/>
      <c r="AM919" s="126"/>
      <c r="AN919" s="126"/>
      <c r="AO919" s="126"/>
      <c r="AP919" s="126"/>
      <c r="AQ919" s="126"/>
      <c r="AR919" s="126"/>
      <c r="AS919" s="126"/>
      <c r="AT919" s="126"/>
      <c r="AU919" s="126"/>
      <c r="AV919" s="126"/>
      <c r="AW919" s="126"/>
      <c r="AX919" s="126"/>
      <c r="AY919" s="126"/>
      <c r="AZ919" s="126"/>
      <c r="BA919" s="126"/>
      <c r="BB919" s="126"/>
      <c r="BC919" s="126"/>
      <c r="BD919" s="126"/>
      <c r="BE919" s="126"/>
      <c r="BF919" s="126"/>
      <c r="BG919" s="126"/>
      <c r="BH919" s="126"/>
    </row>
    <row r="920" spans="1:60">
      <c r="A920" s="140" t="s">
        <v>1003</v>
      </c>
      <c r="B920" s="141" t="s">
        <v>1004</v>
      </c>
      <c r="C920" s="154" t="s">
        <v>1005</v>
      </c>
      <c r="D920" s="142" t="s">
        <v>408</v>
      </c>
      <c r="E920" s="143">
        <v>309.447</v>
      </c>
      <c r="F920" s="144">
        <v>0</v>
      </c>
      <c r="G920" s="151">
        <f>F920*E920</f>
        <v>0</v>
      </c>
      <c r="H920" s="131">
        <v>10.5</v>
      </c>
      <c r="I920" s="131">
        <v>3249.1934999999999</v>
      </c>
      <c r="J920" s="131">
        <v>0</v>
      </c>
      <c r="K920" s="131">
        <v>0</v>
      </c>
      <c r="L920" s="131">
        <v>21</v>
      </c>
      <c r="M920" s="131">
        <v>3931.5199000000002</v>
      </c>
      <c r="N920" s="130">
        <v>0</v>
      </c>
      <c r="O920" s="130">
        <v>0</v>
      </c>
      <c r="P920" s="130">
        <v>0</v>
      </c>
      <c r="Q920" s="130">
        <v>0</v>
      </c>
      <c r="R920" s="131">
        <v>0</v>
      </c>
      <c r="S920" s="131" t="s">
        <v>326</v>
      </c>
      <c r="T920" s="131"/>
      <c r="U920" s="131">
        <v>0</v>
      </c>
      <c r="V920" s="131">
        <v>0</v>
      </c>
      <c r="W920" s="131">
        <v>0</v>
      </c>
      <c r="X920" s="131" t="s">
        <v>385</v>
      </c>
      <c r="Y920" s="126"/>
      <c r="Z920" s="126"/>
      <c r="AA920" s="126"/>
      <c r="AB920" s="126"/>
      <c r="AC920" s="126"/>
      <c r="AD920" s="126"/>
      <c r="AE920" s="126"/>
      <c r="AF920" s="126"/>
      <c r="AG920" s="126" t="s">
        <v>386</v>
      </c>
      <c r="AH920" s="126"/>
      <c r="AI920" s="126"/>
      <c r="AJ920" s="126"/>
      <c r="AK920" s="126"/>
      <c r="AL920" s="126"/>
      <c r="AM920" s="126"/>
      <c r="AN920" s="126"/>
      <c r="AO920" s="126"/>
      <c r="AP920" s="126"/>
      <c r="AQ920" s="126"/>
      <c r="AR920" s="126"/>
      <c r="AS920" s="126"/>
      <c r="AT920" s="126"/>
      <c r="AU920" s="126"/>
      <c r="AV920" s="126"/>
      <c r="AW920" s="126"/>
      <c r="AX920" s="126"/>
      <c r="AY920" s="126"/>
      <c r="AZ920" s="126"/>
      <c r="BA920" s="126"/>
      <c r="BB920" s="126"/>
      <c r="BC920" s="126"/>
      <c r="BD920" s="126"/>
      <c r="BE920" s="126"/>
      <c r="BF920" s="126"/>
      <c r="BG920" s="126"/>
      <c r="BH920" s="126"/>
    </row>
    <row r="921" spans="1:60">
      <c r="A921" s="129"/>
      <c r="B921" s="129"/>
      <c r="C921" s="255" t="s">
        <v>958</v>
      </c>
      <c r="D921" s="256"/>
      <c r="E921" s="256"/>
      <c r="F921" s="256"/>
      <c r="G921" s="256"/>
      <c r="H921" s="131"/>
      <c r="I921" s="131"/>
      <c r="J921" s="131"/>
      <c r="K921" s="131"/>
      <c r="L921" s="131"/>
      <c r="M921" s="131"/>
      <c r="N921" s="130"/>
      <c r="O921" s="130"/>
      <c r="P921" s="130"/>
      <c r="Q921" s="130"/>
      <c r="R921" s="131"/>
      <c r="S921" s="131"/>
      <c r="T921" s="131"/>
      <c r="U921" s="131"/>
      <c r="V921" s="131"/>
      <c r="W921" s="131"/>
      <c r="X921" s="131"/>
      <c r="Y921" s="126"/>
      <c r="Z921" s="126"/>
      <c r="AA921" s="126"/>
      <c r="AB921" s="126"/>
      <c r="AC921" s="126"/>
      <c r="AD921" s="126"/>
      <c r="AE921" s="126"/>
      <c r="AF921" s="126"/>
      <c r="AG921" s="126" t="s">
        <v>340</v>
      </c>
      <c r="AH921" s="126"/>
      <c r="AI921" s="126"/>
      <c r="AJ921" s="126"/>
      <c r="AK921" s="126"/>
      <c r="AL921" s="126"/>
      <c r="AM921" s="126"/>
      <c r="AN921" s="126"/>
      <c r="AO921" s="126"/>
      <c r="AP921" s="126"/>
      <c r="AQ921" s="126"/>
      <c r="AR921" s="126"/>
      <c r="AS921" s="126"/>
      <c r="AT921" s="126"/>
      <c r="AU921" s="126"/>
      <c r="AV921" s="126"/>
      <c r="AW921" s="126"/>
      <c r="AX921" s="126"/>
      <c r="AY921" s="126"/>
      <c r="AZ921" s="126"/>
      <c r="BA921" s="126"/>
      <c r="BB921" s="126"/>
      <c r="BC921" s="126"/>
      <c r="BD921" s="126"/>
      <c r="BE921" s="126"/>
      <c r="BF921" s="126"/>
      <c r="BG921" s="126"/>
      <c r="BH921" s="126"/>
    </row>
    <row r="922" spans="1:60">
      <c r="A922" s="129"/>
      <c r="B922" s="129"/>
      <c r="C922" s="257" t="s">
        <v>959</v>
      </c>
      <c r="D922" s="258"/>
      <c r="E922" s="258"/>
      <c r="F922" s="258"/>
      <c r="G922" s="258"/>
      <c r="H922" s="131"/>
      <c r="I922" s="131"/>
      <c r="J922" s="131"/>
      <c r="K922" s="131"/>
      <c r="L922" s="131"/>
      <c r="M922" s="131"/>
      <c r="N922" s="130"/>
      <c r="O922" s="130"/>
      <c r="P922" s="130"/>
      <c r="Q922" s="130"/>
      <c r="R922" s="131"/>
      <c r="S922" s="131"/>
      <c r="T922" s="131"/>
      <c r="U922" s="131"/>
      <c r="V922" s="131"/>
      <c r="W922" s="131"/>
      <c r="X922" s="131"/>
      <c r="Y922" s="126"/>
      <c r="Z922" s="126"/>
      <c r="AA922" s="126"/>
      <c r="AB922" s="126"/>
      <c r="AC922" s="126"/>
      <c r="AD922" s="126"/>
      <c r="AE922" s="126"/>
      <c r="AF922" s="126"/>
      <c r="AG922" s="126" t="s">
        <v>340</v>
      </c>
      <c r="AH922" s="126"/>
      <c r="AI922" s="126"/>
      <c r="AJ922" s="126"/>
      <c r="AK922" s="126"/>
      <c r="AL922" s="126"/>
      <c r="AM922" s="126"/>
      <c r="AN922" s="126"/>
      <c r="AO922" s="126"/>
      <c r="AP922" s="126"/>
      <c r="AQ922" s="126"/>
      <c r="AR922" s="126"/>
      <c r="AS922" s="126"/>
      <c r="AT922" s="126"/>
      <c r="AU922" s="126"/>
      <c r="AV922" s="126"/>
      <c r="AW922" s="126"/>
      <c r="AX922" s="126"/>
      <c r="AY922" s="126"/>
      <c r="AZ922" s="126"/>
      <c r="BA922" s="126"/>
      <c r="BB922" s="126"/>
      <c r="BC922" s="126"/>
      <c r="BD922" s="126"/>
      <c r="BE922" s="126"/>
      <c r="BF922" s="126"/>
      <c r="BG922" s="126"/>
      <c r="BH922" s="126"/>
    </row>
    <row r="923" spans="1:60">
      <c r="A923" s="129"/>
      <c r="B923" s="129"/>
      <c r="C923" s="257" t="s">
        <v>960</v>
      </c>
      <c r="D923" s="258"/>
      <c r="E923" s="258"/>
      <c r="F923" s="258"/>
      <c r="G923" s="258"/>
      <c r="H923" s="131"/>
      <c r="I923" s="131"/>
      <c r="J923" s="131"/>
      <c r="K923" s="131"/>
      <c r="L923" s="131"/>
      <c r="M923" s="131"/>
      <c r="N923" s="130"/>
      <c r="O923" s="130"/>
      <c r="P923" s="130"/>
      <c r="Q923" s="130"/>
      <c r="R923" s="131"/>
      <c r="S923" s="131"/>
      <c r="T923" s="131"/>
      <c r="U923" s="131"/>
      <c r="V923" s="131"/>
      <c r="W923" s="131"/>
      <c r="X923" s="131"/>
      <c r="Y923" s="126"/>
      <c r="Z923" s="126"/>
      <c r="AA923" s="126"/>
      <c r="AB923" s="126"/>
      <c r="AC923" s="126"/>
      <c r="AD923" s="126"/>
      <c r="AE923" s="126"/>
      <c r="AF923" s="126"/>
      <c r="AG923" s="126" t="s">
        <v>340</v>
      </c>
      <c r="AH923" s="126"/>
      <c r="AI923" s="126"/>
      <c r="AJ923" s="126"/>
      <c r="AK923" s="126"/>
      <c r="AL923" s="126"/>
      <c r="AM923" s="126"/>
      <c r="AN923" s="126"/>
      <c r="AO923" s="126"/>
      <c r="AP923" s="126"/>
      <c r="AQ923" s="126"/>
      <c r="AR923" s="126"/>
      <c r="AS923" s="126"/>
      <c r="AT923" s="126"/>
      <c r="AU923" s="126"/>
      <c r="AV923" s="126"/>
      <c r="AW923" s="126"/>
      <c r="AX923" s="126"/>
      <c r="AY923" s="126"/>
      <c r="AZ923" s="126"/>
      <c r="BA923" s="126"/>
      <c r="BB923" s="126"/>
      <c r="BC923" s="126"/>
      <c r="BD923" s="126"/>
      <c r="BE923" s="126"/>
      <c r="BF923" s="126"/>
      <c r="BG923" s="126"/>
      <c r="BH923" s="126"/>
    </row>
    <row r="924" spans="1:60">
      <c r="A924" s="129"/>
      <c r="B924" s="129"/>
      <c r="C924" s="257" t="s">
        <v>961</v>
      </c>
      <c r="D924" s="258"/>
      <c r="E924" s="258"/>
      <c r="F924" s="258"/>
      <c r="G924" s="258"/>
      <c r="H924" s="131"/>
      <c r="I924" s="131"/>
      <c r="J924" s="131"/>
      <c r="K924" s="131"/>
      <c r="L924" s="131"/>
      <c r="M924" s="131"/>
      <c r="N924" s="130"/>
      <c r="O924" s="130"/>
      <c r="P924" s="130"/>
      <c r="Q924" s="130"/>
      <c r="R924" s="131"/>
      <c r="S924" s="131"/>
      <c r="T924" s="131"/>
      <c r="U924" s="131"/>
      <c r="V924" s="131"/>
      <c r="W924" s="131"/>
      <c r="X924" s="131"/>
      <c r="Y924" s="126"/>
      <c r="Z924" s="126"/>
      <c r="AA924" s="126"/>
      <c r="AB924" s="126"/>
      <c r="AC924" s="126"/>
      <c r="AD924" s="126"/>
      <c r="AE924" s="126"/>
      <c r="AF924" s="126"/>
      <c r="AG924" s="126" t="s">
        <v>340</v>
      </c>
      <c r="AH924" s="126"/>
      <c r="AI924" s="126"/>
      <c r="AJ924" s="126"/>
      <c r="AK924" s="126"/>
      <c r="AL924" s="126"/>
      <c r="AM924" s="126"/>
      <c r="AN924" s="126"/>
      <c r="AO924" s="126"/>
      <c r="AP924" s="126"/>
      <c r="AQ924" s="126"/>
      <c r="AR924" s="126"/>
      <c r="AS924" s="126"/>
      <c r="AT924" s="126"/>
      <c r="AU924" s="126"/>
      <c r="AV924" s="126"/>
      <c r="AW924" s="126"/>
      <c r="AX924" s="126"/>
      <c r="AY924" s="126"/>
      <c r="AZ924" s="126"/>
      <c r="BA924" s="126"/>
      <c r="BB924" s="126"/>
      <c r="BC924" s="126"/>
      <c r="BD924" s="126"/>
      <c r="BE924" s="126"/>
      <c r="BF924" s="126"/>
      <c r="BG924" s="126"/>
      <c r="BH924" s="126"/>
    </row>
    <row r="925" spans="1:60">
      <c r="A925" s="129"/>
      <c r="B925" s="129"/>
      <c r="C925" s="257" t="s">
        <v>942</v>
      </c>
      <c r="D925" s="258"/>
      <c r="E925" s="258"/>
      <c r="F925" s="258"/>
      <c r="G925" s="258"/>
      <c r="H925" s="131"/>
      <c r="I925" s="131"/>
      <c r="J925" s="131"/>
      <c r="K925" s="131"/>
      <c r="L925" s="131"/>
      <c r="M925" s="131"/>
      <c r="N925" s="130"/>
      <c r="O925" s="130"/>
      <c r="P925" s="130"/>
      <c r="Q925" s="130"/>
      <c r="R925" s="131"/>
      <c r="S925" s="131"/>
      <c r="T925" s="131"/>
      <c r="U925" s="131"/>
      <c r="V925" s="131"/>
      <c r="W925" s="131"/>
      <c r="X925" s="131"/>
      <c r="Y925" s="126"/>
      <c r="Z925" s="126"/>
      <c r="AA925" s="126"/>
      <c r="AB925" s="126"/>
      <c r="AC925" s="126"/>
      <c r="AD925" s="126"/>
      <c r="AE925" s="126"/>
      <c r="AF925" s="126"/>
      <c r="AG925" s="126" t="s">
        <v>340</v>
      </c>
      <c r="AH925" s="126"/>
      <c r="AI925" s="126"/>
      <c r="AJ925" s="126"/>
      <c r="AK925" s="126"/>
      <c r="AL925" s="126"/>
      <c r="AM925" s="126"/>
      <c r="AN925" s="126"/>
      <c r="AO925" s="126"/>
      <c r="AP925" s="126"/>
      <c r="AQ925" s="126"/>
      <c r="AR925" s="126"/>
      <c r="AS925" s="126"/>
      <c r="AT925" s="126"/>
      <c r="AU925" s="126"/>
      <c r="AV925" s="126"/>
      <c r="AW925" s="126"/>
      <c r="AX925" s="126"/>
      <c r="AY925" s="126"/>
      <c r="AZ925" s="126"/>
      <c r="BA925" s="126"/>
      <c r="BB925" s="126"/>
      <c r="BC925" s="126"/>
      <c r="BD925" s="126"/>
      <c r="BE925" s="126"/>
      <c r="BF925" s="126"/>
      <c r="BG925" s="126"/>
      <c r="BH925" s="126"/>
    </row>
    <row r="926" spans="1:60">
      <c r="A926" s="129"/>
      <c r="B926" s="129"/>
      <c r="C926" s="257" t="s">
        <v>962</v>
      </c>
      <c r="D926" s="258"/>
      <c r="E926" s="258"/>
      <c r="F926" s="258"/>
      <c r="G926" s="258"/>
      <c r="H926" s="131"/>
      <c r="I926" s="131"/>
      <c r="J926" s="131"/>
      <c r="K926" s="131"/>
      <c r="L926" s="131"/>
      <c r="M926" s="131"/>
      <c r="N926" s="130"/>
      <c r="O926" s="130"/>
      <c r="P926" s="130"/>
      <c r="Q926" s="130"/>
      <c r="R926" s="131"/>
      <c r="S926" s="131"/>
      <c r="T926" s="131"/>
      <c r="U926" s="131"/>
      <c r="V926" s="131"/>
      <c r="W926" s="131"/>
      <c r="X926" s="131"/>
      <c r="Y926" s="126"/>
      <c r="Z926" s="126"/>
      <c r="AA926" s="126"/>
      <c r="AB926" s="126"/>
      <c r="AC926" s="126"/>
      <c r="AD926" s="126"/>
      <c r="AE926" s="126"/>
      <c r="AF926" s="126"/>
      <c r="AG926" s="126" t="s">
        <v>340</v>
      </c>
      <c r="AH926" s="126"/>
      <c r="AI926" s="126"/>
      <c r="AJ926" s="126"/>
      <c r="AK926" s="126"/>
      <c r="AL926" s="126"/>
      <c r="AM926" s="126"/>
      <c r="AN926" s="126"/>
      <c r="AO926" s="126"/>
      <c r="AP926" s="126"/>
      <c r="AQ926" s="126"/>
      <c r="AR926" s="126"/>
      <c r="AS926" s="126"/>
      <c r="AT926" s="126"/>
      <c r="AU926" s="126"/>
      <c r="AV926" s="126"/>
      <c r="AW926" s="126"/>
      <c r="AX926" s="126"/>
      <c r="AY926" s="126"/>
      <c r="AZ926" s="126"/>
      <c r="BA926" s="126"/>
      <c r="BB926" s="126"/>
      <c r="BC926" s="126"/>
      <c r="BD926" s="126"/>
      <c r="BE926" s="126"/>
      <c r="BF926" s="126"/>
      <c r="BG926" s="126"/>
      <c r="BH926" s="126"/>
    </row>
    <row r="927" spans="1:60">
      <c r="A927" s="129"/>
      <c r="B927" s="129"/>
      <c r="C927" s="257" t="s">
        <v>963</v>
      </c>
      <c r="D927" s="258"/>
      <c r="E927" s="258"/>
      <c r="F927" s="258"/>
      <c r="G927" s="258"/>
      <c r="H927" s="131"/>
      <c r="I927" s="131"/>
      <c r="J927" s="131"/>
      <c r="K927" s="131"/>
      <c r="L927" s="131"/>
      <c r="M927" s="131"/>
      <c r="N927" s="130"/>
      <c r="O927" s="130"/>
      <c r="P927" s="130"/>
      <c r="Q927" s="130"/>
      <c r="R927" s="131"/>
      <c r="S927" s="131"/>
      <c r="T927" s="131"/>
      <c r="U927" s="131"/>
      <c r="V927" s="131"/>
      <c r="W927" s="131"/>
      <c r="X927" s="131"/>
      <c r="Y927" s="126"/>
      <c r="Z927" s="126"/>
      <c r="AA927" s="126"/>
      <c r="AB927" s="126"/>
      <c r="AC927" s="126"/>
      <c r="AD927" s="126"/>
      <c r="AE927" s="126"/>
      <c r="AF927" s="126"/>
      <c r="AG927" s="126" t="s">
        <v>340</v>
      </c>
      <c r="AH927" s="126"/>
      <c r="AI927" s="126"/>
      <c r="AJ927" s="126"/>
      <c r="AK927" s="126"/>
      <c r="AL927" s="126"/>
      <c r="AM927" s="126"/>
      <c r="AN927" s="126"/>
      <c r="AO927" s="126"/>
      <c r="AP927" s="126"/>
      <c r="AQ927" s="126"/>
      <c r="AR927" s="126"/>
      <c r="AS927" s="126"/>
      <c r="AT927" s="126"/>
      <c r="AU927" s="126"/>
      <c r="AV927" s="126"/>
      <c r="AW927" s="126"/>
      <c r="AX927" s="126"/>
      <c r="AY927" s="126"/>
      <c r="AZ927" s="126"/>
      <c r="BA927" s="126"/>
      <c r="BB927" s="126"/>
      <c r="BC927" s="126"/>
      <c r="BD927" s="126"/>
      <c r="BE927" s="126"/>
      <c r="BF927" s="126"/>
      <c r="BG927" s="126"/>
      <c r="BH927" s="126"/>
    </row>
    <row r="928" spans="1:60">
      <c r="A928" s="129"/>
      <c r="B928" s="129"/>
      <c r="C928" s="257" t="s">
        <v>945</v>
      </c>
      <c r="D928" s="258"/>
      <c r="E928" s="258"/>
      <c r="F928" s="258"/>
      <c r="G928" s="258"/>
      <c r="H928" s="131"/>
      <c r="I928" s="131"/>
      <c r="J928" s="131"/>
      <c r="K928" s="131"/>
      <c r="L928" s="131"/>
      <c r="M928" s="131"/>
      <c r="N928" s="130"/>
      <c r="O928" s="130"/>
      <c r="P928" s="130"/>
      <c r="Q928" s="130"/>
      <c r="R928" s="131"/>
      <c r="S928" s="131"/>
      <c r="T928" s="131"/>
      <c r="U928" s="131"/>
      <c r="V928" s="131"/>
      <c r="W928" s="131"/>
      <c r="X928" s="131"/>
      <c r="Y928" s="126"/>
      <c r="Z928" s="126"/>
      <c r="AA928" s="126"/>
      <c r="AB928" s="126"/>
      <c r="AC928" s="126"/>
      <c r="AD928" s="126"/>
      <c r="AE928" s="126"/>
      <c r="AF928" s="126"/>
      <c r="AG928" s="126" t="s">
        <v>340</v>
      </c>
      <c r="AH928" s="126"/>
      <c r="AI928" s="126"/>
      <c r="AJ928" s="126"/>
      <c r="AK928" s="126"/>
      <c r="AL928" s="126"/>
      <c r="AM928" s="126"/>
      <c r="AN928" s="126"/>
      <c r="AO928" s="126"/>
      <c r="AP928" s="126"/>
      <c r="AQ928" s="126"/>
      <c r="AR928" s="126"/>
      <c r="AS928" s="126"/>
      <c r="AT928" s="126"/>
      <c r="AU928" s="126"/>
      <c r="AV928" s="126"/>
      <c r="AW928" s="126"/>
      <c r="AX928" s="126"/>
      <c r="AY928" s="126"/>
      <c r="AZ928" s="126"/>
      <c r="BA928" s="126"/>
      <c r="BB928" s="126"/>
      <c r="BC928" s="126"/>
      <c r="BD928" s="126"/>
      <c r="BE928" s="126"/>
      <c r="BF928" s="126"/>
      <c r="BG928" s="126"/>
      <c r="BH928" s="126"/>
    </row>
    <row r="929" spans="1:60">
      <c r="A929" s="129"/>
      <c r="B929" s="129"/>
      <c r="C929" s="257" t="s">
        <v>965</v>
      </c>
      <c r="D929" s="258"/>
      <c r="E929" s="258"/>
      <c r="F929" s="258"/>
      <c r="G929" s="258"/>
      <c r="H929" s="131"/>
      <c r="I929" s="131"/>
      <c r="J929" s="131"/>
      <c r="K929" s="131"/>
      <c r="L929" s="131"/>
      <c r="M929" s="131"/>
      <c r="N929" s="130"/>
      <c r="O929" s="130"/>
      <c r="P929" s="130"/>
      <c r="Q929" s="130"/>
      <c r="R929" s="131"/>
      <c r="S929" s="131"/>
      <c r="T929" s="131"/>
      <c r="U929" s="131"/>
      <c r="V929" s="131"/>
      <c r="W929" s="131"/>
      <c r="X929" s="131"/>
      <c r="Y929" s="126"/>
      <c r="Z929" s="126"/>
      <c r="AA929" s="126"/>
      <c r="AB929" s="126"/>
      <c r="AC929" s="126"/>
      <c r="AD929" s="126"/>
      <c r="AE929" s="126"/>
      <c r="AF929" s="126"/>
      <c r="AG929" s="126" t="s">
        <v>340</v>
      </c>
      <c r="AH929" s="126"/>
      <c r="AI929" s="126"/>
      <c r="AJ929" s="126"/>
      <c r="AK929" s="126"/>
      <c r="AL929" s="126"/>
      <c r="AM929" s="126"/>
      <c r="AN929" s="126"/>
      <c r="AO929" s="126"/>
      <c r="AP929" s="126"/>
      <c r="AQ929" s="126"/>
      <c r="AR929" s="126"/>
      <c r="AS929" s="126"/>
      <c r="AT929" s="126"/>
      <c r="AU929" s="126"/>
      <c r="AV929" s="126"/>
      <c r="AW929" s="126"/>
      <c r="AX929" s="126"/>
      <c r="AY929" s="126"/>
      <c r="AZ929" s="126"/>
      <c r="BA929" s="126"/>
      <c r="BB929" s="126"/>
      <c r="BC929" s="126"/>
      <c r="BD929" s="126"/>
      <c r="BE929" s="126"/>
      <c r="BF929" s="126"/>
      <c r="BG929" s="126"/>
      <c r="BH929" s="126"/>
    </row>
    <row r="930" spans="1:60">
      <c r="A930" s="129"/>
      <c r="B930" s="129"/>
      <c r="C930" s="257" t="s">
        <v>966</v>
      </c>
      <c r="D930" s="258"/>
      <c r="E930" s="258"/>
      <c r="F930" s="258"/>
      <c r="G930" s="258"/>
      <c r="H930" s="131"/>
      <c r="I930" s="131"/>
      <c r="J930" s="131"/>
      <c r="K930" s="131"/>
      <c r="L930" s="131"/>
      <c r="M930" s="131"/>
      <c r="N930" s="130"/>
      <c r="O930" s="130"/>
      <c r="P930" s="130"/>
      <c r="Q930" s="130"/>
      <c r="R930" s="131"/>
      <c r="S930" s="131"/>
      <c r="T930" s="131"/>
      <c r="U930" s="131"/>
      <c r="V930" s="131"/>
      <c r="W930" s="131"/>
      <c r="X930" s="131"/>
      <c r="Y930" s="126"/>
      <c r="Z930" s="126"/>
      <c r="AA930" s="126"/>
      <c r="AB930" s="126"/>
      <c r="AC930" s="126"/>
      <c r="AD930" s="126"/>
      <c r="AE930" s="126"/>
      <c r="AF930" s="126"/>
      <c r="AG930" s="126" t="s">
        <v>340</v>
      </c>
      <c r="AH930" s="126"/>
      <c r="AI930" s="126"/>
      <c r="AJ930" s="126"/>
      <c r="AK930" s="126"/>
      <c r="AL930" s="126"/>
      <c r="AM930" s="126"/>
      <c r="AN930" s="126"/>
      <c r="AO930" s="126"/>
      <c r="AP930" s="126"/>
      <c r="AQ930" s="126"/>
      <c r="AR930" s="126"/>
      <c r="AS930" s="126"/>
      <c r="AT930" s="126"/>
      <c r="AU930" s="126"/>
      <c r="AV930" s="126"/>
      <c r="AW930" s="126"/>
      <c r="AX930" s="126"/>
      <c r="AY930" s="126"/>
      <c r="AZ930" s="126"/>
      <c r="BA930" s="126"/>
      <c r="BB930" s="126"/>
      <c r="BC930" s="126"/>
      <c r="BD930" s="126"/>
      <c r="BE930" s="126"/>
      <c r="BF930" s="126"/>
      <c r="BG930" s="126"/>
      <c r="BH930" s="126"/>
    </row>
    <row r="931" spans="1:60">
      <c r="A931" s="129"/>
      <c r="B931" s="129"/>
      <c r="C931" s="257" t="s">
        <v>967</v>
      </c>
      <c r="D931" s="258"/>
      <c r="E931" s="258"/>
      <c r="F931" s="258"/>
      <c r="G931" s="258"/>
      <c r="H931" s="131"/>
      <c r="I931" s="131"/>
      <c r="J931" s="131"/>
      <c r="K931" s="131"/>
      <c r="L931" s="131"/>
      <c r="M931" s="131"/>
      <c r="N931" s="130"/>
      <c r="O931" s="130"/>
      <c r="P931" s="130"/>
      <c r="Q931" s="130"/>
      <c r="R931" s="131"/>
      <c r="S931" s="131"/>
      <c r="T931" s="131"/>
      <c r="U931" s="131"/>
      <c r="V931" s="131"/>
      <c r="W931" s="131"/>
      <c r="X931" s="131"/>
      <c r="Y931" s="126"/>
      <c r="Z931" s="126"/>
      <c r="AA931" s="126"/>
      <c r="AB931" s="126"/>
      <c r="AC931" s="126"/>
      <c r="AD931" s="126"/>
      <c r="AE931" s="126"/>
      <c r="AF931" s="126"/>
      <c r="AG931" s="126" t="s">
        <v>340</v>
      </c>
      <c r="AH931" s="126"/>
      <c r="AI931" s="126"/>
      <c r="AJ931" s="126"/>
      <c r="AK931" s="126"/>
      <c r="AL931" s="126"/>
      <c r="AM931" s="126"/>
      <c r="AN931" s="126"/>
      <c r="AO931" s="126"/>
      <c r="AP931" s="126"/>
      <c r="AQ931" s="126"/>
      <c r="AR931" s="126"/>
      <c r="AS931" s="126"/>
      <c r="AT931" s="126"/>
      <c r="AU931" s="126"/>
      <c r="AV931" s="126"/>
      <c r="AW931" s="126"/>
      <c r="AX931" s="126"/>
      <c r="AY931" s="126"/>
      <c r="AZ931" s="126"/>
      <c r="BA931" s="126"/>
      <c r="BB931" s="126"/>
      <c r="BC931" s="126"/>
      <c r="BD931" s="126"/>
      <c r="BE931" s="126"/>
      <c r="BF931" s="126"/>
      <c r="BG931" s="126"/>
      <c r="BH931" s="126"/>
    </row>
    <row r="932" spans="1:60">
      <c r="A932" s="129"/>
      <c r="B932" s="129"/>
      <c r="C932" s="257" t="s">
        <v>968</v>
      </c>
      <c r="D932" s="258"/>
      <c r="E932" s="258"/>
      <c r="F932" s="258"/>
      <c r="G932" s="258"/>
      <c r="H932" s="131"/>
      <c r="I932" s="131"/>
      <c r="J932" s="131"/>
      <c r="K932" s="131"/>
      <c r="L932" s="131"/>
      <c r="M932" s="131"/>
      <c r="N932" s="130"/>
      <c r="O932" s="130"/>
      <c r="P932" s="130"/>
      <c r="Q932" s="130"/>
      <c r="R932" s="131"/>
      <c r="S932" s="131"/>
      <c r="T932" s="131"/>
      <c r="U932" s="131"/>
      <c r="V932" s="131"/>
      <c r="W932" s="131"/>
      <c r="X932" s="131"/>
      <c r="Y932" s="126"/>
      <c r="Z932" s="126"/>
      <c r="AA932" s="126"/>
      <c r="AB932" s="126"/>
      <c r="AC932" s="126"/>
      <c r="AD932" s="126"/>
      <c r="AE932" s="126"/>
      <c r="AF932" s="126"/>
      <c r="AG932" s="126" t="s">
        <v>340</v>
      </c>
      <c r="AH932" s="126"/>
      <c r="AI932" s="126"/>
      <c r="AJ932" s="126"/>
      <c r="AK932" s="126"/>
      <c r="AL932" s="126"/>
      <c r="AM932" s="126"/>
      <c r="AN932" s="126"/>
      <c r="AO932" s="126"/>
      <c r="AP932" s="126"/>
      <c r="AQ932" s="126"/>
      <c r="AR932" s="126"/>
      <c r="AS932" s="126"/>
      <c r="AT932" s="126"/>
      <c r="AU932" s="126"/>
      <c r="AV932" s="126"/>
      <c r="AW932" s="126"/>
      <c r="AX932" s="126"/>
      <c r="AY932" s="126"/>
      <c r="AZ932" s="126"/>
      <c r="BA932" s="126"/>
      <c r="BB932" s="126"/>
      <c r="BC932" s="126"/>
      <c r="BD932" s="126"/>
      <c r="BE932" s="126"/>
      <c r="BF932" s="126"/>
      <c r="BG932" s="126"/>
      <c r="BH932" s="126"/>
    </row>
    <row r="933" spans="1:60">
      <c r="A933" s="129"/>
      <c r="B933" s="129"/>
      <c r="C933" s="257" t="s">
        <v>969</v>
      </c>
      <c r="D933" s="258"/>
      <c r="E933" s="258"/>
      <c r="F933" s="258"/>
      <c r="G933" s="258"/>
      <c r="H933" s="131"/>
      <c r="I933" s="131"/>
      <c r="J933" s="131"/>
      <c r="K933" s="131"/>
      <c r="L933" s="131"/>
      <c r="M933" s="131"/>
      <c r="N933" s="130"/>
      <c r="O933" s="130"/>
      <c r="P933" s="130"/>
      <c r="Q933" s="130"/>
      <c r="R933" s="131"/>
      <c r="S933" s="131"/>
      <c r="T933" s="131"/>
      <c r="U933" s="131"/>
      <c r="V933" s="131"/>
      <c r="W933" s="131"/>
      <c r="X933" s="131"/>
      <c r="Y933" s="126"/>
      <c r="Z933" s="126"/>
      <c r="AA933" s="126"/>
      <c r="AB933" s="126"/>
      <c r="AC933" s="126"/>
      <c r="AD933" s="126"/>
      <c r="AE933" s="126"/>
      <c r="AF933" s="126"/>
      <c r="AG933" s="126" t="s">
        <v>340</v>
      </c>
      <c r="AH933" s="126"/>
      <c r="AI933" s="126"/>
      <c r="AJ933" s="126"/>
      <c r="AK933" s="126"/>
      <c r="AL933" s="126"/>
      <c r="AM933" s="126"/>
      <c r="AN933" s="126"/>
      <c r="AO933" s="126"/>
      <c r="AP933" s="126"/>
      <c r="AQ933" s="126"/>
      <c r="AR933" s="126"/>
      <c r="AS933" s="126"/>
      <c r="AT933" s="126"/>
      <c r="AU933" s="126"/>
      <c r="AV933" s="126"/>
      <c r="AW933" s="126"/>
      <c r="AX933" s="126"/>
      <c r="AY933" s="126"/>
      <c r="AZ933" s="126"/>
      <c r="BA933" s="126"/>
      <c r="BB933" s="126"/>
      <c r="BC933" s="126"/>
      <c r="BD933" s="126"/>
      <c r="BE933" s="126"/>
      <c r="BF933" s="126"/>
      <c r="BG933" s="126"/>
      <c r="BH933" s="126"/>
    </row>
    <row r="934" spans="1:60">
      <c r="A934" s="129"/>
      <c r="B934" s="129"/>
      <c r="C934" s="257" t="s">
        <v>970</v>
      </c>
      <c r="D934" s="258"/>
      <c r="E934" s="258"/>
      <c r="F934" s="258"/>
      <c r="G934" s="258"/>
      <c r="H934" s="131"/>
      <c r="I934" s="131"/>
      <c r="J934" s="131"/>
      <c r="K934" s="131"/>
      <c r="L934" s="131"/>
      <c r="M934" s="131"/>
      <c r="N934" s="130"/>
      <c r="O934" s="130"/>
      <c r="P934" s="130"/>
      <c r="Q934" s="130"/>
      <c r="R934" s="131"/>
      <c r="S934" s="131"/>
      <c r="T934" s="131"/>
      <c r="U934" s="131"/>
      <c r="V934" s="131"/>
      <c r="W934" s="131"/>
      <c r="X934" s="131"/>
      <c r="Y934" s="126"/>
      <c r="Z934" s="126"/>
      <c r="AA934" s="126"/>
      <c r="AB934" s="126"/>
      <c r="AC934" s="126"/>
      <c r="AD934" s="126"/>
      <c r="AE934" s="126"/>
      <c r="AF934" s="126"/>
      <c r="AG934" s="126" t="s">
        <v>340</v>
      </c>
      <c r="AH934" s="126"/>
      <c r="AI934" s="126"/>
      <c r="AJ934" s="126"/>
      <c r="AK934" s="126"/>
      <c r="AL934" s="126"/>
      <c r="AM934" s="126"/>
      <c r="AN934" s="126"/>
      <c r="AO934" s="126"/>
      <c r="AP934" s="126"/>
      <c r="AQ934" s="126"/>
      <c r="AR934" s="126"/>
      <c r="AS934" s="126"/>
      <c r="AT934" s="126"/>
      <c r="AU934" s="126"/>
      <c r="AV934" s="126"/>
      <c r="AW934" s="126"/>
      <c r="AX934" s="126"/>
      <c r="AY934" s="126"/>
      <c r="AZ934" s="126"/>
      <c r="BA934" s="126"/>
      <c r="BB934" s="126"/>
      <c r="BC934" s="126"/>
      <c r="BD934" s="126"/>
      <c r="BE934" s="126"/>
      <c r="BF934" s="126"/>
      <c r="BG934" s="126"/>
      <c r="BH934" s="126"/>
    </row>
    <row r="935" spans="1:60">
      <c r="A935" s="129"/>
      <c r="B935" s="129"/>
      <c r="C935" s="257" t="s">
        <v>971</v>
      </c>
      <c r="D935" s="258"/>
      <c r="E935" s="258"/>
      <c r="F935" s="258"/>
      <c r="G935" s="258"/>
      <c r="H935" s="131"/>
      <c r="I935" s="131"/>
      <c r="J935" s="131"/>
      <c r="K935" s="131"/>
      <c r="L935" s="131"/>
      <c r="M935" s="131"/>
      <c r="N935" s="130"/>
      <c r="O935" s="130"/>
      <c r="P935" s="130"/>
      <c r="Q935" s="130"/>
      <c r="R935" s="131"/>
      <c r="S935" s="131"/>
      <c r="T935" s="131"/>
      <c r="U935" s="131"/>
      <c r="V935" s="131"/>
      <c r="W935" s="131"/>
      <c r="X935" s="131"/>
      <c r="Y935" s="126"/>
      <c r="Z935" s="126"/>
      <c r="AA935" s="126"/>
      <c r="AB935" s="126"/>
      <c r="AC935" s="126"/>
      <c r="AD935" s="126"/>
      <c r="AE935" s="126"/>
      <c r="AF935" s="126"/>
      <c r="AG935" s="126" t="s">
        <v>340</v>
      </c>
      <c r="AH935" s="126"/>
      <c r="AI935" s="126"/>
      <c r="AJ935" s="126"/>
      <c r="AK935" s="126"/>
      <c r="AL935" s="126"/>
      <c r="AM935" s="126"/>
      <c r="AN935" s="126"/>
      <c r="AO935" s="126"/>
      <c r="AP935" s="126"/>
      <c r="AQ935" s="126"/>
      <c r="AR935" s="126"/>
      <c r="AS935" s="126"/>
      <c r="AT935" s="126"/>
      <c r="AU935" s="126"/>
      <c r="AV935" s="126"/>
      <c r="AW935" s="126"/>
      <c r="AX935" s="126"/>
      <c r="AY935" s="126"/>
      <c r="AZ935" s="126"/>
      <c r="BA935" s="126"/>
      <c r="BB935" s="126"/>
      <c r="BC935" s="126"/>
      <c r="BD935" s="126"/>
      <c r="BE935" s="126"/>
      <c r="BF935" s="126"/>
      <c r="BG935" s="126"/>
      <c r="BH935" s="126"/>
    </row>
    <row r="936" spans="1:60">
      <c r="A936" s="129"/>
      <c r="B936" s="129"/>
      <c r="C936" s="257" t="s">
        <v>953</v>
      </c>
      <c r="D936" s="258"/>
      <c r="E936" s="258"/>
      <c r="F936" s="258"/>
      <c r="G936" s="258"/>
      <c r="H936" s="131"/>
      <c r="I936" s="131"/>
      <c r="J936" s="131"/>
      <c r="K936" s="131"/>
      <c r="L936" s="131"/>
      <c r="M936" s="131"/>
      <c r="N936" s="130"/>
      <c r="O936" s="130"/>
      <c r="P936" s="130"/>
      <c r="Q936" s="130"/>
      <c r="R936" s="131"/>
      <c r="S936" s="131"/>
      <c r="T936" s="131"/>
      <c r="U936" s="131"/>
      <c r="V936" s="131"/>
      <c r="W936" s="131"/>
      <c r="X936" s="131"/>
      <c r="Y936" s="126"/>
      <c r="Z936" s="126"/>
      <c r="AA936" s="126"/>
      <c r="AB936" s="126"/>
      <c r="AC936" s="126"/>
      <c r="AD936" s="126"/>
      <c r="AE936" s="126"/>
      <c r="AF936" s="126"/>
      <c r="AG936" s="126" t="s">
        <v>340</v>
      </c>
      <c r="AH936" s="126"/>
      <c r="AI936" s="126"/>
      <c r="AJ936" s="126"/>
      <c r="AK936" s="126"/>
      <c r="AL936" s="126"/>
      <c r="AM936" s="126"/>
      <c r="AN936" s="126"/>
      <c r="AO936" s="126"/>
      <c r="AP936" s="126"/>
      <c r="AQ936" s="126"/>
      <c r="AR936" s="126"/>
      <c r="AS936" s="126"/>
      <c r="AT936" s="126"/>
      <c r="AU936" s="126"/>
      <c r="AV936" s="126"/>
      <c r="AW936" s="126"/>
      <c r="AX936" s="126"/>
      <c r="AY936" s="126"/>
      <c r="AZ936" s="126"/>
      <c r="BA936" s="126"/>
      <c r="BB936" s="126"/>
      <c r="BC936" s="126"/>
      <c r="BD936" s="126"/>
      <c r="BE936" s="126"/>
      <c r="BF936" s="126"/>
      <c r="BG936" s="126"/>
      <c r="BH936" s="126"/>
    </row>
    <row r="937" spans="1:60">
      <c r="A937" s="129"/>
      <c r="B937" s="129"/>
      <c r="C937" s="257" t="s">
        <v>972</v>
      </c>
      <c r="D937" s="258"/>
      <c r="E937" s="258"/>
      <c r="F937" s="258"/>
      <c r="G937" s="258"/>
      <c r="H937" s="131"/>
      <c r="I937" s="131"/>
      <c r="J937" s="131"/>
      <c r="K937" s="131"/>
      <c r="L937" s="131"/>
      <c r="M937" s="131"/>
      <c r="N937" s="130"/>
      <c r="O937" s="130"/>
      <c r="P937" s="130"/>
      <c r="Q937" s="130"/>
      <c r="R937" s="131"/>
      <c r="S937" s="131"/>
      <c r="T937" s="131"/>
      <c r="U937" s="131"/>
      <c r="V937" s="131"/>
      <c r="W937" s="131"/>
      <c r="X937" s="131"/>
      <c r="Y937" s="126"/>
      <c r="Z937" s="126"/>
      <c r="AA937" s="126"/>
      <c r="AB937" s="126"/>
      <c r="AC937" s="126"/>
      <c r="AD937" s="126"/>
      <c r="AE937" s="126"/>
      <c r="AF937" s="126"/>
      <c r="AG937" s="126" t="s">
        <v>340</v>
      </c>
      <c r="AH937" s="126"/>
      <c r="AI937" s="126"/>
      <c r="AJ937" s="126"/>
      <c r="AK937" s="126"/>
      <c r="AL937" s="126"/>
      <c r="AM937" s="126"/>
      <c r="AN937" s="126"/>
      <c r="AO937" s="126"/>
      <c r="AP937" s="126"/>
      <c r="AQ937" s="126"/>
      <c r="AR937" s="126"/>
      <c r="AS937" s="126"/>
      <c r="AT937" s="126"/>
      <c r="AU937" s="126"/>
      <c r="AV937" s="126"/>
      <c r="AW937" s="126"/>
      <c r="AX937" s="126"/>
      <c r="AY937" s="126"/>
      <c r="AZ937" s="126"/>
      <c r="BA937" s="126"/>
      <c r="BB937" s="126"/>
      <c r="BC937" s="126"/>
      <c r="BD937" s="126"/>
      <c r="BE937" s="126"/>
      <c r="BF937" s="126"/>
      <c r="BG937" s="126"/>
      <c r="BH937" s="126"/>
    </row>
    <row r="938" spans="1:60">
      <c r="A938" s="129"/>
      <c r="B938" s="129"/>
      <c r="C938" s="257" t="s">
        <v>965</v>
      </c>
      <c r="D938" s="258"/>
      <c r="E938" s="258"/>
      <c r="F938" s="258"/>
      <c r="G938" s="258"/>
      <c r="H938" s="131"/>
      <c r="I938" s="131"/>
      <c r="J938" s="131"/>
      <c r="K938" s="131"/>
      <c r="L938" s="131"/>
      <c r="M938" s="131"/>
      <c r="N938" s="130"/>
      <c r="O938" s="130"/>
      <c r="P938" s="130"/>
      <c r="Q938" s="130"/>
      <c r="R938" s="131"/>
      <c r="S938" s="131"/>
      <c r="T938" s="131"/>
      <c r="U938" s="131"/>
      <c r="V938" s="131"/>
      <c r="W938" s="131"/>
      <c r="X938" s="131"/>
      <c r="Y938" s="126"/>
      <c r="Z938" s="126"/>
      <c r="AA938" s="126"/>
      <c r="AB938" s="126"/>
      <c r="AC938" s="126"/>
      <c r="AD938" s="126"/>
      <c r="AE938" s="126"/>
      <c r="AF938" s="126"/>
      <c r="AG938" s="126" t="s">
        <v>340</v>
      </c>
      <c r="AH938" s="126"/>
      <c r="AI938" s="126"/>
      <c r="AJ938" s="126"/>
      <c r="AK938" s="126"/>
      <c r="AL938" s="126"/>
      <c r="AM938" s="126"/>
      <c r="AN938" s="126"/>
      <c r="AO938" s="126"/>
      <c r="AP938" s="126"/>
      <c r="AQ938" s="126"/>
      <c r="AR938" s="126"/>
      <c r="AS938" s="126"/>
      <c r="AT938" s="126"/>
      <c r="AU938" s="126"/>
      <c r="AV938" s="126"/>
      <c r="AW938" s="126"/>
      <c r="AX938" s="126"/>
      <c r="AY938" s="126"/>
      <c r="AZ938" s="126"/>
      <c r="BA938" s="126"/>
      <c r="BB938" s="126"/>
      <c r="BC938" s="126"/>
      <c r="BD938" s="126"/>
      <c r="BE938" s="126"/>
      <c r="BF938" s="126"/>
      <c r="BG938" s="126"/>
      <c r="BH938" s="126"/>
    </row>
    <row r="939" spans="1:60">
      <c r="A939" s="129"/>
      <c r="B939" s="129"/>
      <c r="C939" s="257" t="s">
        <v>973</v>
      </c>
      <c r="D939" s="258"/>
      <c r="E939" s="258"/>
      <c r="F939" s="258"/>
      <c r="G939" s="258"/>
      <c r="H939" s="131"/>
      <c r="I939" s="131"/>
      <c r="J939" s="131"/>
      <c r="K939" s="131"/>
      <c r="L939" s="131"/>
      <c r="M939" s="131"/>
      <c r="N939" s="130"/>
      <c r="O939" s="130"/>
      <c r="P939" s="130"/>
      <c r="Q939" s="130"/>
      <c r="R939" s="131"/>
      <c r="S939" s="131"/>
      <c r="T939" s="131"/>
      <c r="U939" s="131"/>
      <c r="V939" s="131"/>
      <c r="W939" s="131"/>
      <c r="X939" s="131"/>
      <c r="Y939" s="126"/>
      <c r="Z939" s="126"/>
      <c r="AA939" s="126"/>
      <c r="AB939" s="126"/>
      <c r="AC939" s="126"/>
      <c r="AD939" s="126"/>
      <c r="AE939" s="126"/>
      <c r="AF939" s="126"/>
      <c r="AG939" s="126" t="s">
        <v>340</v>
      </c>
      <c r="AH939" s="126"/>
      <c r="AI939" s="126"/>
      <c r="AJ939" s="126"/>
      <c r="AK939" s="126"/>
      <c r="AL939" s="126"/>
      <c r="AM939" s="126"/>
      <c r="AN939" s="126"/>
      <c r="AO939" s="126"/>
      <c r="AP939" s="126"/>
      <c r="AQ939" s="126"/>
      <c r="AR939" s="126"/>
      <c r="AS939" s="126"/>
      <c r="AT939" s="126"/>
      <c r="AU939" s="126"/>
      <c r="AV939" s="126"/>
      <c r="AW939" s="126"/>
      <c r="AX939" s="126"/>
      <c r="AY939" s="126"/>
      <c r="AZ939" s="126"/>
      <c r="BA939" s="126"/>
      <c r="BB939" s="126"/>
      <c r="BC939" s="126"/>
      <c r="BD939" s="126"/>
      <c r="BE939" s="126"/>
      <c r="BF939" s="126"/>
      <c r="BG939" s="126"/>
      <c r="BH939" s="126"/>
    </row>
    <row r="940" spans="1:60">
      <c r="A940" s="129"/>
      <c r="B940" s="129"/>
      <c r="C940" s="257" t="s">
        <v>974</v>
      </c>
      <c r="D940" s="258"/>
      <c r="E940" s="258"/>
      <c r="F940" s="258"/>
      <c r="G940" s="258"/>
      <c r="H940" s="131"/>
      <c r="I940" s="131"/>
      <c r="J940" s="131"/>
      <c r="K940" s="131"/>
      <c r="L940" s="131"/>
      <c r="M940" s="131"/>
      <c r="N940" s="130"/>
      <c r="O940" s="130"/>
      <c r="P940" s="130"/>
      <c r="Q940" s="130"/>
      <c r="R940" s="131"/>
      <c r="S940" s="131"/>
      <c r="T940" s="131"/>
      <c r="U940" s="131"/>
      <c r="V940" s="131"/>
      <c r="W940" s="131"/>
      <c r="X940" s="131"/>
      <c r="Y940" s="126"/>
      <c r="Z940" s="126"/>
      <c r="AA940" s="126"/>
      <c r="AB940" s="126"/>
      <c r="AC940" s="126"/>
      <c r="AD940" s="126"/>
      <c r="AE940" s="126"/>
      <c r="AF940" s="126"/>
      <c r="AG940" s="126" t="s">
        <v>340</v>
      </c>
      <c r="AH940" s="126"/>
      <c r="AI940" s="126"/>
      <c r="AJ940" s="126"/>
      <c r="AK940" s="126"/>
      <c r="AL940" s="126"/>
      <c r="AM940" s="126"/>
      <c r="AN940" s="126"/>
      <c r="AO940" s="126"/>
      <c r="AP940" s="126"/>
      <c r="AQ940" s="126"/>
      <c r="AR940" s="126"/>
      <c r="AS940" s="126"/>
      <c r="AT940" s="126"/>
      <c r="AU940" s="126"/>
      <c r="AV940" s="126"/>
      <c r="AW940" s="126"/>
      <c r="AX940" s="126"/>
      <c r="AY940" s="126"/>
      <c r="AZ940" s="126"/>
      <c r="BA940" s="126"/>
      <c r="BB940" s="126"/>
      <c r="BC940" s="126"/>
      <c r="BD940" s="126"/>
      <c r="BE940" s="126"/>
      <c r="BF940" s="126"/>
      <c r="BG940" s="126"/>
      <c r="BH940" s="126"/>
    </row>
    <row r="941" spans="1:60">
      <c r="A941" s="129"/>
      <c r="B941" s="129"/>
      <c r="C941" s="257" t="s">
        <v>1006</v>
      </c>
      <c r="D941" s="258"/>
      <c r="E941" s="258"/>
      <c r="F941" s="258"/>
      <c r="G941" s="258"/>
      <c r="H941" s="131"/>
      <c r="I941" s="131"/>
      <c r="J941" s="131"/>
      <c r="K941" s="131"/>
      <c r="L941" s="131"/>
      <c r="M941" s="131"/>
      <c r="N941" s="130"/>
      <c r="O941" s="130"/>
      <c r="P941" s="130"/>
      <c r="Q941" s="130"/>
      <c r="R941" s="131"/>
      <c r="S941" s="131"/>
      <c r="T941" s="131"/>
      <c r="U941" s="131"/>
      <c r="V941" s="131"/>
      <c r="W941" s="131"/>
      <c r="X941" s="131"/>
      <c r="Y941" s="126"/>
      <c r="Z941" s="126"/>
      <c r="AA941" s="126"/>
      <c r="AB941" s="126"/>
      <c r="AC941" s="126"/>
      <c r="AD941" s="126"/>
      <c r="AE941" s="126"/>
      <c r="AF941" s="126"/>
      <c r="AG941" s="126" t="s">
        <v>340</v>
      </c>
      <c r="AH941" s="126"/>
      <c r="AI941" s="126"/>
      <c r="AJ941" s="126"/>
      <c r="AK941" s="126"/>
      <c r="AL941" s="126"/>
      <c r="AM941" s="126"/>
      <c r="AN941" s="126"/>
      <c r="AO941" s="126"/>
      <c r="AP941" s="126"/>
      <c r="AQ941" s="126"/>
      <c r="AR941" s="126"/>
      <c r="AS941" s="126"/>
      <c r="AT941" s="126"/>
      <c r="AU941" s="126"/>
      <c r="AV941" s="126"/>
      <c r="AW941" s="126"/>
      <c r="AX941" s="126"/>
      <c r="AY941" s="126"/>
      <c r="AZ941" s="126"/>
      <c r="BA941" s="126"/>
      <c r="BB941" s="126"/>
      <c r="BC941" s="126"/>
      <c r="BD941" s="126"/>
      <c r="BE941" s="126"/>
      <c r="BF941" s="126"/>
      <c r="BG941" s="126"/>
      <c r="BH941" s="126"/>
    </row>
    <row r="942" spans="1:60">
      <c r="A942" s="129"/>
      <c r="B942" s="129"/>
      <c r="C942" s="257" t="s">
        <v>1007</v>
      </c>
      <c r="D942" s="258"/>
      <c r="E942" s="258"/>
      <c r="F942" s="258"/>
      <c r="G942" s="258"/>
      <c r="H942" s="131"/>
      <c r="I942" s="131"/>
      <c r="J942" s="131"/>
      <c r="K942" s="131"/>
      <c r="L942" s="131"/>
      <c r="M942" s="131"/>
      <c r="N942" s="130"/>
      <c r="O942" s="130"/>
      <c r="P942" s="130"/>
      <c r="Q942" s="130"/>
      <c r="R942" s="131"/>
      <c r="S942" s="131"/>
      <c r="T942" s="131"/>
      <c r="U942" s="131"/>
      <c r="V942" s="131"/>
      <c r="W942" s="131"/>
      <c r="X942" s="131"/>
      <c r="Y942" s="126"/>
      <c r="Z942" s="126"/>
      <c r="AA942" s="126"/>
      <c r="AB942" s="126"/>
      <c r="AC942" s="126"/>
      <c r="AD942" s="126"/>
      <c r="AE942" s="126"/>
      <c r="AF942" s="126"/>
      <c r="AG942" s="126" t="s">
        <v>340</v>
      </c>
      <c r="AH942" s="126"/>
      <c r="AI942" s="126"/>
      <c r="AJ942" s="126"/>
      <c r="AK942" s="126"/>
      <c r="AL942" s="126"/>
      <c r="AM942" s="126"/>
      <c r="AN942" s="126"/>
      <c r="AO942" s="126"/>
      <c r="AP942" s="126"/>
      <c r="AQ942" s="126"/>
      <c r="AR942" s="126"/>
      <c r="AS942" s="126"/>
      <c r="AT942" s="126"/>
      <c r="AU942" s="126"/>
      <c r="AV942" s="126"/>
      <c r="AW942" s="126"/>
      <c r="AX942" s="126"/>
      <c r="AY942" s="126"/>
      <c r="AZ942" s="126"/>
      <c r="BA942" s="126"/>
      <c r="BB942" s="126"/>
      <c r="BC942" s="126"/>
      <c r="BD942" s="126"/>
      <c r="BE942" s="126"/>
      <c r="BF942" s="126"/>
      <c r="BG942" s="126"/>
      <c r="BH942" s="126"/>
    </row>
    <row r="943" spans="1:60">
      <c r="A943" s="129"/>
      <c r="B943" s="129"/>
      <c r="C943" s="257" t="s">
        <v>1008</v>
      </c>
      <c r="D943" s="258"/>
      <c r="E943" s="258"/>
      <c r="F943" s="258"/>
      <c r="G943" s="258"/>
      <c r="H943" s="131"/>
      <c r="I943" s="131"/>
      <c r="J943" s="131"/>
      <c r="K943" s="131"/>
      <c r="L943" s="131"/>
      <c r="M943" s="131"/>
      <c r="N943" s="130"/>
      <c r="O943" s="130"/>
      <c r="P943" s="130"/>
      <c r="Q943" s="130"/>
      <c r="R943" s="131"/>
      <c r="S943" s="131"/>
      <c r="T943" s="131"/>
      <c r="U943" s="131"/>
      <c r="V943" s="131"/>
      <c r="W943" s="131"/>
      <c r="X943" s="131"/>
      <c r="Y943" s="126"/>
      <c r="Z943" s="126"/>
      <c r="AA943" s="126"/>
      <c r="AB943" s="126"/>
      <c r="AC943" s="126"/>
      <c r="AD943" s="126"/>
      <c r="AE943" s="126"/>
      <c r="AF943" s="126"/>
      <c r="AG943" s="126" t="s">
        <v>340</v>
      </c>
      <c r="AH943" s="126"/>
      <c r="AI943" s="126"/>
      <c r="AJ943" s="126"/>
      <c r="AK943" s="126"/>
      <c r="AL943" s="126"/>
      <c r="AM943" s="126"/>
      <c r="AN943" s="126"/>
      <c r="AO943" s="126"/>
      <c r="AP943" s="126"/>
      <c r="AQ943" s="126"/>
      <c r="AR943" s="126"/>
      <c r="AS943" s="126"/>
      <c r="AT943" s="126"/>
      <c r="AU943" s="126"/>
      <c r="AV943" s="126"/>
      <c r="AW943" s="126"/>
      <c r="AX943" s="126"/>
      <c r="AY943" s="126"/>
      <c r="AZ943" s="126"/>
      <c r="BA943" s="126"/>
      <c r="BB943" s="126"/>
      <c r="BC943" s="126"/>
      <c r="BD943" s="126"/>
      <c r="BE943" s="126"/>
      <c r="BF943" s="126"/>
      <c r="BG943" s="126"/>
      <c r="BH943" s="126"/>
    </row>
    <row r="944" spans="1:60">
      <c r="A944" s="129"/>
      <c r="B944" s="129"/>
      <c r="C944" s="257" t="s">
        <v>1009</v>
      </c>
      <c r="D944" s="258"/>
      <c r="E944" s="258"/>
      <c r="F944" s="258"/>
      <c r="G944" s="258"/>
      <c r="H944" s="131"/>
      <c r="I944" s="131"/>
      <c r="J944" s="131"/>
      <c r="K944" s="131"/>
      <c r="L944" s="131"/>
      <c r="M944" s="131"/>
      <c r="N944" s="130"/>
      <c r="O944" s="130"/>
      <c r="P944" s="130"/>
      <c r="Q944" s="130"/>
      <c r="R944" s="131"/>
      <c r="S944" s="131"/>
      <c r="T944" s="131"/>
      <c r="U944" s="131"/>
      <c r="V944" s="131"/>
      <c r="W944" s="131"/>
      <c r="X944" s="131"/>
      <c r="Y944" s="126"/>
      <c r="Z944" s="126"/>
      <c r="AA944" s="126"/>
      <c r="AB944" s="126"/>
      <c r="AC944" s="126"/>
      <c r="AD944" s="126"/>
      <c r="AE944" s="126"/>
      <c r="AF944" s="126"/>
      <c r="AG944" s="126" t="s">
        <v>340</v>
      </c>
      <c r="AH944" s="126"/>
      <c r="AI944" s="126"/>
      <c r="AJ944" s="126"/>
      <c r="AK944" s="126"/>
      <c r="AL944" s="126"/>
      <c r="AM944" s="126"/>
      <c r="AN944" s="126"/>
      <c r="AO944" s="126"/>
      <c r="AP944" s="126"/>
      <c r="AQ944" s="126"/>
      <c r="AR944" s="126"/>
      <c r="AS944" s="126"/>
      <c r="AT944" s="126"/>
      <c r="AU944" s="126"/>
      <c r="AV944" s="126"/>
      <c r="AW944" s="126"/>
      <c r="AX944" s="126"/>
      <c r="AY944" s="126"/>
      <c r="AZ944" s="126"/>
      <c r="BA944" s="126"/>
      <c r="BB944" s="126"/>
      <c r="BC944" s="126"/>
      <c r="BD944" s="126"/>
      <c r="BE944" s="126"/>
      <c r="BF944" s="126"/>
      <c r="BG944" s="126"/>
      <c r="BH944" s="126"/>
    </row>
    <row r="945" spans="1:60" ht="22.5">
      <c r="A945" s="140" t="s">
        <v>1010</v>
      </c>
      <c r="B945" s="141" t="s">
        <v>1011</v>
      </c>
      <c r="C945" s="154" t="s">
        <v>1012</v>
      </c>
      <c r="D945" s="142" t="s">
        <v>338</v>
      </c>
      <c r="E945" s="143">
        <v>488.21800000000002</v>
      </c>
      <c r="F945" s="144">
        <v>0</v>
      </c>
      <c r="G945" s="151">
        <f>F945*E945</f>
        <v>0</v>
      </c>
      <c r="H945" s="131">
        <v>0</v>
      </c>
      <c r="I945" s="131">
        <v>0</v>
      </c>
      <c r="J945" s="131">
        <v>235.2</v>
      </c>
      <c r="K945" s="131">
        <v>114828.87359999999</v>
      </c>
      <c r="L945" s="131">
        <v>21</v>
      </c>
      <c r="M945" s="131">
        <v>138942.9327</v>
      </c>
      <c r="N945" s="130">
        <v>0</v>
      </c>
      <c r="O945" s="130">
        <v>0</v>
      </c>
      <c r="P945" s="130">
        <v>0</v>
      </c>
      <c r="Q945" s="130">
        <v>0</v>
      </c>
      <c r="R945" s="131">
        <v>0</v>
      </c>
      <c r="S945" s="131" t="s">
        <v>326</v>
      </c>
      <c r="T945" s="131"/>
      <c r="U945" s="131">
        <v>0</v>
      </c>
      <c r="V945" s="131">
        <v>0</v>
      </c>
      <c r="W945" s="131">
        <v>0</v>
      </c>
      <c r="X945" s="131" t="s">
        <v>327</v>
      </c>
      <c r="Y945" s="126"/>
      <c r="Z945" s="126"/>
      <c r="AA945" s="126"/>
      <c r="AB945" s="126"/>
      <c r="AC945" s="126"/>
      <c r="AD945" s="126"/>
      <c r="AE945" s="126"/>
      <c r="AF945" s="126"/>
      <c r="AG945" s="126" t="s">
        <v>328</v>
      </c>
      <c r="AH945" s="126"/>
      <c r="AI945" s="126"/>
      <c r="AJ945" s="126"/>
      <c r="AK945" s="126"/>
      <c r="AL945" s="126"/>
      <c r="AM945" s="126"/>
      <c r="AN945" s="126"/>
      <c r="AO945" s="126"/>
      <c r="AP945" s="126"/>
      <c r="AQ945" s="126"/>
      <c r="AR945" s="126"/>
      <c r="AS945" s="126"/>
      <c r="AT945" s="126"/>
      <c r="AU945" s="126"/>
      <c r="AV945" s="126"/>
      <c r="AW945" s="126"/>
      <c r="AX945" s="126"/>
      <c r="AY945" s="126"/>
      <c r="AZ945" s="126"/>
      <c r="BA945" s="126"/>
      <c r="BB945" s="126"/>
      <c r="BC945" s="126"/>
      <c r="BD945" s="126"/>
      <c r="BE945" s="126"/>
      <c r="BF945" s="126"/>
      <c r="BG945" s="126"/>
      <c r="BH945" s="126"/>
    </row>
    <row r="946" spans="1:60">
      <c r="A946" s="129"/>
      <c r="B946" s="129"/>
      <c r="C946" s="255" t="s">
        <v>1013</v>
      </c>
      <c r="D946" s="256"/>
      <c r="E946" s="256"/>
      <c r="F946" s="256"/>
      <c r="G946" s="256"/>
      <c r="H946" s="131"/>
      <c r="I946" s="131"/>
      <c r="J946" s="131"/>
      <c r="K946" s="131"/>
      <c r="L946" s="131"/>
      <c r="M946" s="131"/>
      <c r="N946" s="130"/>
      <c r="O946" s="130"/>
      <c r="P946" s="130"/>
      <c r="Q946" s="130"/>
      <c r="R946" s="131"/>
      <c r="S946" s="131"/>
      <c r="T946" s="131"/>
      <c r="U946" s="131"/>
      <c r="V946" s="131"/>
      <c r="W946" s="131"/>
      <c r="X946" s="131"/>
      <c r="Y946" s="126"/>
      <c r="Z946" s="126"/>
      <c r="AA946" s="126"/>
      <c r="AB946" s="126"/>
      <c r="AC946" s="126"/>
      <c r="AD946" s="126"/>
      <c r="AE946" s="126"/>
      <c r="AF946" s="126"/>
      <c r="AG946" s="126" t="s">
        <v>340</v>
      </c>
      <c r="AH946" s="126"/>
      <c r="AI946" s="126"/>
      <c r="AJ946" s="126"/>
      <c r="AK946" s="126"/>
      <c r="AL946" s="126"/>
      <c r="AM946" s="126"/>
      <c r="AN946" s="126"/>
      <c r="AO946" s="126"/>
      <c r="AP946" s="126"/>
      <c r="AQ946" s="126"/>
      <c r="AR946" s="126"/>
      <c r="AS946" s="126"/>
      <c r="AT946" s="126"/>
      <c r="AU946" s="126"/>
      <c r="AV946" s="126"/>
      <c r="AW946" s="126"/>
      <c r="AX946" s="126"/>
      <c r="AY946" s="126"/>
      <c r="AZ946" s="126"/>
      <c r="BA946" s="126"/>
      <c r="BB946" s="126"/>
      <c r="BC946" s="126"/>
      <c r="BD946" s="126"/>
      <c r="BE946" s="126"/>
      <c r="BF946" s="126"/>
      <c r="BG946" s="126"/>
      <c r="BH946" s="126"/>
    </row>
    <row r="947" spans="1:60">
      <c r="A947" s="129"/>
      <c r="B947" s="129"/>
      <c r="C947" s="257" t="s">
        <v>1014</v>
      </c>
      <c r="D947" s="258"/>
      <c r="E947" s="258"/>
      <c r="F947" s="258"/>
      <c r="G947" s="258"/>
      <c r="H947" s="131"/>
      <c r="I947" s="131"/>
      <c r="J947" s="131"/>
      <c r="K947" s="131"/>
      <c r="L947" s="131"/>
      <c r="M947" s="131"/>
      <c r="N947" s="130"/>
      <c r="O947" s="130"/>
      <c r="P947" s="130"/>
      <c r="Q947" s="130"/>
      <c r="R947" s="131"/>
      <c r="S947" s="131"/>
      <c r="T947" s="131"/>
      <c r="U947" s="131"/>
      <c r="V947" s="131"/>
      <c r="W947" s="131"/>
      <c r="X947" s="131"/>
      <c r="Y947" s="126"/>
      <c r="Z947" s="126"/>
      <c r="AA947" s="126"/>
      <c r="AB947" s="126"/>
      <c r="AC947" s="126"/>
      <c r="AD947" s="126"/>
      <c r="AE947" s="126"/>
      <c r="AF947" s="126"/>
      <c r="AG947" s="126" t="s">
        <v>340</v>
      </c>
      <c r="AH947" s="126"/>
      <c r="AI947" s="126"/>
      <c r="AJ947" s="126"/>
      <c r="AK947" s="126"/>
      <c r="AL947" s="126"/>
      <c r="AM947" s="126"/>
      <c r="AN947" s="126"/>
      <c r="AO947" s="126"/>
      <c r="AP947" s="126"/>
      <c r="AQ947" s="126"/>
      <c r="AR947" s="126"/>
      <c r="AS947" s="126"/>
      <c r="AT947" s="126"/>
      <c r="AU947" s="126"/>
      <c r="AV947" s="126"/>
      <c r="AW947" s="126"/>
      <c r="AX947" s="126"/>
      <c r="AY947" s="126"/>
      <c r="AZ947" s="126"/>
      <c r="BA947" s="126"/>
      <c r="BB947" s="126"/>
      <c r="BC947" s="126"/>
      <c r="BD947" s="126"/>
      <c r="BE947" s="126"/>
      <c r="BF947" s="126"/>
      <c r="BG947" s="126"/>
      <c r="BH947" s="126"/>
    </row>
    <row r="948" spans="1:60">
      <c r="A948" s="129"/>
      <c r="B948" s="129"/>
      <c r="C948" s="257" t="s">
        <v>1015</v>
      </c>
      <c r="D948" s="258"/>
      <c r="E948" s="258"/>
      <c r="F948" s="258"/>
      <c r="G948" s="258"/>
      <c r="H948" s="131"/>
      <c r="I948" s="131"/>
      <c r="J948" s="131"/>
      <c r="K948" s="131"/>
      <c r="L948" s="131"/>
      <c r="M948" s="131"/>
      <c r="N948" s="130"/>
      <c r="O948" s="130"/>
      <c r="P948" s="130"/>
      <c r="Q948" s="130"/>
      <c r="R948" s="131"/>
      <c r="S948" s="131"/>
      <c r="T948" s="131"/>
      <c r="U948" s="131"/>
      <c r="V948" s="131"/>
      <c r="W948" s="131"/>
      <c r="X948" s="131"/>
      <c r="Y948" s="126"/>
      <c r="Z948" s="126"/>
      <c r="AA948" s="126"/>
      <c r="AB948" s="126"/>
      <c r="AC948" s="126"/>
      <c r="AD948" s="126"/>
      <c r="AE948" s="126"/>
      <c r="AF948" s="126"/>
      <c r="AG948" s="126" t="s">
        <v>340</v>
      </c>
      <c r="AH948" s="126"/>
      <c r="AI948" s="126"/>
      <c r="AJ948" s="126"/>
      <c r="AK948" s="126"/>
      <c r="AL948" s="126"/>
      <c r="AM948" s="126"/>
      <c r="AN948" s="126"/>
      <c r="AO948" s="126"/>
      <c r="AP948" s="126"/>
      <c r="AQ948" s="126"/>
      <c r="AR948" s="126"/>
      <c r="AS948" s="126"/>
      <c r="AT948" s="126"/>
      <c r="AU948" s="126"/>
      <c r="AV948" s="126"/>
      <c r="AW948" s="126"/>
      <c r="AX948" s="126"/>
      <c r="AY948" s="126"/>
      <c r="AZ948" s="126"/>
      <c r="BA948" s="126"/>
      <c r="BB948" s="126"/>
      <c r="BC948" s="126"/>
      <c r="BD948" s="126"/>
      <c r="BE948" s="126"/>
      <c r="BF948" s="126"/>
      <c r="BG948" s="126"/>
      <c r="BH948" s="126"/>
    </row>
    <row r="949" spans="1:60">
      <c r="A949" s="129"/>
      <c r="B949" s="129"/>
      <c r="C949" s="257" t="s">
        <v>1016</v>
      </c>
      <c r="D949" s="258"/>
      <c r="E949" s="258"/>
      <c r="F949" s="258"/>
      <c r="G949" s="258"/>
      <c r="H949" s="131"/>
      <c r="I949" s="131"/>
      <c r="J949" s="131"/>
      <c r="K949" s="131"/>
      <c r="L949" s="131"/>
      <c r="M949" s="131"/>
      <c r="N949" s="130"/>
      <c r="O949" s="130"/>
      <c r="P949" s="130"/>
      <c r="Q949" s="130"/>
      <c r="R949" s="131"/>
      <c r="S949" s="131"/>
      <c r="T949" s="131"/>
      <c r="U949" s="131"/>
      <c r="V949" s="131"/>
      <c r="W949" s="131"/>
      <c r="X949" s="131"/>
      <c r="Y949" s="126"/>
      <c r="Z949" s="126"/>
      <c r="AA949" s="126"/>
      <c r="AB949" s="126"/>
      <c r="AC949" s="126"/>
      <c r="AD949" s="126"/>
      <c r="AE949" s="126"/>
      <c r="AF949" s="126"/>
      <c r="AG949" s="126" t="s">
        <v>340</v>
      </c>
      <c r="AH949" s="126"/>
      <c r="AI949" s="126"/>
      <c r="AJ949" s="126"/>
      <c r="AK949" s="126"/>
      <c r="AL949" s="126"/>
      <c r="AM949" s="126"/>
      <c r="AN949" s="126"/>
      <c r="AO949" s="126"/>
      <c r="AP949" s="126"/>
      <c r="AQ949" s="126"/>
      <c r="AR949" s="126"/>
      <c r="AS949" s="126"/>
      <c r="AT949" s="126"/>
      <c r="AU949" s="126"/>
      <c r="AV949" s="126"/>
      <c r="AW949" s="126"/>
      <c r="AX949" s="126"/>
      <c r="AY949" s="126"/>
      <c r="AZ949" s="126"/>
      <c r="BA949" s="126"/>
      <c r="BB949" s="126"/>
      <c r="BC949" s="126"/>
      <c r="BD949" s="126"/>
      <c r="BE949" s="126"/>
      <c r="BF949" s="126"/>
      <c r="BG949" s="126"/>
      <c r="BH949" s="126"/>
    </row>
    <row r="950" spans="1:60" ht="22.5">
      <c r="A950" s="140" t="s">
        <v>1017</v>
      </c>
      <c r="B950" s="141" t="s">
        <v>1018</v>
      </c>
      <c r="C950" s="154" t="s">
        <v>1019</v>
      </c>
      <c r="D950" s="142" t="s">
        <v>338</v>
      </c>
      <c r="E950" s="143">
        <v>21.416</v>
      </c>
      <c r="F950" s="144">
        <v>0</v>
      </c>
      <c r="G950" s="151">
        <f>F950*E950</f>
        <v>0</v>
      </c>
      <c r="H950" s="131">
        <v>0</v>
      </c>
      <c r="I950" s="131">
        <v>0</v>
      </c>
      <c r="J950" s="131">
        <v>697.2</v>
      </c>
      <c r="K950" s="131">
        <v>14931.235200000001</v>
      </c>
      <c r="L950" s="131">
        <v>21</v>
      </c>
      <c r="M950" s="131">
        <v>18066.8004</v>
      </c>
      <c r="N950" s="130">
        <v>0</v>
      </c>
      <c r="O950" s="130">
        <v>0</v>
      </c>
      <c r="P950" s="130">
        <v>0</v>
      </c>
      <c r="Q950" s="130">
        <v>0</v>
      </c>
      <c r="R950" s="131">
        <v>0</v>
      </c>
      <c r="S950" s="131" t="s">
        <v>326</v>
      </c>
      <c r="T950" s="131"/>
      <c r="U950" s="131">
        <v>0</v>
      </c>
      <c r="V950" s="131">
        <v>0</v>
      </c>
      <c r="W950" s="131">
        <v>0</v>
      </c>
      <c r="X950" s="131" t="s">
        <v>327</v>
      </c>
      <c r="Y950" s="126"/>
      <c r="Z950" s="126"/>
      <c r="AA950" s="126"/>
      <c r="AB950" s="126"/>
      <c r="AC950" s="126"/>
      <c r="AD950" s="126"/>
      <c r="AE950" s="126"/>
      <c r="AF950" s="126"/>
      <c r="AG950" s="126" t="s">
        <v>328</v>
      </c>
      <c r="AH950" s="126"/>
      <c r="AI950" s="126"/>
      <c r="AJ950" s="126"/>
      <c r="AK950" s="126"/>
      <c r="AL950" s="126"/>
      <c r="AM950" s="126"/>
      <c r="AN950" s="126"/>
      <c r="AO950" s="126"/>
      <c r="AP950" s="126"/>
      <c r="AQ950" s="126"/>
      <c r="AR950" s="126"/>
      <c r="AS950" s="126"/>
      <c r="AT950" s="126"/>
      <c r="AU950" s="126"/>
      <c r="AV950" s="126"/>
      <c r="AW950" s="126"/>
      <c r="AX950" s="126"/>
      <c r="AY950" s="126"/>
      <c r="AZ950" s="126"/>
      <c r="BA950" s="126"/>
      <c r="BB950" s="126"/>
      <c r="BC950" s="126"/>
      <c r="BD950" s="126"/>
      <c r="BE950" s="126"/>
      <c r="BF950" s="126"/>
      <c r="BG950" s="126"/>
      <c r="BH950" s="126"/>
    </row>
    <row r="951" spans="1:60">
      <c r="A951" s="129"/>
      <c r="B951" s="129"/>
      <c r="C951" s="255" t="s">
        <v>841</v>
      </c>
      <c r="D951" s="256"/>
      <c r="E951" s="256"/>
      <c r="F951" s="256"/>
      <c r="G951" s="256"/>
      <c r="H951" s="131"/>
      <c r="I951" s="131"/>
      <c r="J951" s="131"/>
      <c r="K951" s="131"/>
      <c r="L951" s="131"/>
      <c r="M951" s="131"/>
      <c r="N951" s="130"/>
      <c r="O951" s="130"/>
      <c r="P951" s="130"/>
      <c r="Q951" s="130"/>
      <c r="R951" s="131"/>
      <c r="S951" s="131"/>
      <c r="T951" s="131"/>
      <c r="U951" s="131"/>
      <c r="V951" s="131"/>
      <c r="W951" s="131"/>
      <c r="X951" s="131"/>
      <c r="Y951" s="126"/>
      <c r="Z951" s="126"/>
      <c r="AA951" s="126"/>
      <c r="AB951" s="126"/>
      <c r="AC951" s="126"/>
      <c r="AD951" s="126"/>
      <c r="AE951" s="126"/>
      <c r="AF951" s="126"/>
      <c r="AG951" s="126" t="s">
        <v>340</v>
      </c>
      <c r="AH951" s="126"/>
      <c r="AI951" s="126"/>
      <c r="AJ951" s="126"/>
      <c r="AK951" s="126"/>
      <c r="AL951" s="126"/>
      <c r="AM951" s="126"/>
      <c r="AN951" s="126"/>
      <c r="AO951" s="126"/>
      <c r="AP951" s="126"/>
      <c r="AQ951" s="126"/>
      <c r="AR951" s="126"/>
      <c r="AS951" s="126"/>
      <c r="AT951" s="126"/>
      <c r="AU951" s="126"/>
      <c r="AV951" s="126"/>
      <c r="AW951" s="126"/>
      <c r="AX951" s="126"/>
      <c r="AY951" s="126"/>
      <c r="AZ951" s="126"/>
      <c r="BA951" s="126"/>
      <c r="BB951" s="126"/>
      <c r="BC951" s="126"/>
      <c r="BD951" s="126"/>
      <c r="BE951" s="126"/>
      <c r="BF951" s="126"/>
      <c r="BG951" s="126"/>
      <c r="BH951" s="126"/>
    </row>
    <row r="952" spans="1:60">
      <c r="A952" s="129"/>
      <c r="B952" s="129"/>
      <c r="C952" s="257" t="s">
        <v>842</v>
      </c>
      <c r="D952" s="258"/>
      <c r="E952" s="258"/>
      <c r="F952" s="258"/>
      <c r="G952" s="258"/>
      <c r="H952" s="131"/>
      <c r="I952" s="131"/>
      <c r="J952" s="131"/>
      <c r="K952" s="131"/>
      <c r="L952" s="131"/>
      <c r="M952" s="131"/>
      <c r="N952" s="130"/>
      <c r="O952" s="130"/>
      <c r="P952" s="130"/>
      <c r="Q952" s="130"/>
      <c r="R952" s="131"/>
      <c r="S952" s="131"/>
      <c r="T952" s="131"/>
      <c r="U952" s="131"/>
      <c r="V952" s="131"/>
      <c r="W952" s="131"/>
      <c r="X952" s="131"/>
      <c r="Y952" s="126"/>
      <c r="Z952" s="126"/>
      <c r="AA952" s="126"/>
      <c r="AB952" s="126"/>
      <c r="AC952" s="126"/>
      <c r="AD952" s="126"/>
      <c r="AE952" s="126"/>
      <c r="AF952" s="126"/>
      <c r="AG952" s="126" t="s">
        <v>340</v>
      </c>
      <c r="AH952" s="126"/>
      <c r="AI952" s="126"/>
      <c r="AJ952" s="126"/>
      <c r="AK952" s="126"/>
      <c r="AL952" s="126"/>
      <c r="AM952" s="126"/>
      <c r="AN952" s="126"/>
      <c r="AO952" s="126"/>
      <c r="AP952" s="126"/>
      <c r="AQ952" s="126"/>
      <c r="AR952" s="126"/>
      <c r="AS952" s="126"/>
      <c r="AT952" s="126"/>
      <c r="AU952" s="126"/>
      <c r="AV952" s="126"/>
      <c r="AW952" s="126"/>
      <c r="AX952" s="126"/>
      <c r="AY952" s="126"/>
      <c r="AZ952" s="126"/>
      <c r="BA952" s="126"/>
      <c r="BB952" s="126"/>
      <c r="BC952" s="126"/>
      <c r="BD952" s="126"/>
      <c r="BE952" s="126"/>
      <c r="BF952" s="126"/>
      <c r="BG952" s="126"/>
      <c r="BH952" s="126"/>
    </row>
    <row r="953" spans="1:60">
      <c r="A953" s="129"/>
      <c r="B953" s="129"/>
      <c r="C953" s="257" t="s">
        <v>843</v>
      </c>
      <c r="D953" s="258"/>
      <c r="E953" s="258"/>
      <c r="F953" s="258"/>
      <c r="G953" s="258"/>
      <c r="H953" s="131"/>
      <c r="I953" s="131"/>
      <c r="J953" s="131"/>
      <c r="K953" s="131"/>
      <c r="L953" s="131"/>
      <c r="M953" s="131"/>
      <c r="N953" s="130"/>
      <c r="O953" s="130"/>
      <c r="P953" s="130"/>
      <c r="Q953" s="130"/>
      <c r="R953" s="131"/>
      <c r="S953" s="131"/>
      <c r="T953" s="131"/>
      <c r="U953" s="131"/>
      <c r="V953" s="131"/>
      <c r="W953" s="131"/>
      <c r="X953" s="131"/>
      <c r="Y953" s="126"/>
      <c r="Z953" s="126"/>
      <c r="AA953" s="126"/>
      <c r="AB953" s="126"/>
      <c r="AC953" s="126"/>
      <c r="AD953" s="126"/>
      <c r="AE953" s="126"/>
      <c r="AF953" s="126"/>
      <c r="AG953" s="126" t="s">
        <v>340</v>
      </c>
      <c r="AH953" s="126"/>
      <c r="AI953" s="126"/>
      <c r="AJ953" s="126"/>
      <c r="AK953" s="126"/>
      <c r="AL953" s="126"/>
      <c r="AM953" s="126"/>
      <c r="AN953" s="126"/>
      <c r="AO953" s="126"/>
      <c r="AP953" s="126"/>
      <c r="AQ953" s="126"/>
      <c r="AR953" s="126"/>
      <c r="AS953" s="126"/>
      <c r="AT953" s="126"/>
      <c r="AU953" s="126"/>
      <c r="AV953" s="126"/>
      <c r="AW953" s="126"/>
      <c r="AX953" s="126"/>
      <c r="AY953" s="126"/>
      <c r="AZ953" s="126"/>
      <c r="BA953" s="126"/>
      <c r="BB953" s="126"/>
      <c r="BC953" s="126"/>
      <c r="BD953" s="126"/>
      <c r="BE953" s="126"/>
      <c r="BF953" s="126"/>
      <c r="BG953" s="126"/>
      <c r="BH953" s="126"/>
    </row>
    <row r="954" spans="1:60">
      <c r="A954" s="129"/>
      <c r="B954" s="129"/>
      <c r="C954" s="257" t="s">
        <v>844</v>
      </c>
      <c r="D954" s="258"/>
      <c r="E954" s="258"/>
      <c r="F954" s="258"/>
      <c r="G954" s="258"/>
      <c r="H954" s="131"/>
      <c r="I954" s="131"/>
      <c r="J954" s="131"/>
      <c r="K954" s="131"/>
      <c r="L954" s="131"/>
      <c r="M954" s="131"/>
      <c r="N954" s="130"/>
      <c r="O954" s="130"/>
      <c r="P954" s="130"/>
      <c r="Q954" s="130"/>
      <c r="R954" s="131"/>
      <c r="S954" s="131"/>
      <c r="T954" s="131"/>
      <c r="U954" s="131"/>
      <c r="V954" s="131"/>
      <c r="W954" s="131"/>
      <c r="X954" s="131"/>
      <c r="Y954" s="126"/>
      <c r="Z954" s="126"/>
      <c r="AA954" s="126"/>
      <c r="AB954" s="126"/>
      <c r="AC954" s="126"/>
      <c r="AD954" s="126"/>
      <c r="AE954" s="126"/>
      <c r="AF954" s="126"/>
      <c r="AG954" s="126" t="s">
        <v>340</v>
      </c>
      <c r="AH954" s="126"/>
      <c r="AI954" s="126"/>
      <c r="AJ954" s="126"/>
      <c r="AK954" s="126"/>
      <c r="AL954" s="126"/>
      <c r="AM954" s="126"/>
      <c r="AN954" s="126"/>
      <c r="AO954" s="126"/>
      <c r="AP954" s="126"/>
      <c r="AQ954" s="126"/>
      <c r="AR954" s="126"/>
      <c r="AS954" s="126"/>
      <c r="AT954" s="126"/>
      <c r="AU954" s="126"/>
      <c r="AV954" s="126"/>
      <c r="AW954" s="126"/>
      <c r="AX954" s="126"/>
      <c r="AY954" s="126"/>
      <c r="AZ954" s="126"/>
      <c r="BA954" s="126"/>
      <c r="BB954" s="126"/>
      <c r="BC954" s="126"/>
      <c r="BD954" s="126"/>
      <c r="BE954" s="126"/>
      <c r="BF954" s="126"/>
      <c r="BG954" s="126"/>
      <c r="BH954" s="126"/>
    </row>
    <row r="955" spans="1:60">
      <c r="A955" s="129"/>
      <c r="B955" s="129"/>
      <c r="C955" s="257" t="s">
        <v>845</v>
      </c>
      <c r="D955" s="258"/>
      <c r="E955" s="258"/>
      <c r="F955" s="258"/>
      <c r="G955" s="258"/>
      <c r="H955" s="131"/>
      <c r="I955" s="131"/>
      <c r="J955" s="131"/>
      <c r="K955" s="131"/>
      <c r="L955" s="131"/>
      <c r="M955" s="131"/>
      <c r="N955" s="130"/>
      <c r="O955" s="130"/>
      <c r="P955" s="130"/>
      <c r="Q955" s="130"/>
      <c r="R955" s="131"/>
      <c r="S955" s="131"/>
      <c r="T955" s="131"/>
      <c r="U955" s="131"/>
      <c r="V955" s="131"/>
      <c r="W955" s="131"/>
      <c r="X955" s="131"/>
      <c r="Y955" s="126"/>
      <c r="Z955" s="126"/>
      <c r="AA955" s="126"/>
      <c r="AB955" s="126"/>
      <c r="AC955" s="126"/>
      <c r="AD955" s="126"/>
      <c r="AE955" s="126"/>
      <c r="AF955" s="126"/>
      <c r="AG955" s="126" t="s">
        <v>340</v>
      </c>
      <c r="AH955" s="126"/>
      <c r="AI955" s="126"/>
      <c r="AJ955" s="126"/>
      <c r="AK955" s="126"/>
      <c r="AL955" s="126"/>
      <c r="AM955" s="126"/>
      <c r="AN955" s="126"/>
      <c r="AO955" s="126"/>
      <c r="AP955" s="126"/>
      <c r="AQ955" s="126"/>
      <c r="AR955" s="126"/>
      <c r="AS955" s="126"/>
      <c r="AT955" s="126"/>
      <c r="AU955" s="126"/>
      <c r="AV955" s="126"/>
      <c r="AW955" s="126"/>
      <c r="AX955" s="126"/>
      <c r="AY955" s="126"/>
      <c r="AZ955" s="126"/>
      <c r="BA955" s="126"/>
      <c r="BB955" s="126"/>
      <c r="BC955" s="126"/>
      <c r="BD955" s="126"/>
      <c r="BE955" s="126"/>
      <c r="BF955" s="126"/>
      <c r="BG955" s="126"/>
      <c r="BH955" s="126"/>
    </row>
    <row r="956" spans="1:60" ht="22.5">
      <c r="A956" s="140" t="s">
        <v>157</v>
      </c>
      <c r="B956" s="141" t="s">
        <v>1020</v>
      </c>
      <c r="C956" s="154" t="s">
        <v>1021</v>
      </c>
      <c r="D956" s="142" t="s">
        <v>408</v>
      </c>
      <c r="E956" s="143">
        <v>77.78</v>
      </c>
      <c r="F956" s="144">
        <v>0</v>
      </c>
      <c r="G956" s="151">
        <f>F956*E956</f>
        <v>0</v>
      </c>
      <c r="H956" s="131">
        <v>0</v>
      </c>
      <c r="I956" s="131">
        <v>0</v>
      </c>
      <c r="J956" s="131">
        <v>254.71</v>
      </c>
      <c r="K956" s="131">
        <v>19811.343800000002</v>
      </c>
      <c r="L956" s="131">
        <v>21</v>
      </c>
      <c r="M956" s="131">
        <v>23971.721399999999</v>
      </c>
      <c r="N956" s="130">
        <v>0</v>
      </c>
      <c r="O956" s="130">
        <v>0</v>
      </c>
      <c r="P956" s="130">
        <v>0</v>
      </c>
      <c r="Q956" s="130">
        <v>0</v>
      </c>
      <c r="R956" s="131">
        <v>0</v>
      </c>
      <c r="S956" s="131" t="s">
        <v>326</v>
      </c>
      <c r="T956" s="131"/>
      <c r="U956" s="131">
        <v>0</v>
      </c>
      <c r="V956" s="131">
        <v>0</v>
      </c>
      <c r="W956" s="131">
        <v>0</v>
      </c>
      <c r="X956" s="131" t="s">
        <v>327</v>
      </c>
      <c r="Y956" s="126"/>
      <c r="Z956" s="126"/>
      <c r="AA956" s="126"/>
      <c r="AB956" s="126"/>
      <c r="AC956" s="126"/>
      <c r="AD956" s="126"/>
      <c r="AE956" s="126"/>
      <c r="AF956" s="126"/>
      <c r="AG956" s="126" t="s">
        <v>328</v>
      </c>
      <c r="AH956" s="126"/>
      <c r="AI956" s="126"/>
      <c r="AJ956" s="126"/>
      <c r="AK956" s="126"/>
      <c r="AL956" s="126"/>
      <c r="AM956" s="126"/>
      <c r="AN956" s="126"/>
      <c r="AO956" s="126"/>
      <c r="AP956" s="126"/>
      <c r="AQ956" s="126"/>
      <c r="AR956" s="126"/>
      <c r="AS956" s="126"/>
      <c r="AT956" s="126"/>
      <c r="AU956" s="126"/>
      <c r="AV956" s="126"/>
      <c r="AW956" s="126"/>
      <c r="AX956" s="126"/>
      <c r="AY956" s="126"/>
      <c r="AZ956" s="126"/>
      <c r="BA956" s="126"/>
      <c r="BB956" s="126"/>
      <c r="BC956" s="126"/>
      <c r="BD956" s="126"/>
      <c r="BE956" s="126"/>
      <c r="BF956" s="126"/>
      <c r="BG956" s="126"/>
      <c r="BH956" s="126"/>
    </row>
    <row r="957" spans="1:60">
      <c r="A957" s="129"/>
      <c r="B957" s="129"/>
      <c r="C957" s="255" t="s">
        <v>1022</v>
      </c>
      <c r="D957" s="256"/>
      <c r="E957" s="256"/>
      <c r="F957" s="256"/>
      <c r="G957" s="256"/>
      <c r="H957" s="131"/>
      <c r="I957" s="131"/>
      <c r="J957" s="131"/>
      <c r="K957" s="131"/>
      <c r="L957" s="131"/>
      <c r="M957" s="131"/>
      <c r="N957" s="130"/>
      <c r="O957" s="130"/>
      <c r="P957" s="130"/>
      <c r="Q957" s="130"/>
      <c r="R957" s="131"/>
      <c r="S957" s="131"/>
      <c r="T957" s="131"/>
      <c r="U957" s="131"/>
      <c r="V957" s="131"/>
      <c r="W957" s="131"/>
      <c r="X957" s="131"/>
      <c r="Y957" s="126"/>
      <c r="Z957" s="126"/>
      <c r="AA957" s="126"/>
      <c r="AB957" s="126"/>
      <c r="AC957" s="126"/>
      <c r="AD957" s="126"/>
      <c r="AE957" s="126"/>
      <c r="AF957" s="126"/>
      <c r="AG957" s="126" t="s">
        <v>340</v>
      </c>
      <c r="AH957" s="126"/>
      <c r="AI957" s="126"/>
      <c r="AJ957" s="126"/>
      <c r="AK957" s="126"/>
      <c r="AL957" s="126"/>
      <c r="AM957" s="126"/>
      <c r="AN957" s="126"/>
      <c r="AO957" s="126"/>
      <c r="AP957" s="126"/>
      <c r="AQ957" s="126"/>
      <c r="AR957" s="126"/>
      <c r="AS957" s="126"/>
      <c r="AT957" s="126"/>
      <c r="AU957" s="126"/>
      <c r="AV957" s="126"/>
      <c r="AW957" s="126"/>
      <c r="AX957" s="126"/>
      <c r="AY957" s="126"/>
      <c r="AZ957" s="126"/>
      <c r="BA957" s="126"/>
      <c r="BB957" s="126"/>
      <c r="BC957" s="126"/>
      <c r="BD957" s="126"/>
      <c r="BE957" s="126"/>
      <c r="BF957" s="126"/>
      <c r="BG957" s="126"/>
      <c r="BH957" s="126"/>
    </row>
    <row r="958" spans="1:60">
      <c r="A958" s="129"/>
      <c r="B958" s="129"/>
      <c r="C958" s="257" t="s">
        <v>1023</v>
      </c>
      <c r="D958" s="258"/>
      <c r="E958" s="258"/>
      <c r="F958" s="258"/>
      <c r="G958" s="258"/>
      <c r="H958" s="131"/>
      <c r="I958" s="131"/>
      <c r="J958" s="131"/>
      <c r="K958" s="131"/>
      <c r="L958" s="131"/>
      <c r="M958" s="131"/>
      <c r="N958" s="130"/>
      <c r="O958" s="130"/>
      <c r="P958" s="130"/>
      <c r="Q958" s="130"/>
      <c r="R958" s="131"/>
      <c r="S958" s="131"/>
      <c r="T958" s="131"/>
      <c r="U958" s="131"/>
      <c r="V958" s="131"/>
      <c r="W958" s="131"/>
      <c r="X958" s="131"/>
      <c r="Y958" s="126"/>
      <c r="Z958" s="126"/>
      <c r="AA958" s="126"/>
      <c r="AB958" s="126"/>
      <c r="AC958" s="126"/>
      <c r="AD958" s="126"/>
      <c r="AE958" s="126"/>
      <c r="AF958" s="126"/>
      <c r="AG958" s="126" t="s">
        <v>340</v>
      </c>
      <c r="AH958" s="126"/>
      <c r="AI958" s="126"/>
      <c r="AJ958" s="126"/>
      <c r="AK958" s="126"/>
      <c r="AL958" s="126"/>
      <c r="AM958" s="126"/>
      <c r="AN958" s="126"/>
      <c r="AO958" s="126"/>
      <c r="AP958" s="126"/>
      <c r="AQ958" s="126"/>
      <c r="AR958" s="126"/>
      <c r="AS958" s="126"/>
      <c r="AT958" s="126"/>
      <c r="AU958" s="126"/>
      <c r="AV958" s="126"/>
      <c r="AW958" s="126"/>
      <c r="AX958" s="126"/>
      <c r="AY958" s="126"/>
      <c r="AZ958" s="126"/>
      <c r="BA958" s="126"/>
      <c r="BB958" s="126"/>
      <c r="BC958" s="126"/>
      <c r="BD958" s="126"/>
      <c r="BE958" s="126"/>
      <c r="BF958" s="126"/>
      <c r="BG958" s="126"/>
      <c r="BH958" s="126"/>
    </row>
    <row r="959" spans="1:60">
      <c r="A959" s="129"/>
      <c r="B959" s="129"/>
      <c r="C959" s="257" t="s">
        <v>1024</v>
      </c>
      <c r="D959" s="258"/>
      <c r="E959" s="258"/>
      <c r="F959" s="258"/>
      <c r="G959" s="258"/>
      <c r="H959" s="131"/>
      <c r="I959" s="131"/>
      <c r="J959" s="131"/>
      <c r="K959" s="131"/>
      <c r="L959" s="131"/>
      <c r="M959" s="131"/>
      <c r="N959" s="130"/>
      <c r="O959" s="130"/>
      <c r="P959" s="130"/>
      <c r="Q959" s="130"/>
      <c r="R959" s="131"/>
      <c r="S959" s="131"/>
      <c r="T959" s="131"/>
      <c r="U959" s="131"/>
      <c r="V959" s="131"/>
      <c r="W959" s="131"/>
      <c r="X959" s="131"/>
      <c r="Y959" s="126"/>
      <c r="Z959" s="126"/>
      <c r="AA959" s="126"/>
      <c r="AB959" s="126"/>
      <c r="AC959" s="126"/>
      <c r="AD959" s="126"/>
      <c r="AE959" s="126"/>
      <c r="AF959" s="126"/>
      <c r="AG959" s="126" t="s">
        <v>340</v>
      </c>
      <c r="AH959" s="126"/>
      <c r="AI959" s="126"/>
      <c r="AJ959" s="126"/>
      <c r="AK959" s="126"/>
      <c r="AL959" s="126"/>
      <c r="AM959" s="126"/>
      <c r="AN959" s="126"/>
      <c r="AO959" s="126"/>
      <c r="AP959" s="126"/>
      <c r="AQ959" s="126"/>
      <c r="AR959" s="126"/>
      <c r="AS959" s="126"/>
      <c r="AT959" s="126"/>
      <c r="AU959" s="126"/>
      <c r="AV959" s="126"/>
      <c r="AW959" s="126"/>
      <c r="AX959" s="126"/>
      <c r="AY959" s="126"/>
      <c r="AZ959" s="126"/>
      <c r="BA959" s="126"/>
      <c r="BB959" s="126"/>
      <c r="BC959" s="126"/>
      <c r="BD959" s="126"/>
      <c r="BE959" s="126"/>
      <c r="BF959" s="126"/>
      <c r="BG959" s="126"/>
      <c r="BH959" s="126"/>
    </row>
    <row r="960" spans="1:60">
      <c r="A960" s="129"/>
      <c r="B960" s="129"/>
      <c r="C960" s="257" t="s">
        <v>1025</v>
      </c>
      <c r="D960" s="258"/>
      <c r="E960" s="258"/>
      <c r="F960" s="258"/>
      <c r="G960" s="258"/>
      <c r="H960" s="131"/>
      <c r="I960" s="131"/>
      <c r="J960" s="131"/>
      <c r="K960" s="131"/>
      <c r="L960" s="131"/>
      <c r="M960" s="131"/>
      <c r="N960" s="130"/>
      <c r="O960" s="130"/>
      <c r="P960" s="130"/>
      <c r="Q960" s="130"/>
      <c r="R960" s="131"/>
      <c r="S960" s="131"/>
      <c r="T960" s="131"/>
      <c r="U960" s="131"/>
      <c r="V960" s="131"/>
      <c r="W960" s="131"/>
      <c r="X960" s="131"/>
      <c r="Y960" s="126"/>
      <c r="Z960" s="126"/>
      <c r="AA960" s="126"/>
      <c r="AB960" s="126"/>
      <c r="AC960" s="126"/>
      <c r="AD960" s="126"/>
      <c r="AE960" s="126"/>
      <c r="AF960" s="126"/>
      <c r="AG960" s="126" t="s">
        <v>340</v>
      </c>
      <c r="AH960" s="126"/>
      <c r="AI960" s="126"/>
      <c r="AJ960" s="126"/>
      <c r="AK960" s="126"/>
      <c r="AL960" s="126"/>
      <c r="AM960" s="126"/>
      <c r="AN960" s="126"/>
      <c r="AO960" s="126"/>
      <c r="AP960" s="126"/>
      <c r="AQ960" s="126"/>
      <c r="AR960" s="126"/>
      <c r="AS960" s="126"/>
      <c r="AT960" s="126"/>
      <c r="AU960" s="126"/>
      <c r="AV960" s="126"/>
      <c r="AW960" s="126"/>
      <c r="AX960" s="126"/>
      <c r="AY960" s="126"/>
      <c r="AZ960" s="126"/>
      <c r="BA960" s="126"/>
      <c r="BB960" s="126"/>
      <c r="BC960" s="126"/>
      <c r="BD960" s="126"/>
      <c r="BE960" s="126"/>
      <c r="BF960" s="126"/>
      <c r="BG960" s="126"/>
      <c r="BH960" s="126"/>
    </row>
    <row r="961" spans="1:60">
      <c r="A961" s="129"/>
      <c r="B961" s="129"/>
      <c r="C961" s="257" t="s">
        <v>1026</v>
      </c>
      <c r="D961" s="258"/>
      <c r="E961" s="258"/>
      <c r="F961" s="258"/>
      <c r="G961" s="258"/>
      <c r="H961" s="131"/>
      <c r="I961" s="131"/>
      <c r="J961" s="131"/>
      <c r="K961" s="131"/>
      <c r="L961" s="131"/>
      <c r="M961" s="131"/>
      <c r="N961" s="130"/>
      <c r="O961" s="130"/>
      <c r="P961" s="130"/>
      <c r="Q961" s="130"/>
      <c r="R961" s="131"/>
      <c r="S961" s="131"/>
      <c r="T961" s="131"/>
      <c r="U961" s="131"/>
      <c r="V961" s="131"/>
      <c r="W961" s="131"/>
      <c r="X961" s="131"/>
      <c r="Y961" s="126"/>
      <c r="Z961" s="126"/>
      <c r="AA961" s="126"/>
      <c r="AB961" s="126"/>
      <c r="AC961" s="126"/>
      <c r="AD961" s="126"/>
      <c r="AE961" s="126"/>
      <c r="AF961" s="126"/>
      <c r="AG961" s="126" t="s">
        <v>340</v>
      </c>
      <c r="AH961" s="126"/>
      <c r="AI961" s="126"/>
      <c r="AJ961" s="126"/>
      <c r="AK961" s="126"/>
      <c r="AL961" s="126"/>
      <c r="AM961" s="126"/>
      <c r="AN961" s="126"/>
      <c r="AO961" s="126"/>
      <c r="AP961" s="126"/>
      <c r="AQ961" s="126"/>
      <c r="AR961" s="126"/>
      <c r="AS961" s="126"/>
      <c r="AT961" s="126"/>
      <c r="AU961" s="126"/>
      <c r="AV961" s="126"/>
      <c r="AW961" s="126"/>
      <c r="AX961" s="126"/>
      <c r="AY961" s="126"/>
      <c r="AZ961" s="126"/>
      <c r="BA961" s="126"/>
      <c r="BB961" s="126"/>
      <c r="BC961" s="126"/>
      <c r="BD961" s="126"/>
      <c r="BE961" s="126"/>
      <c r="BF961" s="126"/>
      <c r="BG961" s="126"/>
      <c r="BH961" s="126"/>
    </row>
    <row r="962" spans="1:60">
      <c r="A962" s="129"/>
      <c r="B962" s="129"/>
      <c r="C962" s="257" t="s">
        <v>1027</v>
      </c>
      <c r="D962" s="258"/>
      <c r="E962" s="258"/>
      <c r="F962" s="258"/>
      <c r="G962" s="258"/>
      <c r="H962" s="131"/>
      <c r="I962" s="131"/>
      <c r="J962" s="131"/>
      <c r="K962" s="131"/>
      <c r="L962" s="131"/>
      <c r="M962" s="131"/>
      <c r="N962" s="130"/>
      <c r="O962" s="130"/>
      <c r="P962" s="130"/>
      <c r="Q962" s="130"/>
      <c r="R962" s="131"/>
      <c r="S962" s="131"/>
      <c r="T962" s="131"/>
      <c r="U962" s="131"/>
      <c r="V962" s="131"/>
      <c r="W962" s="131"/>
      <c r="X962" s="131"/>
      <c r="Y962" s="126"/>
      <c r="Z962" s="126"/>
      <c r="AA962" s="126"/>
      <c r="AB962" s="126"/>
      <c r="AC962" s="126"/>
      <c r="AD962" s="126"/>
      <c r="AE962" s="126"/>
      <c r="AF962" s="126"/>
      <c r="AG962" s="126" t="s">
        <v>340</v>
      </c>
      <c r="AH962" s="126"/>
      <c r="AI962" s="126"/>
      <c r="AJ962" s="126"/>
      <c r="AK962" s="126"/>
      <c r="AL962" s="126"/>
      <c r="AM962" s="126"/>
      <c r="AN962" s="126"/>
      <c r="AO962" s="126"/>
      <c r="AP962" s="126"/>
      <c r="AQ962" s="126"/>
      <c r="AR962" s="126"/>
      <c r="AS962" s="126"/>
      <c r="AT962" s="126"/>
      <c r="AU962" s="126"/>
      <c r="AV962" s="126"/>
      <c r="AW962" s="126"/>
      <c r="AX962" s="126"/>
      <c r="AY962" s="126"/>
      <c r="AZ962" s="126"/>
      <c r="BA962" s="126"/>
      <c r="BB962" s="126"/>
      <c r="BC962" s="126"/>
      <c r="BD962" s="126"/>
      <c r="BE962" s="126"/>
      <c r="BF962" s="126"/>
      <c r="BG962" s="126"/>
      <c r="BH962" s="126"/>
    </row>
    <row r="963" spans="1:60">
      <c r="A963" s="129"/>
      <c r="B963" s="129"/>
      <c r="C963" s="257" t="s">
        <v>1028</v>
      </c>
      <c r="D963" s="258"/>
      <c r="E963" s="258"/>
      <c r="F963" s="258"/>
      <c r="G963" s="258"/>
      <c r="H963" s="131"/>
      <c r="I963" s="131"/>
      <c r="J963" s="131"/>
      <c r="K963" s="131"/>
      <c r="L963" s="131"/>
      <c r="M963" s="131"/>
      <c r="N963" s="130"/>
      <c r="O963" s="130"/>
      <c r="P963" s="130"/>
      <c r="Q963" s="130"/>
      <c r="R963" s="131"/>
      <c r="S963" s="131"/>
      <c r="T963" s="131"/>
      <c r="U963" s="131"/>
      <c r="V963" s="131"/>
      <c r="W963" s="131"/>
      <c r="X963" s="131"/>
      <c r="Y963" s="126"/>
      <c r="Z963" s="126"/>
      <c r="AA963" s="126"/>
      <c r="AB963" s="126"/>
      <c r="AC963" s="126"/>
      <c r="AD963" s="126"/>
      <c r="AE963" s="126"/>
      <c r="AF963" s="126"/>
      <c r="AG963" s="126" t="s">
        <v>340</v>
      </c>
      <c r="AH963" s="126"/>
      <c r="AI963" s="126"/>
      <c r="AJ963" s="126"/>
      <c r="AK963" s="126"/>
      <c r="AL963" s="126"/>
      <c r="AM963" s="126"/>
      <c r="AN963" s="126"/>
      <c r="AO963" s="126"/>
      <c r="AP963" s="126"/>
      <c r="AQ963" s="126"/>
      <c r="AR963" s="126"/>
      <c r="AS963" s="126"/>
      <c r="AT963" s="126"/>
      <c r="AU963" s="126"/>
      <c r="AV963" s="126"/>
      <c r="AW963" s="126"/>
      <c r="AX963" s="126"/>
      <c r="AY963" s="126"/>
      <c r="AZ963" s="126"/>
      <c r="BA963" s="126"/>
      <c r="BB963" s="126"/>
      <c r="BC963" s="126"/>
      <c r="BD963" s="126"/>
      <c r="BE963" s="126"/>
      <c r="BF963" s="126"/>
      <c r="BG963" s="126"/>
      <c r="BH963" s="126"/>
    </row>
    <row r="964" spans="1:60">
      <c r="A964" s="129"/>
      <c r="B964" s="129"/>
      <c r="C964" s="257" t="s">
        <v>1029</v>
      </c>
      <c r="D964" s="258"/>
      <c r="E964" s="258"/>
      <c r="F964" s="258"/>
      <c r="G964" s="258"/>
      <c r="H964" s="131"/>
      <c r="I964" s="131"/>
      <c r="J964" s="131"/>
      <c r="K964" s="131"/>
      <c r="L964" s="131"/>
      <c r="M964" s="131"/>
      <c r="N964" s="130"/>
      <c r="O964" s="130"/>
      <c r="P964" s="130"/>
      <c r="Q964" s="130"/>
      <c r="R964" s="131"/>
      <c r="S964" s="131"/>
      <c r="T964" s="131"/>
      <c r="U964" s="131"/>
      <c r="V964" s="131"/>
      <c r="W964" s="131"/>
      <c r="X964" s="131"/>
      <c r="Y964" s="126"/>
      <c r="Z964" s="126"/>
      <c r="AA964" s="126"/>
      <c r="AB964" s="126"/>
      <c r="AC964" s="126"/>
      <c r="AD964" s="126"/>
      <c r="AE964" s="126"/>
      <c r="AF964" s="126"/>
      <c r="AG964" s="126" t="s">
        <v>340</v>
      </c>
      <c r="AH964" s="126"/>
      <c r="AI964" s="126"/>
      <c r="AJ964" s="126"/>
      <c r="AK964" s="126"/>
      <c r="AL964" s="126"/>
      <c r="AM964" s="126"/>
      <c r="AN964" s="126"/>
      <c r="AO964" s="126"/>
      <c r="AP964" s="126"/>
      <c r="AQ964" s="126"/>
      <c r="AR964" s="126"/>
      <c r="AS964" s="126"/>
      <c r="AT964" s="126"/>
      <c r="AU964" s="126"/>
      <c r="AV964" s="126"/>
      <c r="AW964" s="126"/>
      <c r="AX964" s="126"/>
      <c r="AY964" s="126"/>
      <c r="AZ964" s="126"/>
      <c r="BA964" s="126"/>
      <c r="BB964" s="126"/>
      <c r="BC964" s="126"/>
      <c r="BD964" s="126"/>
      <c r="BE964" s="126"/>
      <c r="BF964" s="126"/>
      <c r="BG964" s="126"/>
      <c r="BH964" s="126"/>
    </row>
    <row r="965" spans="1:60">
      <c r="A965" s="129"/>
      <c r="B965" s="129"/>
      <c r="C965" s="257" t="s">
        <v>946</v>
      </c>
      <c r="D965" s="258"/>
      <c r="E965" s="258"/>
      <c r="F965" s="258"/>
      <c r="G965" s="258"/>
      <c r="H965" s="131"/>
      <c r="I965" s="131"/>
      <c r="J965" s="131"/>
      <c r="K965" s="131"/>
      <c r="L965" s="131"/>
      <c r="M965" s="131"/>
      <c r="N965" s="130"/>
      <c r="O965" s="130"/>
      <c r="P965" s="130"/>
      <c r="Q965" s="130"/>
      <c r="R965" s="131"/>
      <c r="S965" s="131"/>
      <c r="T965" s="131"/>
      <c r="U965" s="131"/>
      <c r="V965" s="131"/>
      <c r="W965" s="131"/>
      <c r="X965" s="131"/>
      <c r="Y965" s="126"/>
      <c r="Z965" s="126"/>
      <c r="AA965" s="126"/>
      <c r="AB965" s="126"/>
      <c r="AC965" s="126"/>
      <c r="AD965" s="126"/>
      <c r="AE965" s="126"/>
      <c r="AF965" s="126"/>
      <c r="AG965" s="126" t="s">
        <v>340</v>
      </c>
      <c r="AH965" s="126"/>
      <c r="AI965" s="126"/>
      <c r="AJ965" s="126"/>
      <c r="AK965" s="126"/>
      <c r="AL965" s="126"/>
      <c r="AM965" s="126"/>
      <c r="AN965" s="126"/>
      <c r="AO965" s="126"/>
      <c r="AP965" s="126"/>
      <c r="AQ965" s="126"/>
      <c r="AR965" s="126"/>
      <c r="AS965" s="126"/>
      <c r="AT965" s="126"/>
      <c r="AU965" s="126"/>
      <c r="AV965" s="126"/>
      <c r="AW965" s="126"/>
      <c r="AX965" s="126"/>
      <c r="AY965" s="126"/>
      <c r="AZ965" s="126"/>
      <c r="BA965" s="126"/>
      <c r="BB965" s="126"/>
      <c r="BC965" s="126"/>
      <c r="BD965" s="126"/>
      <c r="BE965" s="126"/>
      <c r="BF965" s="126"/>
      <c r="BG965" s="126"/>
      <c r="BH965" s="126"/>
    </row>
    <row r="966" spans="1:60">
      <c r="A966" s="129"/>
      <c r="B966" s="129"/>
      <c r="C966" s="257" t="s">
        <v>1030</v>
      </c>
      <c r="D966" s="258"/>
      <c r="E966" s="258"/>
      <c r="F966" s="258"/>
      <c r="G966" s="258"/>
      <c r="H966" s="131"/>
      <c r="I966" s="131"/>
      <c r="J966" s="131"/>
      <c r="K966" s="131"/>
      <c r="L966" s="131"/>
      <c r="M966" s="131"/>
      <c r="N966" s="130"/>
      <c r="O966" s="130"/>
      <c r="P966" s="130"/>
      <c r="Q966" s="130"/>
      <c r="R966" s="131"/>
      <c r="S966" s="131"/>
      <c r="T966" s="131"/>
      <c r="U966" s="131"/>
      <c r="V966" s="131"/>
      <c r="W966" s="131"/>
      <c r="X966" s="131"/>
      <c r="Y966" s="126"/>
      <c r="Z966" s="126"/>
      <c r="AA966" s="126"/>
      <c r="AB966" s="126"/>
      <c r="AC966" s="126"/>
      <c r="AD966" s="126"/>
      <c r="AE966" s="126"/>
      <c r="AF966" s="126"/>
      <c r="AG966" s="126" t="s">
        <v>340</v>
      </c>
      <c r="AH966" s="126"/>
      <c r="AI966" s="126"/>
      <c r="AJ966" s="126"/>
      <c r="AK966" s="126"/>
      <c r="AL966" s="126"/>
      <c r="AM966" s="126"/>
      <c r="AN966" s="126"/>
      <c r="AO966" s="126"/>
      <c r="AP966" s="126"/>
      <c r="AQ966" s="126"/>
      <c r="AR966" s="126"/>
      <c r="AS966" s="126"/>
      <c r="AT966" s="126"/>
      <c r="AU966" s="126"/>
      <c r="AV966" s="126"/>
      <c r="AW966" s="126"/>
      <c r="AX966" s="126"/>
      <c r="AY966" s="126"/>
      <c r="AZ966" s="126"/>
      <c r="BA966" s="126"/>
      <c r="BB966" s="126"/>
      <c r="BC966" s="126"/>
      <c r="BD966" s="126"/>
      <c r="BE966" s="126"/>
      <c r="BF966" s="126"/>
      <c r="BG966" s="126"/>
      <c r="BH966" s="126"/>
    </row>
    <row r="967" spans="1:60">
      <c r="A967" s="129"/>
      <c r="B967" s="129"/>
      <c r="C967" s="257" t="s">
        <v>1031</v>
      </c>
      <c r="D967" s="258"/>
      <c r="E967" s="258"/>
      <c r="F967" s="258"/>
      <c r="G967" s="258"/>
      <c r="H967" s="131"/>
      <c r="I967" s="131"/>
      <c r="J967" s="131"/>
      <c r="K967" s="131"/>
      <c r="L967" s="131"/>
      <c r="M967" s="131"/>
      <c r="N967" s="130"/>
      <c r="O967" s="130"/>
      <c r="P967" s="130"/>
      <c r="Q967" s="130"/>
      <c r="R967" s="131"/>
      <c r="S967" s="131"/>
      <c r="T967" s="131"/>
      <c r="U967" s="131"/>
      <c r="V967" s="131"/>
      <c r="W967" s="131"/>
      <c r="X967" s="131"/>
      <c r="Y967" s="126"/>
      <c r="Z967" s="126"/>
      <c r="AA967" s="126"/>
      <c r="AB967" s="126"/>
      <c r="AC967" s="126"/>
      <c r="AD967" s="126"/>
      <c r="AE967" s="126"/>
      <c r="AF967" s="126"/>
      <c r="AG967" s="126" t="s">
        <v>340</v>
      </c>
      <c r="AH967" s="126"/>
      <c r="AI967" s="126"/>
      <c r="AJ967" s="126"/>
      <c r="AK967" s="126"/>
      <c r="AL967" s="126"/>
      <c r="AM967" s="126"/>
      <c r="AN967" s="126"/>
      <c r="AO967" s="126"/>
      <c r="AP967" s="126"/>
      <c r="AQ967" s="126"/>
      <c r="AR967" s="126"/>
      <c r="AS967" s="126"/>
      <c r="AT967" s="126"/>
      <c r="AU967" s="126"/>
      <c r="AV967" s="126"/>
      <c r="AW967" s="126"/>
      <c r="AX967" s="126"/>
      <c r="AY967" s="126"/>
      <c r="AZ967" s="126"/>
      <c r="BA967" s="126"/>
      <c r="BB967" s="126"/>
      <c r="BC967" s="126"/>
      <c r="BD967" s="126"/>
      <c r="BE967" s="126"/>
      <c r="BF967" s="126"/>
      <c r="BG967" s="126"/>
      <c r="BH967" s="126"/>
    </row>
    <row r="968" spans="1:60" ht="22.5">
      <c r="A968" s="140" t="s">
        <v>1032</v>
      </c>
      <c r="B968" s="141" t="s">
        <v>1033</v>
      </c>
      <c r="C968" s="154" t="s">
        <v>1034</v>
      </c>
      <c r="D968" s="142" t="s">
        <v>338</v>
      </c>
      <c r="E968" s="143">
        <v>25.667000000000002</v>
      </c>
      <c r="F968" s="144">
        <v>0</v>
      </c>
      <c r="G968" s="151">
        <f>F968*E968</f>
        <v>0</v>
      </c>
      <c r="H968" s="131">
        <v>61.9</v>
      </c>
      <c r="I968" s="131">
        <v>1588.7873</v>
      </c>
      <c r="J968" s="131">
        <v>0</v>
      </c>
      <c r="K968" s="131">
        <v>0</v>
      </c>
      <c r="L968" s="131">
        <v>21</v>
      </c>
      <c r="M968" s="131">
        <v>1922.4358999999999</v>
      </c>
      <c r="N968" s="130">
        <v>0</v>
      </c>
      <c r="O968" s="130">
        <v>0</v>
      </c>
      <c r="P968" s="130">
        <v>0</v>
      </c>
      <c r="Q968" s="130">
        <v>0</v>
      </c>
      <c r="R968" s="131">
        <v>0</v>
      </c>
      <c r="S968" s="131" t="s">
        <v>326</v>
      </c>
      <c r="T968" s="131"/>
      <c r="U968" s="131">
        <v>0</v>
      </c>
      <c r="V968" s="131">
        <v>0</v>
      </c>
      <c r="W968" s="131">
        <v>0</v>
      </c>
      <c r="X968" s="131" t="s">
        <v>385</v>
      </c>
      <c r="Y968" s="126"/>
      <c r="Z968" s="126"/>
      <c r="AA968" s="126"/>
      <c r="AB968" s="126"/>
      <c r="AC968" s="126"/>
      <c r="AD968" s="126"/>
      <c r="AE968" s="126"/>
      <c r="AF968" s="126"/>
      <c r="AG968" s="126" t="s">
        <v>386</v>
      </c>
      <c r="AH968" s="126"/>
      <c r="AI968" s="126"/>
      <c r="AJ968" s="126"/>
      <c r="AK968" s="126"/>
      <c r="AL968" s="126"/>
      <c r="AM968" s="126"/>
      <c r="AN968" s="126"/>
      <c r="AO968" s="126"/>
      <c r="AP968" s="126"/>
      <c r="AQ968" s="126"/>
      <c r="AR968" s="126"/>
      <c r="AS968" s="126"/>
      <c r="AT968" s="126"/>
      <c r="AU968" s="126"/>
      <c r="AV968" s="126"/>
      <c r="AW968" s="126"/>
      <c r="AX968" s="126"/>
      <c r="AY968" s="126"/>
      <c r="AZ968" s="126"/>
      <c r="BA968" s="126"/>
      <c r="BB968" s="126"/>
      <c r="BC968" s="126"/>
      <c r="BD968" s="126"/>
      <c r="BE968" s="126"/>
      <c r="BF968" s="126"/>
      <c r="BG968" s="126"/>
      <c r="BH968" s="126"/>
    </row>
    <row r="969" spans="1:60">
      <c r="A969" s="129"/>
      <c r="B969" s="129"/>
      <c r="C969" s="255" t="s">
        <v>1035</v>
      </c>
      <c r="D969" s="256"/>
      <c r="E969" s="256"/>
      <c r="F969" s="256"/>
      <c r="G969" s="256"/>
      <c r="H969" s="131"/>
      <c r="I969" s="131"/>
      <c r="J969" s="131"/>
      <c r="K969" s="131"/>
      <c r="L969" s="131"/>
      <c r="M969" s="131"/>
      <c r="N969" s="130"/>
      <c r="O969" s="130"/>
      <c r="P969" s="130"/>
      <c r="Q969" s="130"/>
      <c r="R969" s="131"/>
      <c r="S969" s="131"/>
      <c r="T969" s="131"/>
      <c r="U969" s="131"/>
      <c r="V969" s="131"/>
      <c r="W969" s="131"/>
      <c r="X969" s="131"/>
      <c r="Y969" s="126"/>
      <c r="Z969" s="126"/>
      <c r="AA969" s="126"/>
      <c r="AB969" s="126"/>
      <c r="AC969" s="126"/>
      <c r="AD969" s="126"/>
      <c r="AE969" s="126"/>
      <c r="AF969" s="126"/>
      <c r="AG969" s="126" t="s">
        <v>340</v>
      </c>
      <c r="AH969" s="126"/>
      <c r="AI969" s="126"/>
      <c r="AJ969" s="126"/>
      <c r="AK969" s="126"/>
      <c r="AL969" s="126"/>
      <c r="AM969" s="126"/>
      <c r="AN969" s="126"/>
      <c r="AO969" s="126"/>
      <c r="AP969" s="126"/>
      <c r="AQ969" s="126"/>
      <c r="AR969" s="126"/>
      <c r="AS969" s="126"/>
      <c r="AT969" s="126"/>
      <c r="AU969" s="126"/>
      <c r="AV969" s="126"/>
      <c r="AW969" s="126"/>
      <c r="AX969" s="126"/>
      <c r="AY969" s="126"/>
      <c r="AZ969" s="126"/>
      <c r="BA969" s="126"/>
      <c r="BB969" s="126"/>
      <c r="BC969" s="126"/>
      <c r="BD969" s="126"/>
      <c r="BE969" s="126"/>
      <c r="BF969" s="126"/>
      <c r="BG969" s="126"/>
      <c r="BH969" s="126"/>
    </row>
    <row r="970" spans="1:60" ht="22.5">
      <c r="A970" s="140" t="s">
        <v>1036</v>
      </c>
      <c r="B970" s="141" t="s">
        <v>1037</v>
      </c>
      <c r="C970" s="154" t="s">
        <v>1038</v>
      </c>
      <c r="D970" s="142" t="s">
        <v>408</v>
      </c>
      <c r="E970" s="143">
        <v>97.34</v>
      </c>
      <c r="F970" s="144">
        <v>0</v>
      </c>
      <c r="G970" s="151">
        <f>F970*E970</f>
        <v>0</v>
      </c>
      <c r="H970" s="131">
        <v>0</v>
      </c>
      <c r="I970" s="131">
        <v>0</v>
      </c>
      <c r="J970" s="131">
        <v>264.66000000000003</v>
      </c>
      <c r="K970" s="131">
        <v>25762.004400000002</v>
      </c>
      <c r="L970" s="131">
        <v>21</v>
      </c>
      <c r="M970" s="131">
        <v>31172.02</v>
      </c>
      <c r="N970" s="130">
        <v>0</v>
      </c>
      <c r="O970" s="130">
        <v>0</v>
      </c>
      <c r="P970" s="130">
        <v>0</v>
      </c>
      <c r="Q970" s="130">
        <v>0</v>
      </c>
      <c r="R970" s="131">
        <v>0</v>
      </c>
      <c r="S970" s="131" t="s">
        <v>326</v>
      </c>
      <c r="T970" s="131"/>
      <c r="U970" s="131">
        <v>0</v>
      </c>
      <c r="V970" s="131">
        <v>0</v>
      </c>
      <c r="W970" s="131">
        <v>0</v>
      </c>
      <c r="X970" s="131" t="s">
        <v>327</v>
      </c>
      <c r="Y970" s="126"/>
      <c r="Z970" s="126"/>
      <c r="AA970" s="126"/>
      <c r="AB970" s="126"/>
      <c r="AC970" s="126"/>
      <c r="AD970" s="126"/>
      <c r="AE970" s="126"/>
      <c r="AF970" s="126"/>
      <c r="AG970" s="126" t="s">
        <v>328</v>
      </c>
      <c r="AH970" s="126"/>
      <c r="AI970" s="126"/>
      <c r="AJ970" s="126"/>
      <c r="AK970" s="126"/>
      <c r="AL970" s="126"/>
      <c r="AM970" s="126"/>
      <c r="AN970" s="126"/>
      <c r="AO970" s="126"/>
      <c r="AP970" s="126"/>
      <c r="AQ970" s="126"/>
      <c r="AR970" s="126"/>
      <c r="AS970" s="126"/>
      <c r="AT970" s="126"/>
      <c r="AU970" s="126"/>
      <c r="AV970" s="126"/>
      <c r="AW970" s="126"/>
      <c r="AX970" s="126"/>
      <c r="AY970" s="126"/>
      <c r="AZ970" s="126"/>
      <c r="BA970" s="126"/>
      <c r="BB970" s="126"/>
      <c r="BC970" s="126"/>
      <c r="BD970" s="126"/>
      <c r="BE970" s="126"/>
      <c r="BF970" s="126"/>
      <c r="BG970" s="126"/>
      <c r="BH970" s="126"/>
    </row>
    <row r="971" spans="1:60">
      <c r="A971" s="129"/>
      <c r="B971" s="129"/>
      <c r="C971" s="255" t="s">
        <v>1039</v>
      </c>
      <c r="D971" s="256"/>
      <c r="E971" s="256"/>
      <c r="F971" s="256"/>
      <c r="G971" s="256"/>
      <c r="H971" s="131"/>
      <c r="I971" s="131"/>
      <c r="J971" s="131"/>
      <c r="K971" s="131"/>
      <c r="L971" s="131"/>
      <c r="M971" s="131"/>
      <c r="N971" s="130"/>
      <c r="O971" s="130"/>
      <c r="P971" s="130"/>
      <c r="Q971" s="130"/>
      <c r="R971" s="131"/>
      <c r="S971" s="131"/>
      <c r="T971" s="131"/>
      <c r="U971" s="131"/>
      <c r="V971" s="131"/>
      <c r="W971" s="131"/>
      <c r="X971" s="131"/>
      <c r="Y971" s="126"/>
      <c r="Z971" s="126"/>
      <c r="AA971" s="126"/>
      <c r="AB971" s="126"/>
      <c r="AC971" s="126"/>
      <c r="AD971" s="126"/>
      <c r="AE971" s="126"/>
      <c r="AF971" s="126"/>
      <c r="AG971" s="126" t="s">
        <v>340</v>
      </c>
      <c r="AH971" s="126"/>
      <c r="AI971" s="126"/>
      <c r="AJ971" s="126"/>
      <c r="AK971" s="126"/>
      <c r="AL971" s="126"/>
      <c r="AM971" s="126"/>
      <c r="AN971" s="126"/>
      <c r="AO971" s="126"/>
      <c r="AP971" s="126"/>
      <c r="AQ971" s="126"/>
      <c r="AR971" s="126"/>
      <c r="AS971" s="126"/>
      <c r="AT971" s="126"/>
      <c r="AU971" s="126"/>
      <c r="AV971" s="126"/>
      <c r="AW971" s="126"/>
      <c r="AX971" s="126"/>
      <c r="AY971" s="126"/>
      <c r="AZ971" s="126"/>
      <c r="BA971" s="126"/>
      <c r="BB971" s="126"/>
      <c r="BC971" s="126"/>
      <c r="BD971" s="126"/>
      <c r="BE971" s="126"/>
      <c r="BF971" s="126"/>
      <c r="BG971" s="126"/>
      <c r="BH971" s="126"/>
    </row>
    <row r="972" spans="1:60">
      <c r="A972" s="129"/>
      <c r="B972" s="129"/>
      <c r="C972" s="257" t="s">
        <v>1040</v>
      </c>
      <c r="D972" s="258"/>
      <c r="E972" s="258"/>
      <c r="F972" s="258"/>
      <c r="G972" s="258"/>
      <c r="H972" s="131"/>
      <c r="I972" s="131"/>
      <c r="J972" s="131"/>
      <c r="K972" s="131"/>
      <c r="L972" s="131"/>
      <c r="M972" s="131"/>
      <c r="N972" s="130"/>
      <c r="O972" s="130"/>
      <c r="P972" s="130"/>
      <c r="Q972" s="130"/>
      <c r="R972" s="131"/>
      <c r="S972" s="131"/>
      <c r="T972" s="131"/>
      <c r="U972" s="131"/>
      <c r="V972" s="131"/>
      <c r="W972" s="131"/>
      <c r="X972" s="131"/>
      <c r="Y972" s="126"/>
      <c r="Z972" s="126"/>
      <c r="AA972" s="126"/>
      <c r="AB972" s="126"/>
      <c r="AC972" s="126"/>
      <c r="AD972" s="126"/>
      <c r="AE972" s="126"/>
      <c r="AF972" s="126"/>
      <c r="AG972" s="126" t="s">
        <v>340</v>
      </c>
      <c r="AH972" s="126"/>
      <c r="AI972" s="126"/>
      <c r="AJ972" s="126"/>
      <c r="AK972" s="126"/>
      <c r="AL972" s="126"/>
      <c r="AM972" s="126"/>
      <c r="AN972" s="126"/>
      <c r="AO972" s="126"/>
      <c r="AP972" s="126"/>
      <c r="AQ972" s="126"/>
      <c r="AR972" s="126"/>
      <c r="AS972" s="126"/>
      <c r="AT972" s="126"/>
      <c r="AU972" s="126"/>
      <c r="AV972" s="126"/>
      <c r="AW972" s="126"/>
      <c r="AX972" s="126"/>
      <c r="AY972" s="126"/>
      <c r="AZ972" s="126"/>
      <c r="BA972" s="126"/>
      <c r="BB972" s="126"/>
      <c r="BC972" s="126"/>
      <c r="BD972" s="126"/>
      <c r="BE972" s="126"/>
      <c r="BF972" s="126"/>
      <c r="BG972" s="126"/>
      <c r="BH972" s="126"/>
    </row>
    <row r="973" spans="1:60">
      <c r="A973" s="129"/>
      <c r="B973" s="129"/>
      <c r="C973" s="257" t="s">
        <v>1041</v>
      </c>
      <c r="D973" s="258"/>
      <c r="E973" s="258"/>
      <c r="F973" s="258"/>
      <c r="G973" s="258"/>
      <c r="H973" s="131"/>
      <c r="I973" s="131"/>
      <c r="J973" s="131"/>
      <c r="K973" s="131"/>
      <c r="L973" s="131"/>
      <c r="M973" s="131"/>
      <c r="N973" s="130"/>
      <c r="O973" s="130"/>
      <c r="P973" s="130"/>
      <c r="Q973" s="130"/>
      <c r="R973" s="131"/>
      <c r="S973" s="131"/>
      <c r="T973" s="131"/>
      <c r="U973" s="131"/>
      <c r="V973" s="131"/>
      <c r="W973" s="131"/>
      <c r="X973" s="131"/>
      <c r="Y973" s="126"/>
      <c r="Z973" s="126"/>
      <c r="AA973" s="126"/>
      <c r="AB973" s="126"/>
      <c r="AC973" s="126"/>
      <c r="AD973" s="126"/>
      <c r="AE973" s="126"/>
      <c r="AF973" s="126"/>
      <c r="AG973" s="126" t="s">
        <v>340</v>
      </c>
      <c r="AH973" s="126"/>
      <c r="AI973" s="126"/>
      <c r="AJ973" s="126"/>
      <c r="AK973" s="126"/>
      <c r="AL973" s="126"/>
      <c r="AM973" s="126"/>
      <c r="AN973" s="126"/>
      <c r="AO973" s="126"/>
      <c r="AP973" s="126"/>
      <c r="AQ973" s="126"/>
      <c r="AR973" s="126"/>
      <c r="AS973" s="126"/>
      <c r="AT973" s="126"/>
      <c r="AU973" s="126"/>
      <c r="AV973" s="126"/>
      <c r="AW973" s="126"/>
      <c r="AX973" s="126"/>
      <c r="AY973" s="126"/>
      <c r="AZ973" s="126"/>
      <c r="BA973" s="126"/>
      <c r="BB973" s="126"/>
      <c r="BC973" s="126"/>
      <c r="BD973" s="126"/>
      <c r="BE973" s="126"/>
      <c r="BF973" s="126"/>
      <c r="BG973" s="126"/>
      <c r="BH973" s="126"/>
    </row>
    <row r="974" spans="1:60">
      <c r="A974" s="129"/>
      <c r="B974" s="129"/>
      <c r="C974" s="257" t="s">
        <v>1042</v>
      </c>
      <c r="D974" s="258"/>
      <c r="E974" s="258"/>
      <c r="F974" s="258"/>
      <c r="G974" s="258"/>
      <c r="H974" s="131"/>
      <c r="I974" s="131"/>
      <c r="J974" s="131"/>
      <c r="K974" s="131"/>
      <c r="L974" s="131"/>
      <c r="M974" s="131"/>
      <c r="N974" s="130"/>
      <c r="O974" s="130"/>
      <c r="P974" s="130"/>
      <c r="Q974" s="130"/>
      <c r="R974" s="131"/>
      <c r="S974" s="131"/>
      <c r="T974" s="131"/>
      <c r="U974" s="131"/>
      <c r="V974" s="131"/>
      <c r="W974" s="131"/>
      <c r="X974" s="131"/>
      <c r="Y974" s="126"/>
      <c r="Z974" s="126"/>
      <c r="AA974" s="126"/>
      <c r="AB974" s="126"/>
      <c r="AC974" s="126"/>
      <c r="AD974" s="126"/>
      <c r="AE974" s="126"/>
      <c r="AF974" s="126"/>
      <c r="AG974" s="126" t="s">
        <v>340</v>
      </c>
      <c r="AH974" s="126"/>
      <c r="AI974" s="126"/>
      <c r="AJ974" s="126"/>
      <c r="AK974" s="126"/>
      <c r="AL974" s="126"/>
      <c r="AM974" s="126"/>
      <c r="AN974" s="126"/>
      <c r="AO974" s="126"/>
      <c r="AP974" s="126"/>
      <c r="AQ974" s="126"/>
      <c r="AR974" s="126"/>
      <c r="AS974" s="126"/>
      <c r="AT974" s="126"/>
      <c r="AU974" s="126"/>
      <c r="AV974" s="126"/>
      <c r="AW974" s="126"/>
      <c r="AX974" s="126"/>
      <c r="AY974" s="126"/>
      <c r="AZ974" s="126"/>
      <c r="BA974" s="126"/>
      <c r="BB974" s="126"/>
      <c r="BC974" s="126"/>
      <c r="BD974" s="126"/>
      <c r="BE974" s="126"/>
      <c r="BF974" s="126"/>
      <c r="BG974" s="126"/>
      <c r="BH974" s="126"/>
    </row>
    <row r="975" spans="1:60">
      <c r="A975" s="129"/>
      <c r="B975" s="129"/>
      <c r="C975" s="257" t="s">
        <v>1043</v>
      </c>
      <c r="D975" s="258"/>
      <c r="E975" s="258"/>
      <c r="F975" s="258"/>
      <c r="G975" s="258"/>
      <c r="H975" s="131"/>
      <c r="I975" s="131"/>
      <c r="J975" s="131"/>
      <c r="K975" s="131"/>
      <c r="L975" s="131"/>
      <c r="M975" s="131"/>
      <c r="N975" s="130"/>
      <c r="O975" s="130"/>
      <c r="P975" s="130"/>
      <c r="Q975" s="130"/>
      <c r="R975" s="131"/>
      <c r="S975" s="131"/>
      <c r="T975" s="131"/>
      <c r="U975" s="131"/>
      <c r="V975" s="131"/>
      <c r="W975" s="131"/>
      <c r="X975" s="131"/>
      <c r="Y975" s="126"/>
      <c r="Z975" s="126"/>
      <c r="AA975" s="126"/>
      <c r="AB975" s="126"/>
      <c r="AC975" s="126"/>
      <c r="AD975" s="126"/>
      <c r="AE975" s="126"/>
      <c r="AF975" s="126"/>
      <c r="AG975" s="126" t="s">
        <v>340</v>
      </c>
      <c r="AH975" s="126"/>
      <c r="AI975" s="126"/>
      <c r="AJ975" s="126"/>
      <c r="AK975" s="126"/>
      <c r="AL975" s="126"/>
      <c r="AM975" s="126"/>
      <c r="AN975" s="126"/>
      <c r="AO975" s="126"/>
      <c r="AP975" s="126"/>
      <c r="AQ975" s="126"/>
      <c r="AR975" s="126"/>
      <c r="AS975" s="126"/>
      <c r="AT975" s="126"/>
      <c r="AU975" s="126"/>
      <c r="AV975" s="126"/>
      <c r="AW975" s="126"/>
      <c r="AX975" s="126"/>
      <c r="AY975" s="126"/>
      <c r="AZ975" s="126"/>
      <c r="BA975" s="126"/>
      <c r="BB975" s="126"/>
      <c r="BC975" s="126"/>
      <c r="BD975" s="126"/>
      <c r="BE975" s="126"/>
      <c r="BF975" s="126"/>
      <c r="BG975" s="126"/>
      <c r="BH975" s="126"/>
    </row>
    <row r="976" spans="1:60">
      <c r="A976" s="129"/>
      <c r="B976" s="129"/>
      <c r="C976" s="257" t="s">
        <v>953</v>
      </c>
      <c r="D976" s="258"/>
      <c r="E976" s="258"/>
      <c r="F976" s="258"/>
      <c r="G976" s="258"/>
      <c r="H976" s="131"/>
      <c r="I976" s="131"/>
      <c r="J976" s="131"/>
      <c r="K976" s="131"/>
      <c r="L976" s="131"/>
      <c r="M976" s="131"/>
      <c r="N976" s="130"/>
      <c r="O976" s="130"/>
      <c r="P976" s="130"/>
      <c r="Q976" s="130"/>
      <c r="R976" s="131"/>
      <c r="S976" s="131"/>
      <c r="T976" s="131"/>
      <c r="U976" s="131"/>
      <c r="V976" s="131"/>
      <c r="W976" s="131"/>
      <c r="X976" s="131"/>
      <c r="Y976" s="126"/>
      <c r="Z976" s="126"/>
      <c r="AA976" s="126"/>
      <c r="AB976" s="126"/>
      <c r="AC976" s="126"/>
      <c r="AD976" s="126"/>
      <c r="AE976" s="126"/>
      <c r="AF976" s="126"/>
      <c r="AG976" s="126" t="s">
        <v>340</v>
      </c>
      <c r="AH976" s="126"/>
      <c r="AI976" s="126"/>
      <c r="AJ976" s="126"/>
      <c r="AK976" s="126"/>
      <c r="AL976" s="126"/>
      <c r="AM976" s="126"/>
      <c r="AN976" s="126"/>
      <c r="AO976" s="126"/>
      <c r="AP976" s="126"/>
      <c r="AQ976" s="126"/>
      <c r="AR976" s="126"/>
      <c r="AS976" s="126"/>
      <c r="AT976" s="126"/>
      <c r="AU976" s="126"/>
      <c r="AV976" s="126"/>
      <c r="AW976" s="126"/>
      <c r="AX976" s="126"/>
      <c r="AY976" s="126"/>
      <c r="AZ976" s="126"/>
      <c r="BA976" s="126"/>
      <c r="BB976" s="126"/>
      <c r="BC976" s="126"/>
      <c r="BD976" s="126"/>
      <c r="BE976" s="126"/>
      <c r="BF976" s="126"/>
      <c r="BG976" s="126"/>
      <c r="BH976" s="126"/>
    </row>
    <row r="977" spans="1:60">
      <c r="A977" s="129"/>
      <c r="B977" s="129"/>
      <c r="C977" s="257" t="s">
        <v>954</v>
      </c>
      <c r="D977" s="258"/>
      <c r="E977" s="258"/>
      <c r="F977" s="258"/>
      <c r="G977" s="258"/>
      <c r="H977" s="131"/>
      <c r="I977" s="131"/>
      <c r="J977" s="131"/>
      <c r="K977" s="131"/>
      <c r="L977" s="131"/>
      <c r="M977" s="131"/>
      <c r="N977" s="130"/>
      <c r="O977" s="130"/>
      <c r="P977" s="130"/>
      <c r="Q977" s="130"/>
      <c r="R977" s="131"/>
      <c r="S977" s="131"/>
      <c r="T977" s="131"/>
      <c r="U977" s="131"/>
      <c r="V977" s="131"/>
      <c r="W977" s="131"/>
      <c r="X977" s="131"/>
      <c r="Y977" s="126"/>
      <c r="Z977" s="126"/>
      <c r="AA977" s="126"/>
      <c r="AB977" s="126"/>
      <c r="AC977" s="126"/>
      <c r="AD977" s="126"/>
      <c r="AE977" s="126"/>
      <c r="AF977" s="126"/>
      <c r="AG977" s="126" t="s">
        <v>340</v>
      </c>
      <c r="AH977" s="126"/>
      <c r="AI977" s="126"/>
      <c r="AJ977" s="126"/>
      <c r="AK977" s="126"/>
      <c r="AL977" s="126"/>
      <c r="AM977" s="126"/>
      <c r="AN977" s="126"/>
      <c r="AO977" s="126"/>
      <c r="AP977" s="126"/>
      <c r="AQ977" s="126"/>
      <c r="AR977" s="126"/>
      <c r="AS977" s="126"/>
      <c r="AT977" s="126"/>
      <c r="AU977" s="126"/>
      <c r="AV977" s="126"/>
      <c r="AW977" s="126"/>
      <c r="AX977" s="126"/>
      <c r="AY977" s="126"/>
      <c r="AZ977" s="126"/>
      <c r="BA977" s="126"/>
      <c r="BB977" s="126"/>
      <c r="BC977" s="126"/>
      <c r="BD977" s="126"/>
      <c r="BE977" s="126"/>
      <c r="BF977" s="126"/>
      <c r="BG977" s="126"/>
      <c r="BH977" s="126"/>
    </row>
    <row r="978" spans="1:60">
      <c r="A978" s="129"/>
      <c r="B978" s="129"/>
      <c r="C978" s="257" t="s">
        <v>946</v>
      </c>
      <c r="D978" s="258"/>
      <c r="E978" s="258"/>
      <c r="F978" s="258"/>
      <c r="G978" s="258"/>
      <c r="H978" s="131"/>
      <c r="I978" s="131"/>
      <c r="J978" s="131"/>
      <c r="K978" s="131"/>
      <c r="L978" s="131"/>
      <c r="M978" s="131"/>
      <c r="N978" s="130"/>
      <c r="O978" s="130"/>
      <c r="P978" s="130"/>
      <c r="Q978" s="130"/>
      <c r="R978" s="131"/>
      <c r="S978" s="131"/>
      <c r="T978" s="131"/>
      <c r="U978" s="131"/>
      <c r="V978" s="131"/>
      <c r="W978" s="131"/>
      <c r="X978" s="131"/>
      <c r="Y978" s="126"/>
      <c r="Z978" s="126"/>
      <c r="AA978" s="126"/>
      <c r="AB978" s="126"/>
      <c r="AC978" s="126"/>
      <c r="AD978" s="126"/>
      <c r="AE978" s="126"/>
      <c r="AF978" s="126"/>
      <c r="AG978" s="126" t="s">
        <v>340</v>
      </c>
      <c r="AH978" s="126"/>
      <c r="AI978" s="126"/>
      <c r="AJ978" s="126"/>
      <c r="AK978" s="126"/>
      <c r="AL978" s="126"/>
      <c r="AM978" s="126"/>
      <c r="AN978" s="126"/>
      <c r="AO978" s="126"/>
      <c r="AP978" s="126"/>
      <c r="AQ978" s="126"/>
      <c r="AR978" s="126"/>
      <c r="AS978" s="126"/>
      <c r="AT978" s="126"/>
      <c r="AU978" s="126"/>
      <c r="AV978" s="126"/>
      <c r="AW978" s="126"/>
      <c r="AX978" s="126"/>
      <c r="AY978" s="126"/>
      <c r="AZ978" s="126"/>
      <c r="BA978" s="126"/>
      <c r="BB978" s="126"/>
      <c r="BC978" s="126"/>
      <c r="BD978" s="126"/>
      <c r="BE978" s="126"/>
      <c r="BF978" s="126"/>
      <c r="BG978" s="126"/>
      <c r="BH978" s="126"/>
    </row>
    <row r="979" spans="1:60">
      <c r="A979" s="129"/>
      <c r="B979" s="129"/>
      <c r="C979" s="257" t="s">
        <v>1044</v>
      </c>
      <c r="D979" s="258"/>
      <c r="E979" s="258"/>
      <c r="F979" s="258"/>
      <c r="G979" s="258"/>
      <c r="H979" s="131"/>
      <c r="I979" s="131"/>
      <c r="J979" s="131"/>
      <c r="K979" s="131"/>
      <c r="L979" s="131"/>
      <c r="M979" s="131"/>
      <c r="N979" s="130"/>
      <c r="O979" s="130"/>
      <c r="P979" s="130"/>
      <c r="Q979" s="130"/>
      <c r="R979" s="131"/>
      <c r="S979" s="131"/>
      <c r="T979" s="131"/>
      <c r="U979" s="131"/>
      <c r="V979" s="131"/>
      <c r="W979" s="131"/>
      <c r="X979" s="131"/>
      <c r="Y979" s="126"/>
      <c r="Z979" s="126"/>
      <c r="AA979" s="126"/>
      <c r="AB979" s="126"/>
      <c r="AC979" s="126"/>
      <c r="AD979" s="126"/>
      <c r="AE979" s="126"/>
      <c r="AF979" s="126"/>
      <c r="AG979" s="126" t="s">
        <v>340</v>
      </c>
      <c r="AH979" s="126"/>
      <c r="AI979" s="126"/>
      <c r="AJ979" s="126"/>
      <c r="AK979" s="126"/>
      <c r="AL979" s="126"/>
      <c r="AM979" s="126"/>
      <c r="AN979" s="126"/>
      <c r="AO979" s="126"/>
      <c r="AP979" s="126"/>
      <c r="AQ979" s="126"/>
      <c r="AR979" s="126"/>
      <c r="AS979" s="126"/>
      <c r="AT979" s="126"/>
      <c r="AU979" s="126"/>
      <c r="AV979" s="126"/>
      <c r="AW979" s="126"/>
      <c r="AX979" s="126"/>
      <c r="AY979" s="126"/>
      <c r="AZ979" s="126"/>
      <c r="BA979" s="126"/>
      <c r="BB979" s="126"/>
      <c r="BC979" s="126"/>
      <c r="BD979" s="126"/>
      <c r="BE979" s="126"/>
      <c r="BF979" s="126"/>
      <c r="BG979" s="126"/>
      <c r="BH979" s="126"/>
    </row>
    <row r="980" spans="1:60">
      <c r="A980" s="129"/>
      <c r="B980" s="129"/>
      <c r="C980" s="257" t="s">
        <v>1045</v>
      </c>
      <c r="D980" s="258"/>
      <c r="E980" s="258"/>
      <c r="F980" s="258"/>
      <c r="G980" s="258"/>
      <c r="H980" s="131"/>
      <c r="I980" s="131"/>
      <c r="J980" s="131"/>
      <c r="K980" s="131"/>
      <c r="L980" s="131"/>
      <c r="M980" s="131"/>
      <c r="N980" s="130"/>
      <c r="O980" s="130"/>
      <c r="P980" s="130"/>
      <c r="Q980" s="130"/>
      <c r="R980" s="131"/>
      <c r="S980" s="131"/>
      <c r="T980" s="131"/>
      <c r="U980" s="131"/>
      <c r="V980" s="131"/>
      <c r="W980" s="131"/>
      <c r="X980" s="131"/>
      <c r="Y980" s="126"/>
      <c r="Z980" s="126"/>
      <c r="AA980" s="126"/>
      <c r="AB980" s="126"/>
      <c r="AC980" s="126"/>
      <c r="AD980" s="126"/>
      <c r="AE980" s="126"/>
      <c r="AF980" s="126"/>
      <c r="AG980" s="126" t="s">
        <v>340</v>
      </c>
      <c r="AH980" s="126"/>
      <c r="AI980" s="126"/>
      <c r="AJ980" s="126"/>
      <c r="AK980" s="126"/>
      <c r="AL980" s="126"/>
      <c r="AM980" s="126"/>
      <c r="AN980" s="126"/>
      <c r="AO980" s="126"/>
      <c r="AP980" s="126"/>
      <c r="AQ980" s="126"/>
      <c r="AR980" s="126"/>
      <c r="AS980" s="126"/>
      <c r="AT980" s="126"/>
      <c r="AU980" s="126"/>
      <c r="AV980" s="126"/>
      <c r="AW980" s="126"/>
      <c r="AX980" s="126"/>
      <c r="AY980" s="126"/>
      <c r="AZ980" s="126"/>
      <c r="BA980" s="126"/>
      <c r="BB980" s="126"/>
      <c r="BC980" s="126"/>
      <c r="BD980" s="126"/>
      <c r="BE980" s="126"/>
      <c r="BF980" s="126"/>
      <c r="BG980" s="126"/>
      <c r="BH980" s="126"/>
    </row>
    <row r="981" spans="1:60">
      <c r="A981" s="140" t="s">
        <v>1046</v>
      </c>
      <c r="B981" s="141" t="s">
        <v>1047</v>
      </c>
      <c r="C981" s="154" t="s">
        <v>1048</v>
      </c>
      <c r="D981" s="142" t="s">
        <v>338</v>
      </c>
      <c r="E981" s="143">
        <v>32.122</v>
      </c>
      <c r="F981" s="144">
        <v>0</v>
      </c>
      <c r="G981" s="151">
        <f>F981*E981</f>
        <v>0</v>
      </c>
      <c r="H981" s="131">
        <v>93.6</v>
      </c>
      <c r="I981" s="131">
        <v>3006.6191999999996</v>
      </c>
      <c r="J981" s="131">
        <v>0</v>
      </c>
      <c r="K981" s="131">
        <v>0</v>
      </c>
      <c r="L981" s="131">
        <v>21</v>
      </c>
      <c r="M981" s="131">
        <v>3638.0101999999997</v>
      </c>
      <c r="N981" s="130">
        <v>0</v>
      </c>
      <c r="O981" s="130">
        <v>0</v>
      </c>
      <c r="P981" s="130">
        <v>0</v>
      </c>
      <c r="Q981" s="130">
        <v>0</v>
      </c>
      <c r="R981" s="131">
        <v>0</v>
      </c>
      <c r="S981" s="131" t="s">
        <v>326</v>
      </c>
      <c r="T981" s="131"/>
      <c r="U981" s="131">
        <v>0</v>
      </c>
      <c r="V981" s="131">
        <v>0</v>
      </c>
      <c r="W981" s="131">
        <v>0</v>
      </c>
      <c r="X981" s="131" t="s">
        <v>385</v>
      </c>
      <c r="Y981" s="126"/>
      <c r="Z981" s="126"/>
      <c r="AA981" s="126"/>
      <c r="AB981" s="126"/>
      <c r="AC981" s="126"/>
      <c r="AD981" s="126"/>
      <c r="AE981" s="126"/>
      <c r="AF981" s="126"/>
      <c r="AG981" s="126" t="s">
        <v>386</v>
      </c>
      <c r="AH981" s="126"/>
      <c r="AI981" s="126"/>
      <c r="AJ981" s="126"/>
      <c r="AK981" s="126"/>
      <c r="AL981" s="126"/>
      <c r="AM981" s="126"/>
      <c r="AN981" s="126"/>
      <c r="AO981" s="126"/>
      <c r="AP981" s="126"/>
      <c r="AQ981" s="126"/>
      <c r="AR981" s="126"/>
      <c r="AS981" s="126"/>
      <c r="AT981" s="126"/>
      <c r="AU981" s="126"/>
      <c r="AV981" s="126"/>
      <c r="AW981" s="126"/>
      <c r="AX981" s="126"/>
      <c r="AY981" s="126"/>
      <c r="AZ981" s="126"/>
      <c r="BA981" s="126"/>
      <c r="BB981" s="126"/>
      <c r="BC981" s="126"/>
      <c r="BD981" s="126"/>
      <c r="BE981" s="126"/>
      <c r="BF981" s="126"/>
      <c r="BG981" s="126"/>
      <c r="BH981" s="126"/>
    </row>
    <row r="982" spans="1:60">
      <c r="A982" s="129"/>
      <c r="B982" s="129"/>
      <c r="C982" s="255" t="s">
        <v>1049</v>
      </c>
      <c r="D982" s="256"/>
      <c r="E982" s="256"/>
      <c r="F982" s="256"/>
      <c r="G982" s="256"/>
      <c r="H982" s="131"/>
      <c r="I982" s="131"/>
      <c r="J982" s="131"/>
      <c r="K982" s="131"/>
      <c r="L982" s="131"/>
      <c r="M982" s="131"/>
      <c r="N982" s="130"/>
      <c r="O982" s="130"/>
      <c r="P982" s="130"/>
      <c r="Q982" s="130"/>
      <c r="R982" s="131"/>
      <c r="S982" s="131"/>
      <c r="T982" s="131"/>
      <c r="U982" s="131"/>
      <c r="V982" s="131"/>
      <c r="W982" s="131"/>
      <c r="X982" s="131"/>
      <c r="Y982" s="126"/>
      <c r="Z982" s="126"/>
      <c r="AA982" s="126"/>
      <c r="AB982" s="126"/>
      <c r="AC982" s="126"/>
      <c r="AD982" s="126"/>
      <c r="AE982" s="126"/>
      <c r="AF982" s="126"/>
      <c r="AG982" s="126" t="s">
        <v>340</v>
      </c>
      <c r="AH982" s="126"/>
      <c r="AI982" s="126"/>
      <c r="AJ982" s="126"/>
      <c r="AK982" s="126"/>
      <c r="AL982" s="126"/>
      <c r="AM982" s="126"/>
      <c r="AN982" s="126"/>
      <c r="AO982" s="126"/>
      <c r="AP982" s="126"/>
      <c r="AQ982" s="126"/>
      <c r="AR982" s="126"/>
      <c r="AS982" s="126"/>
      <c r="AT982" s="126"/>
      <c r="AU982" s="126"/>
      <c r="AV982" s="126"/>
      <c r="AW982" s="126"/>
      <c r="AX982" s="126"/>
      <c r="AY982" s="126"/>
      <c r="AZ982" s="126"/>
      <c r="BA982" s="126"/>
      <c r="BB982" s="126"/>
      <c r="BC982" s="126"/>
      <c r="BD982" s="126"/>
      <c r="BE982" s="126"/>
      <c r="BF982" s="126"/>
      <c r="BG982" s="126"/>
      <c r="BH982" s="126"/>
    </row>
    <row r="983" spans="1:60">
      <c r="A983" s="140" t="s">
        <v>1050</v>
      </c>
      <c r="B983" s="141" t="s">
        <v>1051</v>
      </c>
      <c r="C983" s="154" t="s">
        <v>1052</v>
      </c>
      <c r="D983" s="142" t="s">
        <v>338</v>
      </c>
      <c r="E983" s="143">
        <v>14.103</v>
      </c>
      <c r="F983" s="144">
        <v>0</v>
      </c>
      <c r="G983" s="151">
        <f>F983*E983</f>
        <v>0</v>
      </c>
      <c r="H983" s="131">
        <v>72.12</v>
      </c>
      <c r="I983" s="131">
        <v>1017.1083600000001</v>
      </c>
      <c r="J983" s="131">
        <v>154.80000000000001</v>
      </c>
      <c r="K983" s="131">
        <v>2183.1444000000001</v>
      </c>
      <c r="L983" s="131">
        <v>21</v>
      </c>
      <c r="M983" s="131">
        <v>3872.3024999999998</v>
      </c>
      <c r="N983" s="130">
        <v>7.4260000000000007E-2</v>
      </c>
      <c r="O983" s="130">
        <v>1.0472887800000001</v>
      </c>
      <c r="P983" s="130">
        <v>0</v>
      </c>
      <c r="Q983" s="130">
        <v>0</v>
      </c>
      <c r="R983" s="131">
        <v>0</v>
      </c>
      <c r="S983" s="131" t="s">
        <v>326</v>
      </c>
      <c r="T983" s="131"/>
      <c r="U983" s="131">
        <v>0</v>
      </c>
      <c r="V983" s="131">
        <v>0</v>
      </c>
      <c r="W983" s="131">
        <v>0</v>
      </c>
      <c r="X983" s="131" t="s">
        <v>327</v>
      </c>
      <c r="Y983" s="126"/>
      <c r="Z983" s="126"/>
      <c r="AA983" s="126"/>
      <c r="AB983" s="126"/>
      <c r="AC983" s="126"/>
      <c r="AD983" s="126"/>
      <c r="AE983" s="126"/>
      <c r="AF983" s="126"/>
      <c r="AG983" s="126" t="s">
        <v>328</v>
      </c>
      <c r="AH983" s="126"/>
      <c r="AI983" s="126"/>
      <c r="AJ983" s="126"/>
      <c r="AK983" s="126"/>
      <c r="AL983" s="126"/>
      <c r="AM983" s="126"/>
      <c r="AN983" s="126"/>
      <c r="AO983" s="126"/>
      <c r="AP983" s="126"/>
      <c r="AQ983" s="126"/>
      <c r="AR983" s="126"/>
      <c r="AS983" s="126"/>
      <c r="AT983" s="126"/>
      <c r="AU983" s="126"/>
      <c r="AV983" s="126"/>
      <c r="AW983" s="126"/>
      <c r="AX983" s="126"/>
      <c r="AY983" s="126"/>
      <c r="AZ983" s="126"/>
      <c r="BA983" s="126"/>
      <c r="BB983" s="126"/>
      <c r="BC983" s="126"/>
      <c r="BD983" s="126"/>
      <c r="BE983" s="126"/>
      <c r="BF983" s="126"/>
      <c r="BG983" s="126"/>
      <c r="BH983" s="126"/>
    </row>
    <row r="984" spans="1:60">
      <c r="A984" s="129"/>
      <c r="B984" s="129"/>
      <c r="C984" s="255">
        <v>0</v>
      </c>
      <c r="D984" s="256"/>
      <c r="E984" s="256"/>
      <c r="F984" s="256"/>
      <c r="G984" s="256"/>
      <c r="H984" s="131"/>
      <c r="I984" s="131"/>
      <c r="J984" s="131"/>
      <c r="K984" s="131"/>
      <c r="L984" s="131"/>
      <c r="M984" s="131"/>
      <c r="N984" s="130"/>
      <c r="O984" s="130"/>
      <c r="P984" s="130"/>
      <c r="Q984" s="130"/>
      <c r="R984" s="131"/>
      <c r="S984" s="131"/>
      <c r="T984" s="131"/>
      <c r="U984" s="131"/>
      <c r="V984" s="131"/>
      <c r="W984" s="131"/>
      <c r="X984" s="131"/>
      <c r="Y984" s="126"/>
      <c r="Z984" s="126"/>
      <c r="AA984" s="126"/>
      <c r="AB984" s="126"/>
      <c r="AC984" s="126"/>
      <c r="AD984" s="126"/>
      <c r="AE984" s="126"/>
      <c r="AF984" s="126"/>
      <c r="AG984" s="126" t="s">
        <v>340</v>
      </c>
      <c r="AH984" s="126"/>
      <c r="AI984" s="126"/>
      <c r="AJ984" s="126"/>
      <c r="AK984" s="126"/>
      <c r="AL984" s="126"/>
      <c r="AM984" s="126"/>
      <c r="AN984" s="126"/>
      <c r="AO984" s="126"/>
      <c r="AP984" s="126"/>
      <c r="AQ984" s="126"/>
      <c r="AR984" s="126"/>
      <c r="AS984" s="126"/>
      <c r="AT984" s="126"/>
      <c r="AU984" s="126"/>
      <c r="AV984" s="126"/>
      <c r="AW984" s="126"/>
      <c r="AX984" s="126"/>
      <c r="AY984" s="126"/>
      <c r="AZ984" s="126"/>
      <c r="BA984" s="126"/>
      <c r="BB984" s="126"/>
      <c r="BC984" s="126"/>
      <c r="BD984" s="126"/>
      <c r="BE984" s="126"/>
      <c r="BF984" s="126"/>
      <c r="BG984" s="126"/>
      <c r="BH984" s="126"/>
    </row>
    <row r="985" spans="1:60">
      <c r="A985" s="129"/>
      <c r="B985" s="129"/>
      <c r="C985" s="257" t="s">
        <v>1053</v>
      </c>
      <c r="D985" s="258"/>
      <c r="E985" s="258"/>
      <c r="F985" s="258"/>
      <c r="G985" s="258"/>
      <c r="H985" s="131"/>
      <c r="I985" s="131"/>
      <c r="J985" s="131"/>
      <c r="K985" s="131"/>
      <c r="L985" s="131"/>
      <c r="M985" s="131"/>
      <c r="N985" s="130"/>
      <c r="O985" s="130"/>
      <c r="P985" s="130"/>
      <c r="Q985" s="130"/>
      <c r="R985" s="131"/>
      <c r="S985" s="131"/>
      <c r="T985" s="131"/>
      <c r="U985" s="131"/>
      <c r="V985" s="131"/>
      <c r="W985" s="131"/>
      <c r="X985" s="131"/>
      <c r="Y985" s="126"/>
      <c r="Z985" s="126"/>
      <c r="AA985" s="126"/>
      <c r="AB985" s="126"/>
      <c r="AC985" s="126"/>
      <c r="AD985" s="126"/>
      <c r="AE985" s="126"/>
      <c r="AF985" s="126"/>
      <c r="AG985" s="126" t="s">
        <v>340</v>
      </c>
      <c r="AH985" s="126"/>
      <c r="AI985" s="126"/>
      <c r="AJ985" s="126"/>
      <c r="AK985" s="126"/>
      <c r="AL985" s="126"/>
      <c r="AM985" s="126"/>
      <c r="AN985" s="126"/>
      <c r="AO985" s="126"/>
      <c r="AP985" s="126"/>
      <c r="AQ985" s="126"/>
      <c r="AR985" s="126"/>
      <c r="AS985" s="126"/>
      <c r="AT985" s="126"/>
      <c r="AU985" s="126"/>
      <c r="AV985" s="126"/>
      <c r="AW985" s="126"/>
      <c r="AX985" s="126"/>
      <c r="AY985" s="126"/>
      <c r="AZ985" s="126"/>
      <c r="BA985" s="126"/>
      <c r="BB985" s="126"/>
      <c r="BC985" s="126"/>
      <c r="BD985" s="126"/>
      <c r="BE985" s="126"/>
      <c r="BF985" s="126"/>
      <c r="BG985" s="126"/>
      <c r="BH985" s="126"/>
    </row>
    <row r="986" spans="1:60">
      <c r="A986" s="134" t="s">
        <v>320</v>
      </c>
      <c r="B986" s="135" t="s">
        <v>284</v>
      </c>
      <c r="C986" s="152" t="s">
        <v>286</v>
      </c>
      <c r="D986" s="136"/>
      <c r="E986" s="137"/>
      <c r="F986" s="138"/>
      <c r="G986" s="139">
        <f>G987+G992+G995+G996+G1001+G1002+G1006+G1010+G1015+G1016+G1017</f>
        <v>0</v>
      </c>
      <c r="H986" s="133"/>
      <c r="I986" s="133">
        <v>0</v>
      </c>
      <c r="J986" s="133"/>
      <c r="K986" s="133">
        <v>0</v>
      </c>
      <c r="L986" s="133"/>
      <c r="M986" s="133"/>
      <c r="N986" s="132"/>
      <c r="O986" s="132"/>
      <c r="P986" s="132"/>
      <c r="Q986" s="132"/>
      <c r="R986" s="133"/>
      <c r="S986" s="133"/>
      <c r="T986" s="133"/>
      <c r="U986" s="133"/>
      <c r="V986" s="133"/>
      <c r="W986" s="133"/>
      <c r="X986" s="133"/>
      <c r="AG986" t="s">
        <v>321</v>
      </c>
    </row>
    <row r="987" spans="1:60" ht="33.75">
      <c r="A987" s="140" t="s">
        <v>1054</v>
      </c>
      <c r="B987" s="141" t="s">
        <v>1055</v>
      </c>
      <c r="C987" s="154" t="s">
        <v>1056</v>
      </c>
      <c r="D987" s="142" t="s">
        <v>338</v>
      </c>
      <c r="E987" s="143">
        <v>520.90499999999997</v>
      </c>
      <c r="F987" s="144">
        <v>0</v>
      </c>
      <c r="G987" s="151">
        <f>F987*E987</f>
        <v>0</v>
      </c>
      <c r="H987" s="131">
        <v>0</v>
      </c>
      <c r="I987" s="131">
        <v>0</v>
      </c>
      <c r="J987" s="131">
        <v>73.14</v>
      </c>
      <c r="K987" s="131">
        <v>38098.991699999999</v>
      </c>
      <c r="L987" s="131">
        <v>21</v>
      </c>
      <c r="M987" s="131">
        <v>46099.777900000001</v>
      </c>
      <c r="N987" s="130">
        <v>0</v>
      </c>
      <c r="O987" s="130">
        <v>0</v>
      </c>
      <c r="P987" s="130">
        <v>0</v>
      </c>
      <c r="Q987" s="130">
        <v>0</v>
      </c>
      <c r="R987" s="131">
        <v>0</v>
      </c>
      <c r="S987" s="131" t="s">
        <v>326</v>
      </c>
      <c r="T987" s="131"/>
      <c r="U987" s="131">
        <v>0</v>
      </c>
      <c r="V987" s="131">
        <v>0</v>
      </c>
      <c r="W987" s="131">
        <v>0</v>
      </c>
      <c r="X987" s="131" t="s">
        <v>327</v>
      </c>
      <c r="Y987" s="126"/>
      <c r="Z987" s="126"/>
      <c r="AA987" s="126"/>
      <c r="AB987" s="126"/>
      <c r="AC987" s="126"/>
      <c r="AD987" s="126"/>
      <c r="AE987" s="126"/>
      <c r="AF987" s="126"/>
      <c r="AG987" s="126" t="s">
        <v>328</v>
      </c>
      <c r="AH987" s="126"/>
      <c r="AI987" s="126"/>
      <c r="AJ987" s="126"/>
      <c r="AK987" s="126"/>
      <c r="AL987" s="126"/>
      <c r="AM987" s="126"/>
      <c r="AN987" s="126"/>
      <c r="AO987" s="126"/>
      <c r="AP987" s="126"/>
      <c r="AQ987" s="126"/>
      <c r="AR987" s="126"/>
      <c r="AS987" s="126"/>
      <c r="AT987" s="126"/>
      <c r="AU987" s="126"/>
      <c r="AV987" s="126"/>
      <c r="AW987" s="126"/>
      <c r="AX987" s="126"/>
      <c r="AY987" s="126"/>
      <c r="AZ987" s="126"/>
      <c r="BA987" s="126"/>
      <c r="BB987" s="126"/>
      <c r="BC987" s="126"/>
      <c r="BD987" s="126"/>
      <c r="BE987" s="126"/>
      <c r="BF987" s="126"/>
      <c r="BG987" s="126"/>
      <c r="BH987" s="126"/>
    </row>
    <row r="988" spans="1:60">
      <c r="A988" s="129"/>
      <c r="B988" s="129"/>
      <c r="C988" s="255" t="s">
        <v>1057</v>
      </c>
      <c r="D988" s="256"/>
      <c r="E988" s="256"/>
      <c r="F988" s="256"/>
      <c r="G988" s="256"/>
      <c r="H988" s="131"/>
      <c r="I988" s="131"/>
      <c r="J988" s="131"/>
      <c r="K988" s="131"/>
      <c r="L988" s="131"/>
      <c r="M988" s="131"/>
      <c r="N988" s="130"/>
      <c r="O988" s="130"/>
      <c r="P988" s="130"/>
      <c r="Q988" s="130"/>
      <c r="R988" s="131"/>
      <c r="S988" s="131"/>
      <c r="T988" s="131"/>
      <c r="U988" s="131"/>
      <c r="V988" s="131"/>
      <c r="W988" s="131"/>
      <c r="X988" s="131"/>
      <c r="Y988" s="126"/>
      <c r="Z988" s="126"/>
      <c r="AA988" s="126"/>
      <c r="AB988" s="126"/>
      <c r="AC988" s="126"/>
      <c r="AD988" s="126"/>
      <c r="AE988" s="126"/>
      <c r="AF988" s="126"/>
      <c r="AG988" s="126" t="s">
        <v>340</v>
      </c>
      <c r="AH988" s="126"/>
      <c r="AI988" s="126"/>
      <c r="AJ988" s="126"/>
      <c r="AK988" s="126"/>
      <c r="AL988" s="126"/>
      <c r="AM988" s="126"/>
      <c r="AN988" s="126"/>
      <c r="AO988" s="126"/>
      <c r="AP988" s="126"/>
      <c r="AQ988" s="126"/>
      <c r="AR988" s="126"/>
      <c r="AS988" s="126"/>
      <c r="AT988" s="126"/>
      <c r="AU988" s="126"/>
      <c r="AV988" s="126"/>
      <c r="AW988" s="126"/>
      <c r="AX988" s="126"/>
      <c r="AY988" s="126"/>
      <c r="AZ988" s="126"/>
      <c r="BA988" s="126"/>
      <c r="BB988" s="126"/>
      <c r="BC988" s="126"/>
      <c r="BD988" s="126"/>
      <c r="BE988" s="126"/>
      <c r="BF988" s="126"/>
      <c r="BG988" s="126"/>
      <c r="BH988" s="126"/>
    </row>
    <row r="989" spans="1:60">
      <c r="A989" s="129"/>
      <c r="B989" s="129"/>
      <c r="C989" s="257" t="s">
        <v>1058</v>
      </c>
      <c r="D989" s="258"/>
      <c r="E989" s="258"/>
      <c r="F989" s="258"/>
      <c r="G989" s="258"/>
      <c r="H989" s="131"/>
      <c r="I989" s="131"/>
      <c r="J989" s="131"/>
      <c r="K989" s="131"/>
      <c r="L989" s="131"/>
      <c r="M989" s="131"/>
      <c r="N989" s="130"/>
      <c r="O989" s="130"/>
      <c r="P989" s="130"/>
      <c r="Q989" s="130"/>
      <c r="R989" s="131"/>
      <c r="S989" s="131"/>
      <c r="T989" s="131"/>
      <c r="U989" s="131"/>
      <c r="V989" s="131"/>
      <c r="W989" s="131"/>
      <c r="X989" s="131"/>
      <c r="Y989" s="126"/>
      <c r="Z989" s="126"/>
      <c r="AA989" s="126"/>
      <c r="AB989" s="126"/>
      <c r="AC989" s="126"/>
      <c r="AD989" s="126"/>
      <c r="AE989" s="126"/>
      <c r="AF989" s="126"/>
      <c r="AG989" s="126" t="s">
        <v>340</v>
      </c>
      <c r="AH989" s="126"/>
      <c r="AI989" s="126"/>
      <c r="AJ989" s="126"/>
      <c r="AK989" s="126"/>
      <c r="AL989" s="126"/>
      <c r="AM989" s="126"/>
      <c r="AN989" s="126"/>
      <c r="AO989" s="126"/>
      <c r="AP989" s="126"/>
      <c r="AQ989" s="126"/>
      <c r="AR989" s="126"/>
      <c r="AS989" s="126"/>
      <c r="AT989" s="126"/>
      <c r="AU989" s="126"/>
      <c r="AV989" s="126"/>
      <c r="AW989" s="126"/>
      <c r="AX989" s="126"/>
      <c r="AY989" s="126"/>
      <c r="AZ989" s="126"/>
      <c r="BA989" s="126"/>
      <c r="BB989" s="126"/>
      <c r="BC989" s="126"/>
      <c r="BD989" s="126"/>
      <c r="BE989" s="126"/>
      <c r="BF989" s="126"/>
      <c r="BG989" s="126"/>
      <c r="BH989" s="126"/>
    </row>
    <row r="990" spans="1:60">
      <c r="A990" s="129"/>
      <c r="B990" s="129"/>
      <c r="C990" s="257" t="s">
        <v>1059</v>
      </c>
      <c r="D990" s="258"/>
      <c r="E990" s="258"/>
      <c r="F990" s="258"/>
      <c r="G990" s="258"/>
      <c r="H990" s="131"/>
      <c r="I990" s="131"/>
      <c r="J990" s="131"/>
      <c r="K990" s="131"/>
      <c r="L990" s="131"/>
      <c r="M990" s="131"/>
      <c r="N990" s="130"/>
      <c r="O990" s="130"/>
      <c r="P990" s="130"/>
      <c r="Q990" s="130"/>
      <c r="R990" s="131"/>
      <c r="S990" s="131"/>
      <c r="T990" s="131"/>
      <c r="U990" s="131"/>
      <c r="V990" s="131"/>
      <c r="W990" s="131"/>
      <c r="X990" s="131"/>
      <c r="Y990" s="126"/>
      <c r="Z990" s="126"/>
      <c r="AA990" s="126"/>
      <c r="AB990" s="126"/>
      <c r="AC990" s="126"/>
      <c r="AD990" s="126"/>
      <c r="AE990" s="126"/>
      <c r="AF990" s="126"/>
      <c r="AG990" s="126" t="s">
        <v>340</v>
      </c>
      <c r="AH990" s="126"/>
      <c r="AI990" s="126"/>
      <c r="AJ990" s="126"/>
      <c r="AK990" s="126"/>
      <c r="AL990" s="126"/>
      <c r="AM990" s="126"/>
      <c r="AN990" s="126"/>
      <c r="AO990" s="126"/>
      <c r="AP990" s="126"/>
      <c r="AQ990" s="126"/>
      <c r="AR990" s="126"/>
      <c r="AS990" s="126"/>
      <c r="AT990" s="126"/>
      <c r="AU990" s="126"/>
      <c r="AV990" s="126"/>
      <c r="AW990" s="126"/>
      <c r="AX990" s="126"/>
      <c r="AY990" s="126"/>
      <c r="AZ990" s="126"/>
      <c r="BA990" s="126"/>
      <c r="BB990" s="126"/>
      <c r="BC990" s="126"/>
      <c r="BD990" s="126"/>
      <c r="BE990" s="126"/>
      <c r="BF990" s="126"/>
      <c r="BG990" s="126"/>
      <c r="BH990" s="126"/>
    </row>
    <row r="991" spans="1:60">
      <c r="A991" s="129"/>
      <c r="B991" s="129"/>
      <c r="C991" s="257" t="s">
        <v>1060</v>
      </c>
      <c r="D991" s="258"/>
      <c r="E991" s="258"/>
      <c r="F991" s="258"/>
      <c r="G991" s="258"/>
      <c r="H991" s="131"/>
      <c r="I991" s="131"/>
      <c r="J991" s="131"/>
      <c r="K991" s="131"/>
      <c r="L991" s="131"/>
      <c r="M991" s="131"/>
      <c r="N991" s="130"/>
      <c r="O991" s="130"/>
      <c r="P991" s="130"/>
      <c r="Q991" s="130"/>
      <c r="R991" s="131"/>
      <c r="S991" s="131"/>
      <c r="T991" s="131"/>
      <c r="U991" s="131"/>
      <c r="V991" s="131"/>
      <c r="W991" s="131"/>
      <c r="X991" s="131"/>
      <c r="Y991" s="126"/>
      <c r="Z991" s="126"/>
      <c r="AA991" s="126"/>
      <c r="AB991" s="126"/>
      <c r="AC991" s="126"/>
      <c r="AD991" s="126"/>
      <c r="AE991" s="126"/>
      <c r="AF991" s="126"/>
      <c r="AG991" s="126" t="s">
        <v>340</v>
      </c>
      <c r="AH991" s="126"/>
      <c r="AI991" s="126"/>
      <c r="AJ991" s="126"/>
      <c r="AK991" s="126"/>
      <c r="AL991" s="126"/>
      <c r="AM991" s="126"/>
      <c r="AN991" s="126"/>
      <c r="AO991" s="126"/>
      <c r="AP991" s="126"/>
      <c r="AQ991" s="126"/>
      <c r="AR991" s="126"/>
      <c r="AS991" s="126"/>
      <c r="AT991" s="126"/>
      <c r="AU991" s="126"/>
      <c r="AV991" s="126"/>
      <c r="AW991" s="126"/>
      <c r="AX991" s="126"/>
      <c r="AY991" s="126"/>
      <c r="AZ991" s="126"/>
      <c r="BA991" s="126"/>
      <c r="BB991" s="126"/>
      <c r="BC991" s="126"/>
      <c r="BD991" s="126"/>
      <c r="BE991" s="126"/>
      <c r="BF991" s="126"/>
      <c r="BG991" s="126"/>
      <c r="BH991" s="126"/>
    </row>
    <row r="992" spans="1:60" ht="22.5">
      <c r="A992" s="140" t="s">
        <v>1061</v>
      </c>
      <c r="B992" s="141" t="s">
        <v>1062</v>
      </c>
      <c r="C992" s="154" t="s">
        <v>1063</v>
      </c>
      <c r="D992" s="142" t="s">
        <v>338</v>
      </c>
      <c r="E992" s="143">
        <v>31254.3</v>
      </c>
      <c r="F992" s="144">
        <v>0</v>
      </c>
      <c r="G992" s="151">
        <f>F992*E992</f>
        <v>0</v>
      </c>
      <c r="H992" s="131">
        <v>0</v>
      </c>
      <c r="I992" s="131">
        <v>0</v>
      </c>
      <c r="J992" s="131">
        <v>1.0900000000000001</v>
      </c>
      <c r="K992" s="131">
        <v>34067.186999999998</v>
      </c>
      <c r="L992" s="131">
        <v>21</v>
      </c>
      <c r="M992" s="131">
        <v>41221.299900000005</v>
      </c>
      <c r="N992" s="130">
        <v>0</v>
      </c>
      <c r="O992" s="130">
        <v>0</v>
      </c>
      <c r="P992" s="130">
        <v>0</v>
      </c>
      <c r="Q992" s="130">
        <v>0</v>
      </c>
      <c r="R992" s="131">
        <v>0</v>
      </c>
      <c r="S992" s="131" t="s">
        <v>326</v>
      </c>
      <c r="T992" s="131"/>
      <c r="U992" s="131">
        <v>0</v>
      </c>
      <c r="V992" s="131">
        <v>0</v>
      </c>
      <c r="W992" s="131">
        <v>0</v>
      </c>
      <c r="X992" s="131" t="s">
        <v>327</v>
      </c>
      <c r="Y992" s="126"/>
      <c r="Z992" s="126"/>
      <c r="AA992" s="126"/>
      <c r="AB992" s="126"/>
      <c r="AC992" s="126"/>
      <c r="AD992" s="126"/>
      <c r="AE992" s="126"/>
      <c r="AF992" s="126"/>
      <c r="AG992" s="126" t="s">
        <v>328</v>
      </c>
      <c r="AH992" s="126"/>
      <c r="AI992" s="126"/>
      <c r="AJ992" s="126"/>
      <c r="AK992" s="126"/>
      <c r="AL992" s="126"/>
      <c r="AM992" s="126"/>
      <c r="AN992" s="126"/>
      <c r="AO992" s="126"/>
      <c r="AP992" s="126"/>
      <c r="AQ992" s="126"/>
      <c r="AR992" s="126"/>
      <c r="AS992" s="126"/>
      <c r="AT992" s="126"/>
      <c r="AU992" s="126"/>
      <c r="AV992" s="126"/>
      <c r="AW992" s="126"/>
      <c r="AX992" s="126"/>
      <c r="AY992" s="126"/>
      <c r="AZ992" s="126"/>
      <c r="BA992" s="126"/>
      <c r="BB992" s="126"/>
      <c r="BC992" s="126"/>
      <c r="BD992" s="126"/>
      <c r="BE992" s="126"/>
      <c r="BF992" s="126"/>
      <c r="BG992" s="126"/>
      <c r="BH992" s="126"/>
    </row>
    <row r="993" spans="1:60">
      <c r="A993" s="129"/>
      <c r="B993" s="129"/>
      <c r="C993" s="255" t="s">
        <v>1064</v>
      </c>
      <c r="D993" s="256"/>
      <c r="E993" s="256"/>
      <c r="F993" s="256"/>
      <c r="G993" s="256"/>
      <c r="H993" s="131"/>
      <c r="I993" s="131"/>
      <c r="J993" s="131"/>
      <c r="K993" s="131"/>
      <c r="L993" s="131"/>
      <c r="M993" s="131"/>
      <c r="N993" s="130"/>
      <c r="O993" s="130"/>
      <c r="P993" s="130"/>
      <c r="Q993" s="130"/>
      <c r="R993" s="131"/>
      <c r="S993" s="131"/>
      <c r="T993" s="131"/>
      <c r="U993" s="131"/>
      <c r="V993" s="131"/>
      <c r="W993" s="131"/>
      <c r="X993" s="131"/>
      <c r="Y993" s="126"/>
      <c r="Z993" s="126"/>
      <c r="AA993" s="126"/>
      <c r="AB993" s="126"/>
      <c r="AC993" s="126"/>
      <c r="AD993" s="126"/>
      <c r="AE993" s="126"/>
      <c r="AF993" s="126"/>
      <c r="AG993" s="126" t="s">
        <v>340</v>
      </c>
      <c r="AH993" s="126"/>
      <c r="AI993" s="126"/>
      <c r="AJ993" s="126"/>
      <c r="AK993" s="126"/>
      <c r="AL993" s="126"/>
      <c r="AM993" s="126"/>
      <c r="AN993" s="126"/>
      <c r="AO993" s="126"/>
      <c r="AP993" s="126"/>
      <c r="AQ993" s="126"/>
      <c r="AR993" s="126"/>
      <c r="AS993" s="126"/>
      <c r="AT993" s="126"/>
      <c r="AU993" s="126"/>
      <c r="AV993" s="126"/>
      <c r="AW993" s="126"/>
      <c r="AX993" s="126"/>
      <c r="AY993" s="126"/>
      <c r="AZ993" s="126"/>
      <c r="BA993" s="126"/>
      <c r="BB993" s="126"/>
      <c r="BC993" s="126"/>
      <c r="BD993" s="126"/>
      <c r="BE993" s="126"/>
      <c r="BF993" s="126"/>
      <c r="BG993" s="126"/>
      <c r="BH993" s="126"/>
    </row>
    <row r="994" spans="1:60">
      <c r="A994" s="129"/>
      <c r="B994" s="129"/>
      <c r="C994" s="257" t="s">
        <v>1065</v>
      </c>
      <c r="D994" s="258"/>
      <c r="E994" s="258"/>
      <c r="F994" s="258"/>
      <c r="G994" s="258"/>
      <c r="H994" s="131"/>
      <c r="I994" s="131"/>
      <c r="J994" s="131"/>
      <c r="K994" s="131"/>
      <c r="L994" s="131"/>
      <c r="M994" s="131"/>
      <c r="N994" s="130"/>
      <c r="O994" s="130"/>
      <c r="P994" s="130"/>
      <c r="Q994" s="130"/>
      <c r="R994" s="131"/>
      <c r="S994" s="131"/>
      <c r="T994" s="131"/>
      <c r="U994" s="131"/>
      <c r="V994" s="131"/>
      <c r="W994" s="131"/>
      <c r="X994" s="131"/>
      <c r="Y994" s="126"/>
      <c r="Z994" s="126"/>
      <c r="AA994" s="126"/>
      <c r="AB994" s="126"/>
      <c r="AC994" s="126"/>
      <c r="AD994" s="126"/>
      <c r="AE994" s="126"/>
      <c r="AF994" s="126"/>
      <c r="AG994" s="126" t="s">
        <v>340</v>
      </c>
      <c r="AH994" s="126"/>
      <c r="AI994" s="126"/>
      <c r="AJ994" s="126"/>
      <c r="AK994" s="126"/>
      <c r="AL994" s="126"/>
      <c r="AM994" s="126"/>
      <c r="AN994" s="126"/>
      <c r="AO994" s="126"/>
      <c r="AP994" s="126"/>
      <c r="AQ994" s="126"/>
      <c r="AR994" s="126"/>
      <c r="AS994" s="126"/>
      <c r="AT994" s="126"/>
      <c r="AU994" s="126"/>
      <c r="AV994" s="126"/>
      <c r="AW994" s="126"/>
      <c r="AX994" s="126"/>
      <c r="AY994" s="126"/>
      <c r="AZ994" s="126"/>
      <c r="BA994" s="126"/>
      <c r="BB994" s="126"/>
      <c r="BC994" s="126"/>
      <c r="BD994" s="126"/>
      <c r="BE994" s="126"/>
      <c r="BF994" s="126"/>
      <c r="BG994" s="126"/>
      <c r="BH994" s="126"/>
    </row>
    <row r="995" spans="1:60" ht="33.75">
      <c r="A995" s="146" t="s">
        <v>1066</v>
      </c>
      <c r="B995" s="147" t="s">
        <v>1067</v>
      </c>
      <c r="C995" s="153" t="s">
        <v>1068</v>
      </c>
      <c r="D995" s="148" t="s">
        <v>338</v>
      </c>
      <c r="E995" s="149">
        <v>520.90499999999997</v>
      </c>
      <c r="F995" s="150">
        <v>0</v>
      </c>
      <c r="G995" s="151">
        <f>F995*E995</f>
        <v>0</v>
      </c>
      <c r="H995" s="131">
        <v>0</v>
      </c>
      <c r="I995" s="131">
        <v>0</v>
      </c>
      <c r="J995" s="131">
        <v>44.54</v>
      </c>
      <c r="K995" s="131">
        <v>23201.108699999997</v>
      </c>
      <c r="L995" s="131">
        <v>21</v>
      </c>
      <c r="M995" s="131">
        <v>28073.343100000002</v>
      </c>
      <c r="N995" s="130">
        <v>0</v>
      </c>
      <c r="O995" s="130">
        <v>0</v>
      </c>
      <c r="P995" s="130">
        <v>0</v>
      </c>
      <c r="Q995" s="130">
        <v>0</v>
      </c>
      <c r="R995" s="131">
        <v>0</v>
      </c>
      <c r="S995" s="131" t="s">
        <v>326</v>
      </c>
      <c r="T995" s="131"/>
      <c r="U995" s="131">
        <v>0</v>
      </c>
      <c r="V995" s="131">
        <v>0</v>
      </c>
      <c r="W995" s="131">
        <v>0</v>
      </c>
      <c r="X995" s="131" t="s">
        <v>327</v>
      </c>
      <c r="Y995" s="126"/>
      <c r="Z995" s="126"/>
      <c r="AA995" s="126"/>
      <c r="AB995" s="126"/>
      <c r="AC995" s="126"/>
      <c r="AD995" s="126"/>
      <c r="AE995" s="126"/>
      <c r="AF995" s="126"/>
      <c r="AG995" s="126" t="s">
        <v>328</v>
      </c>
      <c r="AH995" s="126"/>
      <c r="AI995" s="126"/>
      <c r="AJ995" s="126"/>
      <c r="AK995" s="126"/>
      <c r="AL995" s="126"/>
      <c r="AM995" s="126"/>
      <c r="AN995" s="126"/>
      <c r="AO995" s="126"/>
      <c r="AP995" s="126"/>
      <c r="AQ995" s="126"/>
      <c r="AR995" s="126"/>
      <c r="AS995" s="126"/>
      <c r="AT995" s="126"/>
      <c r="AU995" s="126"/>
      <c r="AV995" s="126"/>
      <c r="AW995" s="126"/>
      <c r="AX995" s="126"/>
      <c r="AY995" s="126"/>
      <c r="AZ995" s="126"/>
      <c r="BA995" s="126"/>
      <c r="BB995" s="126"/>
      <c r="BC995" s="126"/>
      <c r="BD995" s="126"/>
      <c r="BE995" s="126"/>
      <c r="BF995" s="126"/>
      <c r="BG995" s="126"/>
      <c r="BH995" s="126"/>
    </row>
    <row r="996" spans="1:60" ht="33.75">
      <c r="A996" s="140" t="s">
        <v>1069</v>
      </c>
      <c r="B996" s="141" t="s">
        <v>1070</v>
      </c>
      <c r="C996" s="154" t="s">
        <v>1071</v>
      </c>
      <c r="D996" s="142" t="s">
        <v>338</v>
      </c>
      <c r="E996" s="143">
        <v>287.57</v>
      </c>
      <c r="F996" s="144">
        <v>0</v>
      </c>
      <c r="G996" s="151">
        <f>F996*E996</f>
        <v>0</v>
      </c>
      <c r="H996" s="131">
        <v>0</v>
      </c>
      <c r="I996" s="131">
        <v>0</v>
      </c>
      <c r="J996" s="131">
        <v>72.2</v>
      </c>
      <c r="K996" s="131">
        <v>20762.554</v>
      </c>
      <c r="L996" s="131">
        <v>21</v>
      </c>
      <c r="M996" s="131">
        <v>25122.6855</v>
      </c>
      <c r="N996" s="130">
        <v>0</v>
      </c>
      <c r="O996" s="130">
        <v>0</v>
      </c>
      <c r="P996" s="130">
        <v>0</v>
      </c>
      <c r="Q996" s="130">
        <v>0</v>
      </c>
      <c r="R996" s="131">
        <v>0</v>
      </c>
      <c r="S996" s="131" t="s">
        <v>326</v>
      </c>
      <c r="T996" s="131"/>
      <c r="U996" s="131">
        <v>0</v>
      </c>
      <c r="V996" s="131">
        <v>0</v>
      </c>
      <c r="W996" s="131">
        <v>0</v>
      </c>
      <c r="X996" s="131" t="s">
        <v>327</v>
      </c>
      <c r="Y996" s="126"/>
      <c r="Z996" s="126"/>
      <c r="AA996" s="126"/>
      <c r="AB996" s="126"/>
      <c r="AC996" s="126"/>
      <c r="AD996" s="126"/>
      <c r="AE996" s="126"/>
      <c r="AF996" s="126"/>
      <c r="AG996" s="126" t="s">
        <v>328</v>
      </c>
      <c r="AH996" s="126"/>
      <c r="AI996" s="126"/>
      <c r="AJ996" s="126"/>
      <c r="AK996" s="126"/>
      <c r="AL996" s="126"/>
      <c r="AM996" s="126"/>
      <c r="AN996" s="126"/>
      <c r="AO996" s="126"/>
      <c r="AP996" s="126"/>
      <c r="AQ996" s="126"/>
      <c r="AR996" s="126"/>
      <c r="AS996" s="126"/>
      <c r="AT996" s="126"/>
      <c r="AU996" s="126"/>
      <c r="AV996" s="126"/>
      <c r="AW996" s="126"/>
      <c r="AX996" s="126"/>
      <c r="AY996" s="126"/>
      <c r="AZ996" s="126"/>
      <c r="BA996" s="126"/>
      <c r="BB996" s="126"/>
      <c r="BC996" s="126"/>
      <c r="BD996" s="126"/>
      <c r="BE996" s="126"/>
      <c r="BF996" s="126"/>
      <c r="BG996" s="126"/>
      <c r="BH996" s="126"/>
    </row>
    <row r="997" spans="1:60">
      <c r="A997" s="129"/>
      <c r="B997" s="129"/>
      <c r="C997" s="255" t="s">
        <v>339</v>
      </c>
      <c r="D997" s="256"/>
      <c r="E997" s="256"/>
      <c r="F997" s="256"/>
      <c r="G997" s="256"/>
      <c r="H997" s="131"/>
      <c r="I997" s="131"/>
      <c r="J997" s="131"/>
      <c r="K997" s="131"/>
      <c r="L997" s="131"/>
      <c r="M997" s="131"/>
      <c r="N997" s="130"/>
      <c r="O997" s="130"/>
      <c r="P997" s="130"/>
      <c r="Q997" s="130"/>
      <c r="R997" s="131"/>
      <c r="S997" s="131"/>
      <c r="T997" s="131"/>
      <c r="U997" s="131"/>
      <c r="V997" s="131"/>
      <c r="W997" s="131"/>
      <c r="X997" s="131"/>
      <c r="Y997" s="126"/>
      <c r="Z997" s="126"/>
      <c r="AA997" s="126"/>
      <c r="AB997" s="126"/>
      <c r="AC997" s="126"/>
      <c r="AD997" s="126"/>
      <c r="AE997" s="126"/>
      <c r="AF997" s="126"/>
      <c r="AG997" s="126" t="s">
        <v>340</v>
      </c>
      <c r="AH997" s="126"/>
      <c r="AI997" s="126"/>
      <c r="AJ997" s="126"/>
      <c r="AK997" s="126"/>
      <c r="AL997" s="126"/>
      <c r="AM997" s="126"/>
      <c r="AN997" s="126"/>
      <c r="AO997" s="126"/>
      <c r="AP997" s="126"/>
      <c r="AQ997" s="126"/>
      <c r="AR997" s="126"/>
      <c r="AS997" s="126"/>
      <c r="AT997" s="126"/>
      <c r="AU997" s="126"/>
      <c r="AV997" s="126"/>
      <c r="AW997" s="126"/>
      <c r="AX997" s="126"/>
      <c r="AY997" s="126"/>
      <c r="AZ997" s="126"/>
      <c r="BA997" s="126"/>
      <c r="BB997" s="126"/>
      <c r="BC997" s="126"/>
      <c r="BD997" s="126"/>
      <c r="BE997" s="126"/>
      <c r="BF997" s="126"/>
      <c r="BG997" s="126"/>
      <c r="BH997" s="126"/>
    </row>
    <row r="998" spans="1:60">
      <c r="A998" s="129"/>
      <c r="B998" s="129"/>
      <c r="C998" s="257" t="s">
        <v>1072</v>
      </c>
      <c r="D998" s="258"/>
      <c r="E998" s="258"/>
      <c r="F998" s="258"/>
      <c r="G998" s="258"/>
      <c r="H998" s="131"/>
      <c r="I998" s="131"/>
      <c r="J998" s="131"/>
      <c r="K998" s="131"/>
      <c r="L998" s="131"/>
      <c r="M998" s="131"/>
      <c r="N998" s="130"/>
      <c r="O998" s="130"/>
      <c r="P998" s="130"/>
      <c r="Q998" s="130"/>
      <c r="R998" s="131"/>
      <c r="S998" s="131"/>
      <c r="T998" s="131"/>
      <c r="U998" s="131"/>
      <c r="V998" s="131"/>
      <c r="W998" s="131"/>
      <c r="X998" s="131"/>
      <c r="Y998" s="126"/>
      <c r="Z998" s="126"/>
      <c r="AA998" s="126"/>
      <c r="AB998" s="126"/>
      <c r="AC998" s="126"/>
      <c r="AD998" s="126"/>
      <c r="AE998" s="126"/>
      <c r="AF998" s="126"/>
      <c r="AG998" s="126" t="s">
        <v>340</v>
      </c>
      <c r="AH998" s="126"/>
      <c r="AI998" s="126"/>
      <c r="AJ998" s="126"/>
      <c r="AK998" s="126"/>
      <c r="AL998" s="126"/>
      <c r="AM998" s="126"/>
      <c r="AN998" s="126"/>
      <c r="AO998" s="126"/>
      <c r="AP998" s="126"/>
      <c r="AQ998" s="126"/>
      <c r="AR998" s="126"/>
      <c r="AS998" s="126"/>
      <c r="AT998" s="126"/>
      <c r="AU998" s="126"/>
      <c r="AV998" s="126"/>
      <c r="AW998" s="126"/>
      <c r="AX998" s="126"/>
      <c r="AY998" s="126"/>
      <c r="AZ998" s="126"/>
      <c r="BA998" s="126"/>
      <c r="BB998" s="126"/>
      <c r="BC998" s="126"/>
      <c r="BD998" s="126"/>
      <c r="BE998" s="126"/>
      <c r="BF998" s="126"/>
      <c r="BG998" s="126"/>
      <c r="BH998" s="126"/>
    </row>
    <row r="999" spans="1:60">
      <c r="A999" s="129"/>
      <c r="B999" s="129"/>
      <c r="C999" s="257" t="s">
        <v>349</v>
      </c>
      <c r="D999" s="258"/>
      <c r="E999" s="258"/>
      <c r="F999" s="258"/>
      <c r="G999" s="258"/>
      <c r="H999" s="131"/>
      <c r="I999" s="131"/>
      <c r="J999" s="131"/>
      <c r="K999" s="131"/>
      <c r="L999" s="131"/>
      <c r="M999" s="131"/>
      <c r="N999" s="130"/>
      <c r="O999" s="130"/>
      <c r="P999" s="130"/>
      <c r="Q999" s="130"/>
      <c r="R999" s="131"/>
      <c r="S999" s="131"/>
      <c r="T999" s="131"/>
      <c r="U999" s="131"/>
      <c r="V999" s="131"/>
      <c r="W999" s="131"/>
      <c r="X999" s="131"/>
      <c r="Y999" s="126"/>
      <c r="Z999" s="126"/>
      <c r="AA999" s="126"/>
      <c r="AB999" s="126"/>
      <c r="AC999" s="126"/>
      <c r="AD999" s="126"/>
      <c r="AE999" s="126"/>
      <c r="AF999" s="126"/>
      <c r="AG999" s="126" t="s">
        <v>340</v>
      </c>
      <c r="AH999" s="126"/>
      <c r="AI999" s="126"/>
      <c r="AJ999" s="126"/>
      <c r="AK999" s="126"/>
      <c r="AL999" s="126"/>
      <c r="AM999" s="126"/>
      <c r="AN999" s="126"/>
      <c r="AO999" s="126"/>
      <c r="AP999" s="126"/>
      <c r="AQ999" s="126"/>
      <c r="AR999" s="126"/>
      <c r="AS999" s="126"/>
      <c r="AT999" s="126"/>
      <c r="AU999" s="126"/>
      <c r="AV999" s="126"/>
      <c r="AW999" s="126"/>
      <c r="AX999" s="126"/>
      <c r="AY999" s="126"/>
      <c r="AZ999" s="126"/>
      <c r="BA999" s="126"/>
      <c r="BB999" s="126"/>
      <c r="BC999" s="126"/>
      <c r="BD999" s="126"/>
      <c r="BE999" s="126"/>
      <c r="BF999" s="126"/>
      <c r="BG999" s="126"/>
      <c r="BH999" s="126"/>
    </row>
    <row r="1000" spans="1:60">
      <c r="A1000" s="129"/>
      <c r="B1000" s="129"/>
      <c r="C1000" s="257" t="s">
        <v>1073</v>
      </c>
      <c r="D1000" s="258"/>
      <c r="E1000" s="258"/>
      <c r="F1000" s="258"/>
      <c r="G1000" s="258"/>
      <c r="H1000" s="131"/>
      <c r="I1000" s="131"/>
      <c r="J1000" s="131"/>
      <c r="K1000" s="131"/>
      <c r="L1000" s="131"/>
      <c r="M1000" s="131"/>
      <c r="N1000" s="130"/>
      <c r="O1000" s="130"/>
      <c r="P1000" s="130"/>
      <c r="Q1000" s="130"/>
      <c r="R1000" s="131"/>
      <c r="S1000" s="131"/>
      <c r="T1000" s="131"/>
      <c r="U1000" s="131"/>
      <c r="V1000" s="131"/>
      <c r="W1000" s="131"/>
      <c r="X1000" s="131"/>
      <c r="Y1000" s="126"/>
      <c r="Z1000" s="126"/>
      <c r="AA1000" s="126"/>
      <c r="AB1000" s="126"/>
      <c r="AC1000" s="126"/>
      <c r="AD1000" s="126"/>
      <c r="AE1000" s="126"/>
      <c r="AF1000" s="126"/>
      <c r="AG1000" s="126" t="s">
        <v>340</v>
      </c>
      <c r="AH1000" s="126"/>
      <c r="AI1000" s="126"/>
      <c r="AJ1000" s="126"/>
      <c r="AK1000" s="126"/>
      <c r="AL1000" s="126"/>
      <c r="AM1000" s="126"/>
      <c r="AN1000" s="126"/>
      <c r="AO1000" s="126"/>
      <c r="AP1000" s="126"/>
      <c r="AQ1000" s="126"/>
      <c r="AR1000" s="126"/>
      <c r="AS1000" s="126"/>
      <c r="AT1000" s="126"/>
      <c r="AU1000" s="126"/>
      <c r="AV1000" s="126"/>
      <c r="AW1000" s="126"/>
      <c r="AX1000" s="126"/>
      <c r="AY1000" s="126"/>
      <c r="AZ1000" s="126"/>
      <c r="BA1000" s="126"/>
      <c r="BB1000" s="126"/>
      <c r="BC1000" s="126"/>
      <c r="BD1000" s="126"/>
      <c r="BE1000" s="126"/>
      <c r="BF1000" s="126"/>
      <c r="BG1000" s="126"/>
      <c r="BH1000" s="126"/>
    </row>
    <row r="1001" spans="1:60" ht="22.5">
      <c r="A1001" s="146" t="s">
        <v>1074</v>
      </c>
      <c r="B1001" s="147" t="s">
        <v>1075</v>
      </c>
      <c r="C1001" s="153" t="s">
        <v>1076</v>
      </c>
      <c r="D1001" s="148" t="s">
        <v>408</v>
      </c>
      <c r="E1001" s="149">
        <v>110.348</v>
      </c>
      <c r="F1001" s="150">
        <v>0</v>
      </c>
      <c r="G1001" s="151">
        <f>F1001*E1001</f>
        <v>0</v>
      </c>
      <c r="H1001" s="131">
        <v>0</v>
      </c>
      <c r="I1001" s="131">
        <v>0</v>
      </c>
      <c r="J1001" s="131">
        <v>2500</v>
      </c>
      <c r="K1001" s="131">
        <v>275870</v>
      </c>
      <c r="L1001" s="131">
        <v>21</v>
      </c>
      <c r="M1001" s="131">
        <v>333802.7</v>
      </c>
      <c r="N1001" s="130">
        <v>0</v>
      </c>
      <c r="O1001" s="130">
        <v>0</v>
      </c>
      <c r="P1001" s="130">
        <v>0</v>
      </c>
      <c r="Q1001" s="130">
        <v>0</v>
      </c>
      <c r="R1001" s="131">
        <v>0</v>
      </c>
      <c r="S1001" s="131" t="s">
        <v>326</v>
      </c>
      <c r="T1001" s="131"/>
      <c r="U1001" s="131">
        <v>0</v>
      </c>
      <c r="V1001" s="131">
        <v>0</v>
      </c>
      <c r="W1001" s="131">
        <v>0</v>
      </c>
      <c r="X1001" s="131" t="s">
        <v>327</v>
      </c>
      <c r="Y1001" s="126"/>
      <c r="Z1001" s="126"/>
      <c r="AA1001" s="126"/>
      <c r="AB1001" s="126"/>
      <c r="AC1001" s="126"/>
      <c r="AD1001" s="126"/>
      <c r="AE1001" s="126"/>
      <c r="AF1001" s="126"/>
      <c r="AG1001" s="126" t="s">
        <v>328</v>
      </c>
      <c r="AH1001" s="126"/>
      <c r="AI1001" s="126"/>
      <c r="AJ1001" s="126"/>
      <c r="AK1001" s="126"/>
      <c r="AL1001" s="126"/>
      <c r="AM1001" s="126"/>
      <c r="AN1001" s="126"/>
      <c r="AO1001" s="126"/>
      <c r="AP1001" s="126"/>
      <c r="AQ1001" s="126"/>
      <c r="AR1001" s="126"/>
      <c r="AS1001" s="126"/>
      <c r="AT1001" s="126"/>
      <c r="AU1001" s="126"/>
      <c r="AV1001" s="126"/>
      <c r="AW1001" s="126"/>
      <c r="AX1001" s="126"/>
      <c r="AY1001" s="126"/>
      <c r="AZ1001" s="126"/>
      <c r="BA1001" s="126"/>
      <c r="BB1001" s="126"/>
      <c r="BC1001" s="126"/>
      <c r="BD1001" s="126"/>
      <c r="BE1001" s="126"/>
      <c r="BF1001" s="126"/>
      <c r="BG1001" s="126"/>
      <c r="BH1001" s="126"/>
    </row>
    <row r="1002" spans="1:60">
      <c r="A1002" s="140" t="s">
        <v>1077</v>
      </c>
      <c r="B1002" s="141" t="s">
        <v>1078</v>
      </c>
      <c r="C1002" s="154" t="s">
        <v>1079</v>
      </c>
      <c r="D1002" s="142" t="s">
        <v>338</v>
      </c>
      <c r="E1002" s="143">
        <v>51.21</v>
      </c>
      <c r="F1002" s="144">
        <v>0</v>
      </c>
      <c r="G1002" s="151">
        <f>F1002*E1002</f>
        <v>0</v>
      </c>
      <c r="H1002" s="131">
        <v>0</v>
      </c>
      <c r="I1002" s="131">
        <v>0</v>
      </c>
      <c r="J1002" s="131">
        <v>5800</v>
      </c>
      <c r="K1002" s="131">
        <v>297018</v>
      </c>
      <c r="L1002" s="131">
        <v>21</v>
      </c>
      <c r="M1002" s="131">
        <v>359391.78</v>
      </c>
      <c r="N1002" s="130">
        <v>0</v>
      </c>
      <c r="O1002" s="130">
        <v>0</v>
      </c>
      <c r="P1002" s="130">
        <v>0</v>
      </c>
      <c r="Q1002" s="130">
        <v>0</v>
      </c>
      <c r="R1002" s="131">
        <v>0</v>
      </c>
      <c r="S1002" s="131" t="s">
        <v>326</v>
      </c>
      <c r="T1002" s="131"/>
      <c r="U1002" s="131">
        <v>0</v>
      </c>
      <c r="V1002" s="131">
        <v>0</v>
      </c>
      <c r="W1002" s="131">
        <v>0</v>
      </c>
      <c r="X1002" s="131" t="s">
        <v>327</v>
      </c>
      <c r="Y1002" s="126"/>
      <c r="Z1002" s="126"/>
      <c r="AA1002" s="126"/>
      <c r="AB1002" s="126"/>
      <c r="AC1002" s="126"/>
      <c r="AD1002" s="126"/>
      <c r="AE1002" s="126"/>
      <c r="AF1002" s="126"/>
      <c r="AG1002" s="126" t="s">
        <v>328</v>
      </c>
      <c r="AH1002" s="126"/>
      <c r="AI1002" s="126"/>
      <c r="AJ1002" s="126"/>
      <c r="AK1002" s="126"/>
      <c r="AL1002" s="126"/>
      <c r="AM1002" s="126"/>
      <c r="AN1002" s="126"/>
      <c r="AO1002" s="126"/>
      <c r="AP1002" s="126"/>
      <c r="AQ1002" s="126"/>
      <c r="AR1002" s="126"/>
      <c r="AS1002" s="126"/>
      <c r="AT1002" s="126"/>
      <c r="AU1002" s="126"/>
      <c r="AV1002" s="126"/>
      <c r="AW1002" s="126"/>
      <c r="AX1002" s="126"/>
      <c r="AY1002" s="126"/>
      <c r="AZ1002" s="126"/>
      <c r="BA1002" s="126"/>
      <c r="BB1002" s="126"/>
      <c r="BC1002" s="126"/>
      <c r="BD1002" s="126"/>
      <c r="BE1002" s="126"/>
      <c r="BF1002" s="126"/>
      <c r="BG1002" s="126"/>
      <c r="BH1002" s="126"/>
    </row>
    <row r="1003" spans="1:60">
      <c r="A1003" s="129"/>
      <c r="B1003" s="129"/>
      <c r="C1003" s="255" t="s">
        <v>1080</v>
      </c>
      <c r="D1003" s="256"/>
      <c r="E1003" s="256"/>
      <c r="F1003" s="256"/>
      <c r="G1003" s="256"/>
      <c r="H1003" s="131"/>
      <c r="I1003" s="131"/>
      <c r="J1003" s="131"/>
      <c r="K1003" s="131"/>
      <c r="L1003" s="131"/>
      <c r="M1003" s="131"/>
      <c r="N1003" s="130"/>
      <c r="O1003" s="130"/>
      <c r="P1003" s="130"/>
      <c r="Q1003" s="130"/>
      <c r="R1003" s="131"/>
      <c r="S1003" s="131"/>
      <c r="T1003" s="131"/>
      <c r="U1003" s="131"/>
      <c r="V1003" s="131"/>
      <c r="W1003" s="131"/>
      <c r="X1003" s="131"/>
      <c r="Y1003" s="126"/>
      <c r="Z1003" s="126"/>
      <c r="AA1003" s="126"/>
      <c r="AB1003" s="126"/>
      <c r="AC1003" s="126"/>
      <c r="AD1003" s="126"/>
      <c r="AE1003" s="126"/>
      <c r="AF1003" s="126"/>
      <c r="AG1003" s="126" t="s">
        <v>340</v>
      </c>
      <c r="AH1003" s="126"/>
      <c r="AI1003" s="126"/>
      <c r="AJ1003" s="126"/>
      <c r="AK1003" s="126"/>
      <c r="AL1003" s="126"/>
      <c r="AM1003" s="126"/>
      <c r="AN1003" s="126"/>
      <c r="AO1003" s="126"/>
      <c r="AP1003" s="126"/>
      <c r="AQ1003" s="126"/>
      <c r="AR1003" s="126"/>
      <c r="AS1003" s="126"/>
      <c r="AT1003" s="126"/>
      <c r="AU1003" s="126"/>
      <c r="AV1003" s="126"/>
      <c r="AW1003" s="126"/>
      <c r="AX1003" s="126"/>
      <c r="AY1003" s="126"/>
      <c r="AZ1003" s="126"/>
      <c r="BA1003" s="126"/>
      <c r="BB1003" s="126"/>
      <c r="BC1003" s="126"/>
      <c r="BD1003" s="126"/>
      <c r="BE1003" s="126"/>
      <c r="BF1003" s="126"/>
      <c r="BG1003" s="126"/>
      <c r="BH1003" s="126"/>
    </row>
    <row r="1004" spans="1:60">
      <c r="A1004" s="129"/>
      <c r="B1004" s="129"/>
      <c r="C1004" s="257" t="s">
        <v>1081</v>
      </c>
      <c r="D1004" s="258"/>
      <c r="E1004" s="258"/>
      <c r="F1004" s="258"/>
      <c r="G1004" s="258"/>
      <c r="H1004" s="131"/>
      <c r="I1004" s="131"/>
      <c r="J1004" s="131"/>
      <c r="K1004" s="131"/>
      <c r="L1004" s="131"/>
      <c r="M1004" s="131"/>
      <c r="N1004" s="130"/>
      <c r="O1004" s="130"/>
      <c r="P1004" s="130"/>
      <c r="Q1004" s="130"/>
      <c r="R1004" s="131"/>
      <c r="S1004" s="131"/>
      <c r="T1004" s="131"/>
      <c r="U1004" s="131"/>
      <c r="V1004" s="131"/>
      <c r="W1004" s="131"/>
      <c r="X1004" s="131"/>
      <c r="Y1004" s="126"/>
      <c r="Z1004" s="126"/>
      <c r="AA1004" s="126"/>
      <c r="AB1004" s="126"/>
      <c r="AC1004" s="126"/>
      <c r="AD1004" s="126"/>
      <c r="AE1004" s="126"/>
      <c r="AF1004" s="126"/>
      <c r="AG1004" s="126" t="s">
        <v>340</v>
      </c>
      <c r="AH1004" s="126"/>
      <c r="AI1004" s="126"/>
      <c r="AJ1004" s="126"/>
      <c r="AK1004" s="126"/>
      <c r="AL1004" s="126"/>
      <c r="AM1004" s="126"/>
      <c r="AN1004" s="126"/>
      <c r="AO1004" s="126"/>
      <c r="AP1004" s="126"/>
      <c r="AQ1004" s="126"/>
      <c r="AR1004" s="126"/>
      <c r="AS1004" s="126"/>
      <c r="AT1004" s="126"/>
      <c r="AU1004" s="126"/>
      <c r="AV1004" s="126"/>
      <c r="AW1004" s="126"/>
      <c r="AX1004" s="126"/>
      <c r="AY1004" s="126"/>
      <c r="AZ1004" s="126"/>
      <c r="BA1004" s="126"/>
      <c r="BB1004" s="126"/>
      <c r="BC1004" s="126"/>
      <c r="BD1004" s="126"/>
      <c r="BE1004" s="126"/>
      <c r="BF1004" s="126"/>
      <c r="BG1004" s="126"/>
      <c r="BH1004" s="126"/>
    </row>
    <row r="1005" spans="1:60">
      <c r="A1005" s="129"/>
      <c r="B1005" s="129"/>
      <c r="C1005" s="257" t="s">
        <v>1082</v>
      </c>
      <c r="D1005" s="258"/>
      <c r="E1005" s="258"/>
      <c r="F1005" s="258"/>
      <c r="G1005" s="258"/>
      <c r="H1005" s="131"/>
      <c r="I1005" s="131"/>
      <c r="J1005" s="131"/>
      <c r="K1005" s="131"/>
      <c r="L1005" s="131"/>
      <c r="M1005" s="131"/>
      <c r="N1005" s="130"/>
      <c r="O1005" s="130"/>
      <c r="P1005" s="130"/>
      <c r="Q1005" s="130"/>
      <c r="R1005" s="131"/>
      <c r="S1005" s="131"/>
      <c r="T1005" s="131"/>
      <c r="U1005" s="131"/>
      <c r="V1005" s="131"/>
      <c r="W1005" s="131"/>
      <c r="X1005" s="131"/>
      <c r="Y1005" s="126"/>
      <c r="Z1005" s="126"/>
      <c r="AA1005" s="126"/>
      <c r="AB1005" s="126"/>
      <c r="AC1005" s="126"/>
      <c r="AD1005" s="126"/>
      <c r="AE1005" s="126"/>
      <c r="AF1005" s="126"/>
      <c r="AG1005" s="126" t="s">
        <v>340</v>
      </c>
      <c r="AH1005" s="126"/>
      <c r="AI1005" s="126"/>
      <c r="AJ1005" s="126"/>
      <c r="AK1005" s="126"/>
      <c r="AL1005" s="126"/>
      <c r="AM1005" s="126"/>
      <c r="AN1005" s="126"/>
      <c r="AO1005" s="126"/>
      <c r="AP1005" s="126"/>
      <c r="AQ1005" s="126"/>
      <c r="AR1005" s="126"/>
      <c r="AS1005" s="126"/>
      <c r="AT1005" s="126"/>
      <c r="AU1005" s="126"/>
      <c r="AV1005" s="126"/>
      <c r="AW1005" s="126"/>
      <c r="AX1005" s="126"/>
      <c r="AY1005" s="126"/>
      <c r="AZ1005" s="126"/>
      <c r="BA1005" s="126"/>
      <c r="BB1005" s="126"/>
      <c r="BC1005" s="126"/>
      <c r="BD1005" s="126"/>
      <c r="BE1005" s="126"/>
      <c r="BF1005" s="126"/>
      <c r="BG1005" s="126"/>
      <c r="BH1005" s="126"/>
    </row>
    <row r="1006" spans="1:60">
      <c r="A1006" s="140" t="s">
        <v>1083</v>
      </c>
      <c r="B1006" s="141" t="s">
        <v>1084</v>
      </c>
      <c r="C1006" s="154" t="s">
        <v>1085</v>
      </c>
      <c r="D1006" s="142" t="s">
        <v>338</v>
      </c>
      <c r="E1006" s="143">
        <v>8.2309999999999999</v>
      </c>
      <c r="F1006" s="144">
        <v>0</v>
      </c>
      <c r="G1006" s="151">
        <f>F1006*E1006</f>
        <v>0</v>
      </c>
      <c r="H1006" s="131">
        <v>0</v>
      </c>
      <c r="I1006" s="131">
        <v>0</v>
      </c>
      <c r="J1006" s="131">
        <v>2200</v>
      </c>
      <c r="K1006" s="131">
        <v>18108.2</v>
      </c>
      <c r="L1006" s="131">
        <v>21</v>
      </c>
      <c r="M1006" s="131">
        <v>21910.922000000002</v>
      </c>
      <c r="N1006" s="130">
        <v>0</v>
      </c>
      <c r="O1006" s="130">
        <v>0</v>
      </c>
      <c r="P1006" s="130">
        <v>0</v>
      </c>
      <c r="Q1006" s="130">
        <v>0</v>
      </c>
      <c r="R1006" s="131">
        <v>0</v>
      </c>
      <c r="S1006" s="131" t="s">
        <v>326</v>
      </c>
      <c r="T1006" s="131"/>
      <c r="U1006" s="131">
        <v>0</v>
      </c>
      <c r="V1006" s="131">
        <v>0</v>
      </c>
      <c r="W1006" s="131">
        <v>0</v>
      </c>
      <c r="X1006" s="131" t="s">
        <v>327</v>
      </c>
      <c r="Y1006" s="126"/>
      <c r="Z1006" s="126"/>
      <c r="AA1006" s="126"/>
      <c r="AB1006" s="126"/>
      <c r="AC1006" s="126"/>
      <c r="AD1006" s="126"/>
      <c r="AE1006" s="126"/>
      <c r="AF1006" s="126"/>
      <c r="AG1006" s="126" t="s">
        <v>328</v>
      </c>
      <c r="AH1006" s="126"/>
      <c r="AI1006" s="126"/>
      <c r="AJ1006" s="126"/>
      <c r="AK1006" s="126"/>
      <c r="AL1006" s="126"/>
      <c r="AM1006" s="126"/>
      <c r="AN1006" s="126"/>
      <c r="AO1006" s="126"/>
      <c r="AP1006" s="126"/>
      <c r="AQ1006" s="126"/>
      <c r="AR1006" s="126"/>
      <c r="AS1006" s="126"/>
      <c r="AT1006" s="126"/>
      <c r="AU1006" s="126"/>
      <c r="AV1006" s="126"/>
      <c r="AW1006" s="126"/>
      <c r="AX1006" s="126"/>
      <c r="AY1006" s="126"/>
      <c r="AZ1006" s="126"/>
      <c r="BA1006" s="126"/>
      <c r="BB1006" s="126"/>
      <c r="BC1006" s="126"/>
      <c r="BD1006" s="126"/>
      <c r="BE1006" s="126"/>
      <c r="BF1006" s="126"/>
      <c r="BG1006" s="126"/>
      <c r="BH1006" s="126"/>
    </row>
    <row r="1007" spans="1:60">
      <c r="A1007" s="129"/>
      <c r="B1007" s="129"/>
      <c r="C1007" s="255" t="s">
        <v>1086</v>
      </c>
      <c r="D1007" s="256"/>
      <c r="E1007" s="256"/>
      <c r="F1007" s="256"/>
      <c r="G1007" s="256"/>
      <c r="H1007" s="131"/>
      <c r="I1007" s="131"/>
      <c r="J1007" s="131"/>
      <c r="K1007" s="131"/>
      <c r="L1007" s="131"/>
      <c r="M1007" s="131"/>
      <c r="N1007" s="130"/>
      <c r="O1007" s="130"/>
      <c r="P1007" s="130"/>
      <c r="Q1007" s="130"/>
      <c r="R1007" s="131"/>
      <c r="S1007" s="131"/>
      <c r="T1007" s="131"/>
      <c r="U1007" s="131"/>
      <c r="V1007" s="131"/>
      <c r="W1007" s="131"/>
      <c r="X1007" s="131"/>
      <c r="Y1007" s="126"/>
      <c r="Z1007" s="126"/>
      <c r="AA1007" s="126"/>
      <c r="AB1007" s="126"/>
      <c r="AC1007" s="126"/>
      <c r="AD1007" s="126"/>
      <c r="AE1007" s="126"/>
      <c r="AF1007" s="126"/>
      <c r="AG1007" s="126" t="s">
        <v>340</v>
      </c>
      <c r="AH1007" s="126"/>
      <c r="AI1007" s="126"/>
      <c r="AJ1007" s="126"/>
      <c r="AK1007" s="126"/>
      <c r="AL1007" s="126"/>
      <c r="AM1007" s="126"/>
      <c r="AN1007" s="126"/>
      <c r="AO1007" s="126"/>
      <c r="AP1007" s="126"/>
      <c r="AQ1007" s="126"/>
      <c r="AR1007" s="126"/>
      <c r="AS1007" s="126"/>
      <c r="AT1007" s="126"/>
      <c r="AU1007" s="126"/>
      <c r="AV1007" s="126"/>
      <c r="AW1007" s="126"/>
      <c r="AX1007" s="126"/>
      <c r="AY1007" s="126"/>
      <c r="AZ1007" s="126"/>
      <c r="BA1007" s="126"/>
      <c r="BB1007" s="126"/>
      <c r="BC1007" s="126"/>
      <c r="BD1007" s="126"/>
      <c r="BE1007" s="126"/>
      <c r="BF1007" s="126"/>
      <c r="BG1007" s="126"/>
      <c r="BH1007" s="126"/>
    </row>
    <row r="1008" spans="1:60">
      <c r="A1008" s="129"/>
      <c r="B1008" s="129"/>
      <c r="C1008" s="257" t="s">
        <v>1087</v>
      </c>
      <c r="D1008" s="258"/>
      <c r="E1008" s="258"/>
      <c r="F1008" s="258"/>
      <c r="G1008" s="258"/>
      <c r="H1008" s="131"/>
      <c r="I1008" s="131"/>
      <c r="J1008" s="131"/>
      <c r="K1008" s="131"/>
      <c r="L1008" s="131"/>
      <c r="M1008" s="131"/>
      <c r="N1008" s="130"/>
      <c r="O1008" s="130"/>
      <c r="P1008" s="130"/>
      <c r="Q1008" s="130"/>
      <c r="R1008" s="131"/>
      <c r="S1008" s="131"/>
      <c r="T1008" s="131"/>
      <c r="U1008" s="131"/>
      <c r="V1008" s="131"/>
      <c r="W1008" s="131"/>
      <c r="X1008" s="131"/>
      <c r="Y1008" s="126"/>
      <c r="Z1008" s="126"/>
      <c r="AA1008" s="126"/>
      <c r="AB1008" s="126"/>
      <c r="AC1008" s="126"/>
      <c r="AD1008" s="126"/>
      <c r="AE1008" s="126"/>
      <c r="AF1008" s="126"/>
      <c r="AG1008" s="126" t="s">
        <v>340</v>
      </c>
      <c r="AH1008" s="126"/>
      <c r="AI1008" s="126"/>
      <c r="AJ1008" s="126"/>
      <c r="AK1008" s="126"/>
      <c r="AL1008" s="126"/>
      <c r="AM1008" s="126"/>
      <c r="AN1008" s="126"/>
      <c r="AO1008" s="126"/>
      <c r="AP1008" s="126"/>
      <c r="AQ1008" s="126"/>
      <c r="AR1008" s="126"/>
      <c r="AS1008" s="126"/>
      <c r="AT1008" s="126"/>
      <c r="AU1008" s="126"/>
      <c r="AV1008" s="126"/>
      <c r="AW1008" s="126"/>
      <c r="AX1008" s="126"/>
      <c r="AY1008" s="126"/>
      <c r="AZ1008" s="126"/>
      <c r="BA1008" s="126"/>
      <c r="BB1008" s="126"/>
      <c r="BC1008" s="126"/>
      <c r="BD1008" s="126"/>
      <c r="BE1008" s="126"/>
      <c r="BF1008" s="126"/>
      <c r="BG1008" s="126"/>
      <c r="BH1008" s="126"/>
    </row>
    <row r="1009" spans="1:60">
      <c r="A1009" s="129"/>
      <c r="B1009" s="129"/>
      <c r="C1009" s="257" t="s">
        <v>1088</v>
      </c>
      <c r="D1009" s="258"/>
      <c r="E1009" s="258"/>
      <c r="F1009" s="258"/>
      <c r="G1009" s="258"/>
      <c r="H1009" s="131"/>
      <c r="I1009" s="131"/>
      <c r="J1009" s="131"/>
      <c r="K1009" s="131"/>
      <c r="L1009" s="131"/>
      <c r="M1009" s="131"/>
      <c r="N1009" s="130"/>
      <c r="O1009" s="130"/>
      <c r="P1009" s="130"/>
      <c r="Q1009" s="130"/>
      <c r="R1009" s="131"/>
      <c r="S1009" s="131"/>
      <c r="T1009" s="131"/>
      <c r="U1009" s="131"/>
      <c r="V1009" s="131"/>
      <c r="W1009" s="131"/>
      <c r="X1009" s="131"/>
      <c r="Y1009" s="126"/>
      <c r="Z1009" s="126"/>
      <c r="AA1009" s="126"/>
      <c r="AB1009" s="126"/>
      <c r="AC1009" s="126"/>
      <c r="AD1009" s="126"/>
      <c r="AE1009" s="126"/>
      <c r="AF1009" s="126"/>
      <c r="AG1009" s="126" t="s">
        <v>340</v>
      </c>
      <c r="AH1009" s="126"/>
      <c r="AI1009" s="126"/>
      <c r="AJ1009" s="126"/>
      <c r="AK1009" s="126"/>
      <c r="AL1009" s="126"/>
      <c r="AM1009" s="126"/>
      <c r="AN1009" s="126"/>
      <c r="AO1009" s="126"/>
      <c r="AP1009" s="126"/>
      <c r="AQ1009" s="126"/>
      <c r="AR1009" s="126"/>
      <c r="AS1009" s="126"/>
      <c r="AT1009" s="126"/>
      <c r="AU1009" s="126"/>
      <c r="AV1009" s="126"/>
      <c r="AW1009" s="126"/>
      <c r="AX1009" s="126"/>
      <c r="AY1009" s="126"/>
      <c r="AZ1009" s="126"/>
      <c r="BA1009" s="126"/>
      <c r="BB1009" s="126"/>
      <c r="BC1009" s="126"/>
      <c r="BD1009" s="126"/>
      <c r="BE1009" s="126"/>
      <c r="BF1009" s="126"/>
      <c r="BG1009" s="126"/>
      <c r="BH1009" s="126"/>
    </row>
    <row r="1010" spans="1:60">
      <c r="A1010" s="140" t="s">
        <v>1089</v>
      </c>
      <c r="B1010" s="141" t="s">
        <v>1090</v>
      </c>
      <c r="C1010" s="154" t="s">
        <v>1091</v>
      </c>
      <c r="D1010" s="142" t="s">
        <v>338</v>
      </c>
      <c r="E1010" s="143">
        <v>17.905999999999999</v>
      </c>
      <c r="F1010" s="144">
        <v>0</v>
      </c>
      <c r="G1010" s="151">
        <f>F1010*E1010</f>
        <v>0</v>
      </c>
      <c r="H1010" s="131">
        <v>0</v>
      </c>
      <c r="I1010" s="131">
        <v>0</v>
      </c>
      <c r="J1010" s="131">
        <v>2600</v>
      </c>
      <c r="K1010" s="131">
        <v>46555.6</v>
      </c>
      <c r="L1010" s="131">
        <v>21</v>
      </c>
      <c r="M1010" s="131">
        <v>56332.275999999998</v>
      </c>
      <c r="N1010" s="130">
        <v>0</v>
      </c>
      <c r="O1010" s="130">
        <v>0</v>
      </c>
      <c r="P1010" s="130">
        <v>0</v>
      </c>
      <c r="Q1010" s="130">
        <v>0</v>
      </c>
      <c r="R1010" s="131">
        <v>0</v>
      </c>
      <c r="S1010" s="131" t="s">
        <v>326</v>
      </c>
      <c r="T1010" s="131"/>
      <c r="U1010" s="131">
        <v>0</v>
      </c>
      <c r="V1010" s="131">
        <v>0</v>
      </c>
      <c r="W1010" s="131">
        <v>0</v>
      </c>
      <c r="X1010" s="131" t="s">
        <v>327</v>
      </c>
      <c r="Y1010" s="126"/>
      <c r="Z1010" s="126"/>
      <c r="AA1010" s="126"/>
      <c r="AB1010" s="126"/>
      <c r="AC1010" s="126"/>
      <c r="AD1010" s="126"/>
      <c r="AE1010" s="126"/>
      <c r="AF1010" s="126"/>
      <c r="AG1010" s="126" t="s">
        <v>328</v>
      </c>
      <c r="AH1010" s="126"/>
      <c r="AI1010" s="126"/>
      <c r="AJ1010" s="126"/>
      <c r="AK1010" s="126"/>
      <c r="AL1010" s="126"/>
      <c r="AM1010" s="126"/>
      <c r="AN1010" s="126"/>
      <c r="AO1010" s="126"/>
      <c r="AP1010" s="126"/>
      <c r="AQ1010" s="126"/>
      <c r="AR1010" s="126"/>
      <c r="AS1010" s="126"/>
      <c r="AT1010" s="126"/>
      <c r="AU1010" s="126"/>
      <c r="AV1010" s="126"/>
      <c r="AW1010" s="126"/>
      <c r="AX1010" s="126"/>
      <c r="AY1010" s="126"/>
      <c r="AZ1010" s="126"/>
      <c r="BA1010" s="126"/>
      <c r="BB1010" s="126"/>
      <c r="BC1010" s="126"/>
      <c r="BD1010" s="126"/>
      <c r="BE1010" s="126"/>
      <c r="BF1010" s="126"/>
      <c r="BG1010" s="126"/>
      <c r="BH1010" s="126"/>
    </row>
    <row r="1011" spans="1:60">
      <c r="A1011" s="129"/>
      <c r="B1011" s="129"/>
      <c r="C1011" s="255" t="s">
        <v>1092</v>
      </c>
      <c r="D1011" s="256"/>
      <c r="E1011" s="256"/>
      <c r="F1011" s="256"/>
      <c r="G1011" s="256"/>
      <c r="H1011" s="131"/>
      <c r="I1011" s="131"/>
      <c r="J1011" s="131"/>
      <c r="K1011" s="131"/>
      <c r="L1011" s="131"/>
      <c r="M1011" s="131"/>
      <c r="N1011" s="130"/>
      <c r="O1011" s="130"/>
      <c r="P1011" s="130"/>
      <c r="Q1011" s="130"/>
      <c r="R1011" s="131"/>
      <c r="S1011" s="131"/>
      <c r="T1011" s="131"/>
      <c r="U1011" s="131"/>
      <c r="V1011" s="131"/>
      <c r="W1011" s="131"/>
      <c r="X1011" s="131"/>
      <c r="Y1011" s="126"/>
      <c r="Z1011" s="126"/>
      <c r="AA1011" s="126"/>
      <c r="AB1011" s="126"/>
      <c r="AC1011" s="126"/>
      <c r="AD1011" s="126"/>
      <c r="AE1011" s="126"/>
      <c r="AF1011" s="126"/>
      <c r="AG1011" s="126" t="s">
        <v>340</v>
      </c>
      <c r="AH1011" s="126"/>
      <c r="AI1011" s="126"/>
      <c r="AJ1011" s="126"/>
      <c r="AK1011" s="126"/>
      <c r="AL1011" s="126"/>
      <c r="AM1011" s="126"/>
      <c r="AN1011" s="126"/>
      <c r="AO1011" s="126"/>
      <c r="AP1011" s="126"/>
      <c r="AQ1011" s="126"/>
      <c r="AR1011" s="126"/>
      <c r="AS1011" s="126"/>
      <c r="AT1011" s="126"/>
      <c r="AU1011" s="126"/>
      <c r="AV1011" s="126"/>
      <c r="AW1011" s="126"/>
      <c r="AX1011" s="126"/>
      <c r="AY1011" s="126"/>
      <c r="AZ1011" s="126"/>
      <c r="BA1011" s="126"/>
      <c r="BB1011" s="126"/>
      <c r="BC1011" s="126"/>
      <c r="BD1011" s="126"/>
      <c r="BE1011" s="126"/>
      <c r="BF1011" s="126"/>
      <c r="BG1011" s="126"/>
      <c r="BH1011" s="126"/>
    </row>
    <row r="1012" spans="1:60">
      <c r="A1012" s="129"/>
      <c r="B1012" s="129"/>
      <c r="C1012" s="257" t="s">
        <v>1093</v>
      </c>
      <c r="D1012" s="258"/>
      <c r="E1012" s="258"/>
      <c r="F1012" s="258"/>
      <c r="G1012" s="258"/>
      <c r="H1012" s="131"/>
      <c r="I1012" s="131"/>
      <c r="J1012" s="131"/>
      <c r="K1012" s="131"/>
      <c r="L1012" s="131"/>
      <c r="M1012" s="131"/>
      <c r="N1012" s="130"/>
      <c r="O1012" s="130"/>
      <c r="P1012" s="130"/>
      <c r="Q1012" s="130"/>
      <c r="R1012" s="131"/>
      <c r="S1012" s="131"/>
      <c r="T1012" s="131"/>
      <c r="U1012" s="131"/>
      <c r="V1012" s="131"/>
      <c r="W1012" s="131"/>
      <c r="X1012" s="131"/>
      <c r="Y1012" s="126"/>
      <c r="Z1012" s="126"/>
      <c r="AA1012" s="126"/>
      <c r="AB1012" s="126"/>
      <c r="AC1012" s="126"/>
      <c r="AD1012" s="126"/>
      <c r="AE1012" s="126"/>
      <c r="AF1012" s="126"/>
      <c r="AG1012" s="126" t="s">
        <v>340</v>
      </c>
      <c r="AH1012" s="126"/>
      <c r="AI1012" s="126"/>
      <c r="AJ1012" s="126"/>
      <c r="AK1012" s="126"/>
      <c r="AL1012" s="126"/>
      <c r="AM1012" s="126"/>
      <c r="AN1012" s="126"/>
      <c r="AO1012" s="126"/>
      <c r="AP1012" s="126"/>
      <c r="AQ1012" s="126"/>
      <c r="AR1012" s="126"/>
      <c r="AS1012" s="126"/>
      <c r="AT1012" s="126"/>
      <c r="AU1012" s="126"/>
      <c r="AV1012" s="126"/>
      <c r="AW1012" s="126"/>
      <c r="AX1012" s="126"/>
      <c r="AY1012" s="126"/>
      <c r="AZ1012" s="126"/>
      <c r="BA1012" s="126"/>
      <c r="BB1012" s="126"/>
      <c r="BC1012" s="126"/>
      <c r="BD1012" s="126"/>
      <c r="BE1012" s="126"/>
      <c r="BF1012" s="126"/>
      <c r="BG1012" s="126"/>
      <c r="BH1012" s="126"/>
    </row>
    <row r="1013" spans="1:60">
      <c r="A1013" s="129"/>
      <c r="B1013" s="129"/>
      <c r="C1013" s="257" t="s">
        <v>1094</v>
      </c>
      <c r="D1013" s="258"/>
      <c r="E1013" s="258"/>
      <c r="F1013" s="258"/>
      <c r="G1013" s="258"/>
      <c r="H1013" s="131"/>
      <c r="I1013" s="131"/>
      <c r="J1013" s="131"/>
      <c r="K1013" s="131"/>
      <c r="L1013" s="131"/>
      <c r="M1013" s="131"/>
      <c r="N1013" s="130"/>
      <c r="O1013" s="130"/>
      <c r="P1013" s="130"/>
      <c r="Q1013" s="130"/>
      <c r="R1013" s="131"/>
      <c r="S1013" s="131"/>
      <c r="T1013" s="131"/>
      <c r="U1013" s="131"/>
      <c r="V1013" s="131"/>
      <c r="W1013" s="131"/>
      <c r="X1013" s="131"/>
      <c r="Y1013" s="126"/>
      <c r="Z1013" s="126"/>
      <c r="AA1013" s="126"/>
      <c r="AB1013" s="126"/>
      <c r="AC1013" s="126"/>
      <c r="AD1013" s="126"/>
      <c r="AE1013" s="126"/>
      <c r="AF1013" s="126"/>
      <c r="AG1013" s="126" t="s">
        <v>340</v>
      </c>
      <c r="AH1013" s="126"/>
      <c r="AI1013" s="126"/>
      <c r="AJ1013" s="126"/>
      <c r="AK1013" s="126"/>
      <c r="AL1013" s="126"/>
      <c r="AM1013" s="126"/>
      <c r="AN1013" s="126"/>
      <c r="AO1013" s="126"/>
      <c r="AP1013" s="126"/>
      <c r="AQ1013" s="126"/>
      <c r="AR1013" s="126"/>
      <c r="AS1013" s="126"/>
      <c r="AT1013" s="126"/>
      <c r="AU1013" s="126"/>
      <c r="AV1013" s="126"/>
      <c r="AW1013" s="126"/>
      <c r="AX1013" s="126"/>
      <c r="AY1013" s="126"/>
      <c r="AZ1013" s="126"/>
      <c r="BA1013" s="126"/>
      <c r="BB1013" s="126"/>
      <c r="BC1013" s="126"/>
      <c r="BD1013" s="126"/>
      <c r="BE1013" s="126"/>
      <c r="BF1013" s="126"/>
      <c r="BG1013" s="126"/>
      <c r="BH1013" s="126"/>
    </row>
    <row r="1014" spans="1:60">
      <c r="A1014" s="129"/>
      <c r="B1014" s="129"/>
      <c r="C1014" s="257" t="s">
        <v>1095</v>
      </c>
      <c r="D1014" s="258"/>
      <c r="E1014" s="258"/>
      <c r="F1014" s="258"/>
      <c r="G1014" s="258"/>
      <c r="H1014" s="131"/>
      <c r="I1014" s="131"/>
      <c r="J1014" s="131"/>
      <c r="K1014" s="131"/>
      <c r="L1014" s="131"/>
      <c r="M1014" s="131"/>
      <c r="N1014" s="130"/>
      <c r="O1014" s="130"/>
      <c r="P1014" s="130"/>
      <c r="Q1014" s="130"/>
      <c r="R1014" s="131"/>
      <c r="S1014" s="131"/>
      <c r="T1014" s="131"/>
      <c r="U1014" s="131"/>
      <c r="V1014" s="131"/>
      <c r="W1014" s="131"/>
      <c r="X1014" s="131"/>
      <c r="Y1014" s="126"/>
      <c r="Z1014" s="126"/>
      <c r="AA1014" s="126"/>
      <c r="AB1014" s="126"/>
      <c r="AC1014" s="126"/>
      <c r="AD1014" s="126"/>
      <c r="AE1014" s="126"/>
      <c r="AF1014" s="126"/>
      <c r="AG1014" s="126" t="s">
        <v>340</v>
      </c>
      <c r="AH1014" s="126"/>
      <c r="AI1014" s="126"/>
      <c r="AJ1014" s="126"/>
      <c r="AK1014" s="126"/>
      <c r="AL1014" s="126"/>
      <c r="AM1014" s="126"/>
      <c r="AN1014" s="126"/>
      <c r="AO1014" s="126"/>
      <c r="AP1014" s="126"/>
      <c r="AQ1014" s="126"/>
      <c r="AR1014" s="126"/>
      <c r="AS1014" s="126"/>
      <c r="AT1014" s="126"/>
      <c r="AU1014" s="126"/>
      <c r="AV1014" s="126"/>
      <c r="AW1014" s="126"/>
      <c r="AX1014" s="126"/>
      <c r="AY1014" s="126"/>
      <c r="AZ1014" s="126"/>
      <c r="BA1014" s="126"/>
      <c r="BB1014" s="126"/>
      <c r="BC1014" s="126"/>
      <c r="BD1014" s="126"/>
      <c r="BE1014" s="126"/>
      <c r="BF1014" s="126"/>
      <c r="BG1014" s="126"/>
      <c r="BH1014" s="126"/>
    </row>
    <row r="1015" spans="1:60" ht="22.5">
      <c r="A1015" s="146" t="s">
        <v>1096</v>
      </c>
      <c r="B1015" s="147" t="s">
        <v>1097</v>
      </c>
      <c r="C1015" s="153" t="s">
        <v>1098</v>
      </c>
      <c r="D1015" s="148" t="s">
        <v>408</v>
      </c>
      <c r="E1015" s="149">
        <v>23.06</v>
      </c>
      <c r="F1015" s="150">
        <v>0</v>
      </c>
      <c r="G1015" s="151">
        <f>F1015*E1015</f>
        <v>0</v>
      </c>
      <c r="H1015" s="131">
        <v>0</v>
      </c>
      <c r="I1015" s="131">
        <v>0</v>
      </c>
      <c r="J1015" s="131">
        <v>1750</v>
      </c>
      <c r="K1015" s="131">
        <v>40355</v>
      </c>
      <c r="L1015" s="131">
        <v>21</v>
      </c>
      <c r="M1015" s="131">
        <v>48829.55</v>
      </c>
      <c r="N1015" s="130">
        <v>0</v>
      </c>
      <c r="O1015" s="130">
        <v>0</v>
      </c>
      <c r="P1015" s="130">
        <v>0</v>
      </c>
      <c r="Q1015" s="130">
        <v>0</v>
      </c>
      <c r="R1015" s="131">
        <v>0</v>
      </c>
      <c r="S1015" s="131" t="s">
        <v>326</v>
      </c>
      <c r="T1015" s="131"/>
      <c r="U1015" s="131">
        <v>0</v>
      </c>
      <c r="V1015" s="131">
        <v>0</v>
      </c>
      <c r="W1015" s="131">
        <v>0</v>
      </c>
      <c r="X1015" s="131" t="s">
        <v>327</v>
      </c>
      <c r="Y1015" s="126"/>
      <c r="Z1015" s="126"/>
      <c r="AA1015" s="126"/>
      <c r="AB1015" s="126"/>
      <c r="AC1015" s="126"/>
      <c r="AD1015" s="126"/>
      <c r="AE1015" s="126"/>
      <c r="AF1015" s="126"/>
      <c r="AG1015" s="126" t="s">
        <v>328</v>
      </c>
      <c r="AH1015" s="126"/>
      <c r="AI1015" s="126"/>
      <c r="AJ1015" s="126"/>
      <c r="AK1015" s="126"/>
      <c r="AL1015" s="126"/>
      <c r="AM1015" s="126"/>
      <c r="AN1015" s="126"/>
      <c r="AO1015" s="126"/>
      <c r="AP1015" s="126"/>
      <c r="AQ1015" s="126"/>
      <c r="AR1015" s="126"/>
      <c r="AS1015" s="126"/>
      <c r="AT1015" s="126"/>
      <c r="AU1015" s="126"/>
      <c r="AV1015" s="126"/>
      <c r="AW1015" s="126"/>
      <c r="AX1015" s="126"/>
      <c r="AY1015" s="126"/>
      <c r="AZ1015" s="126"/>
      <c r="BA1015" s="126"/>
      <c r="BB1015" s="126"/>
      <c r="BC1015" s="126"/>
      <c r="BD1015" s="126"/>
      <c r="BE1015" s="126"/>
      <c r="BF1015" s="126"/>
      <c r="BG1015" s="126"/>
      <c r="BH1015" s="126"/>
    </row>
    <row r="1016" spans="1:60">
      <c r="A1016" s="146" t="s">
        <v>1099</v>
      </c>
      <c r="B1016" s="147" t="s">
        <v>1100</v>
      </c>
      <c r="C1016" s="153" t="s">
        <v>1101</v>
      </c>
      <c r="D1016" s="148" t="s">
        <v>325</v>
      </c>
      <c r="E1016" s="149">
        <v>1</v>
      </c>
      <c r="F1016" s="150">
        <v>0</v>
      </c>
      <c r="G1016" s="151">
        <f>F1016*E1016</f>
        <v>0</v>
      </c>
      <c r="H1016" s="131">
        <v>0</v>
      </c>
      <c r="I1016" s="131">
        <v>0</v>
      </c>
      <c r="J1016" s="131">
        <v>500000</v>
      </c>
      <c r="K1016" s="131">
        <v>500000</v>
      </c>
      <c r="L1016" s="131">
        <v>21</v>
      </c>
      <c r="M1016" s="131">
        <v>605000</v>
      </c>
      <c r="N1016" s="130">
        <v>0</v>
      </c>
      <c r="O1016" s="130">
        <v>0</v>
      </c>
      <c r="P1016" s="130">
        <v>0</v>
      </c>
      <c r="Q1016" s="130">
        <v>0</v>
      </c>
      <c r="R1016" s="131">
        <v>0</v>
      </c>
      <c r="S1016" s="131" t="s">
        <v>326</v>
      </c>
      <c r="T1016" s="131"/>
      <c r="U1016" s="131">
        <v>0</v>
      </c>
      <c r="V1016" s="131">
        <v>0</v>
      </c>
      <c r="W1016" s="131">
        <v>0</v>
      </c>
      <c r="X1016" s="131" t="s">
        <v>327</v>
      </c>
      <c r="Y1016" s="126"/>
      <c r="Z1016" s="126"/>
      <c r="AA1016" s="126"/>
      <c r="AB1016" s="126"/>
      <c r="AC1016" s="126"/>
      <c r="AD1016" s="126"/>
      <c r="AE1016" s="126"/>
      <c r="AF1016" s="126"/>
      <c r="AG1016" s="126" t="s">
        <v>328</v>
      </c>
      <c r="AH1016" s="126"/>
      <c r="AI1016" s="126"/>
      <c r="AJ1016" s="126"/>
      <c r="AK1016" s="126"/>
      <c r="AL1016" s="126"/>
      <c r="AM1016" s="126"/>
      <c r="AN1016" s="126"/>
      <c r="AO1016" s="126"/>
      <c r="AP1016" s="126"/>
      <c r="AQ1016" s="126"/>
      <c r="AR1016" s="126"/>
      <c r="AS1016" s="126"/>
      <c r="AT1016" s="126"/>
      <c r="AU1016" s="126"/>
      <c r="AV1016" s="126"/>
      <c r="AW1016" s="126"/>
      <c r="AX1016" s="126"/>
      <c r="AY1016" s="126"/>
      <c r="AZ1016" s="126"/>
      <c r="BA1016" s="126"/>
      <c r="BB1016" s="126"/>
      <c r="BC1016" s="126"/>
      <c r="BD1016" s="126"/>
      <c r="BE1016" s="126"/>
      <c r="BF1016" s="126"/>
      <c r="BG1016" s="126"/>
      <c r="BH1016" s="126"/>
    </row>
    <row r="1017" spans="1:60">
      <c r="A1017" s="140" t="s">
        <v>1102</v>
      </c>
      <c r="B1017" s="141" t="s">
        <v>1103</v>
      </c>
      <c r="C1017" s="154" t="s">
        <v>1104</v>
      </c>
      <c r="D1017" s="142" t="s">
        <v>408</v>
      </c>
      <c r="E1017" s="143">
        <v>126</v>
      </c>
      <c r="F1017" s="144">
        <v>0</v>
      </c>
      <c r="G1017" s="151">
        <f>F1017*E1017</f>
        <v>0</v>
      </c>
      <c r="H1017" s="131">
        <v>11.75</v>
      </c>
      <c r="I1017" s="131">
        <v>1480.5</v>
      </c>
      <c r="J1017" s="131">
        <v>73.95</v>
      </c>
      <c r="K1017" s="131">
        <v>9317.7000000000007</v>
      </c>
      <c r="L1017" s="131">
        <v>21</v>
      </c>
      <c r="M1017" s="131">
        <v>13065.822</v>
      </c>
      <c r="N1017" s="130">
        <v>4.8999999999999998E-4</v>
      </c>
      <c r="O1017" s="130">
        <v>6.1739999999999996E-2</v>
      </c>
      <c r="P1017" s="130">
        <v>4.0000000000000001E-3</v>
      </c>
      <c r="Q1017" s="130">
        <v>0.504</v>
      </c>
      <c r="R1017" s="131">
        <v>0</v>
      </c>
      <c r="S1017" s="131" t="s">
        <v>326</v>
      </c>
      <c r="T1017" s="131"/>
      <c r="U1017" s="131">
        <v>0</v>
      </c>
      <c r="V1017" s="131">
        <v>0</v>
      </c>
      <c r="W1017" s="131">
        <v>0</v>
      </c>
      <c r="X1017" s="131" t="s">
        <v>327</v>
      </c>
      <c r="Y1017" s="126"/>
      <c r="Z1017" s="126"/>
      <c r="AA1017" s="126"/>
      <c r="AB1017" s="126"/>
      <c r="AC1017" s="126"/>
      <c r="AD1017" s="126"/>
      <c r="AE1017" s="126"/>
      <c r="AF1017" s="126"/>
      <c r="AG1017" s="126" t="s">
        <v>328</v>
      </c>
      <c r="AH1017" s="126"/>
      <c r="AI1017" s="126"/>
      <c r="AJ1017" s="126"/>
      <c r="AK1017" s="126"/>
      <c r="AL1017" s="126"/>
      <c r="AM1017" s="126"/>
      <c r="AN1017" s="126"/>
      <c r="AO1017" s="126"/>
      <c r="AP1017" s="126"/>
      <c r="AQ1017" s="126"/>
      <c r="AR1017" s="126"/>
      <c r="AS1017" s="126"/>
      <c r="AT1017" s="126"/>
      <c r="AU1017" s="126"/>
      <c r="AV1017" s="126"/>
      <c r="AW1017" s="126"/>
      <c r="AX1017" s="126"/>
      <c r="AY1017" s="126"/>
      <c r="AZ1017" s="126"/>
      <c r="BA1017" s="126"/>
      <c r="BB1017" s="126"/>
      <c r="BC1017" s="126"/>
      <c r="BD1017" s="126"/>
      <c r="BE1017" s="126"/>
      <c r="BF1017" s="126"/>
      <c r="BG1017" s="126"/>
      <c r="BH1017" s="126"/>
    </row>
    <row r="1018" spans="1:60">
      <c r="A1018" s="129"/>
      <c r="B1018" s="129"/>
      <c r="C1018" s="255" t="s">
        <v>1105</v>
      </c>
      <c r="D1018" s="256"/>
      <c r="E1018" s="256"/>
      <c r="F1018" s="256"/>
      <c r="G1018" s="256"/>
      <c r="H1018" s="131"/>
      <c r="I1018" s="131"/>
      <c r="J1018" s="131"/>
      <c r="K1018" s="131"/>
      <c r="L1018" s="131"/>
      <c r="M1018" s="131"/>
      <c r="N1018" s="130"/>
      <c r="O1018" s="130"/>
      <c r="P1018" s="130"/>
      <c r="Q1018" s="130"/>
      <c r="R1018" s="131"/>
      <c r="S1018" s="131"/>
      <c r="T1018" s="131"/>
      <c r="U1018" s="131"/>
      <c r="V1018" s="131"/>
      <c r="W1018" s="131"/>
      <c r="X1018" s="131"/>
      <c r="Y1018" s="126"/>
      <c r="Z1018" s="126"/>
      <c r="AA1018" s="126"/>
      <c r="AB1018" s="126"/>
      <c r="AC1018" s="126"/>
      <c r="AD1018" s="126"/>
      <c r="AE1018" s="126"/>
      <c r="AF1018" s="126"/>
      <c r="AG1018" s="126" t="s">
        <v>340</v>
      </c>
      <c r="AH1018" s="126"/>
      <c r="AI1018" s="126"/>
      <c r="AJ1018" s="126"/>
      <c r="AK1018" s="126"/>
      <c r="AL1018" s="126"/>
      <c r="AM1018" s="126"/>
      <c r="AN1018" s="126"/>
      <c r="AO1018" s="126"/>
      <c r="AP1018" s="126"/>
      <c r="AQ1018" s="126"/>
      <c r="AR1018" s="126"/>
      <c r="AS1018" s="126"/>
      <c r="AT1018" s="126"/>
      <c r="AU1018" s="126"/>
      <c r="AV1018" s="126"/>
      <c r="AW1018" s="126"/>
      <c r="AX1018" s="126"/>
      <c r="AY1018" s="126"/>
      <c r="AZ1018" s="126"/>
      <c r="BA1018" s="126"/>
      <c r="BB1018" s="126"/>
      <c r="BC1018" s="126"/>
      <c r="BD1018" s="126"/>
      <c r="BE1018" s="126"/>
      <c r="BF1018" s="126"/>
      <c r="BG1018" s="126"/>
      <c r="BH1018" s="126"/>
    </row>
    <row r="1019" spans="1:60">
      <c r="A1019" s="129"/>
      <c r="B1019" s="129"/>
      <c r="C1019" s="257" t="s">
        <v>1106</v>
      </c>
      <c r="D1019" s="258"/>
      <c r="E1019" s="258"/>
      <c r="F1019" s="258"/>
      <c r="G1019" s="258"/>
      <c r="H1019" s="131"/>
      <c r="I1019" s="131"/>
      <c r="J1019" s="131"/>
      <c r="K1019" s="131"/>
      <c r="L1019" s="131"/>
      <c r="M1019" s="131"/>
      <c r="N1019" s="130"/>
      <c r="O1019" s="130"/>
      <c r="P1019" s="130"/>
      <c r="Q1019" s="130"/>
      <c r="R1019" s="131"/>
      <c r="S1019" s="131"/>
      <c r="T1019" s="131"/>
      <c r="U1019" s="131"/>
      <c r="V1019" s="131"/>
      <c r="W1019" s="131"/>
      <c r="X1019" s="131"/>
      <c r="Y1019" s="126"/>
      <c r="Z1019" s="126"/>
      <c r="AA1019" s="126"/>
      <c r="AB1019" s="126"/>
      <c r="AC1019" s="126"/>
      <c r="AD1019" s="126"/>
      <c r="AE1019" s="126"/>
      <c r="AF1019" s="126"/>
      <c r="AG1019" s="126" t="s">
        <v>340</v>
      </c>
      <c r="AH1019" s="126"/>
      <c r="AI1019" s="126"/>
      <c r="AJ1019" s="126"/>
      <c r="AK1019" s="126"/>
      <c r="AL1019" s="126"/>
      <c r="AM1019" s="126"/>
      <c r="AN1019" s="126"/>
      <c r="AO1019" s="126"/>
      <c r="AP1019" s="126"/>
      <c r="AQ1019" s="126"/>
      <c r="AR1019" s="126"/>
      <c r="AS1019" s="126"/>
      <c r="AT1019" s="126"/>
      <c r="AU1019" s="126"/>
      <c r="AV1019" s="126"/>
      <c r="AW1019" s="126"/>
      <c r="AX1019" s="126"/>
      <c r="AY1019" s="126"/>
      <c r="AZ1019" s="126"/>
      <c r="BA1019" s="126"/>
      <c r="BB1019" s="126"/>
      <c r="BC1019" s="126"/>
      <c r="BD1019" s="126"/>
      <c r="BE1019" s="126"/>
      <c r="BF1019" s="126"/>
      <c r="BG1019" s="126"/>
      <c r="BH1019" s="126"/>
    </row>
    <row r="1020" spans="1:60">
      <c r="A1020" s="134" t="s">
        <v>320</v>
      </c>
      <c r="B1020" s="135" t="s">
        <v>287</v>
      </c>
      <c r="C1020" s="152" t="s">
        <v>231</v>
      </c>
      <c r="D1020" s="136"/>
      <c r="E1020" s="137"/>
      <c r="F1020" s="138"/>
      <c r="G1020" s="139">
        <f>G1021</f>
        <v>0</v>
      </c>
      <c r="H1020" s="133"/>
      <c r="I1020" s="133">
        <v>0</v>
      </c>
      <c r="J1020" s="133"/>
      <c r="K1020" s="133">
        <v>0</v>
      </c>
      <c r="L1020" s="133"/>
      <c r="M1020" s="133"/>
      <c r="N1020" s="132"/>
      <c r="O1020" s="132"/>
      <c r="P1020" s="132"/>
      <c r="Q1020" s="132"/>
      <c r="R1020" s="133"/>
      <c r="S1020" s="133"/>
      <c r="T1020" s="133"/>
      <c r="U1020" s="133"/>
      <c r="V1020" s="133"/>
      <c r="W1020" s="133"/>
      <c r="X1020" s="133"/>
      <c r="AG1020" t="s">
        <v>321</v>
      </c>
    </row>
    <row r="1021" spans="1:60">
      <c r="A1021" s="146" t="s">
        <v>1107</v>
      </c>
      <c r="B1021" s="147" t="s">
        <v>1108</v>
      </c>
      <c r="C1021" s="153" t="s">
        <v>1109</v>
      </c>
      <c r="D1021" s="148" t="s">
        <v>735</v>
      </c>
      <c r="E1021" s="149">
        <v>106.84399999999999</v>
      </c>
      <c r="F1021" s="150">
        <v>0</v>
      </c>
      <c r="G1021" s="151">
        <f>F1021*E1021</f>
        <v>0</v>
      </c>
      <c r="H1021" s="131">
        <v>0</v>
      </c>
      <c r="I1021" s="131">
        <v>0</v>
      </c>
      <c r="J1021" s="131">
        <v>320</v>
      </c>
      <c r="K1021" s="131">
        <v>34190.080000000002</v>
      </c>
      <c r="L1021" s="131">
        <v>21</v>
      </c>
      <c r="M1021" s="131">
        <v>41369.996800000001</v>
      </c>
      <c r="N1021" s="130">
        <v>0</v>
      </c>
      <c r="O1021" s="130">
        <v>0</v>
      </c>
      <c r="P1021" s="130">
        <v>0</v>
      </c>
      <c r="Q1021" s="130">
        <v>0</v>
      </c>
      <c r="R1021" s="131">
        <v>0</v>
      </c>
      <c r="S1021" s="131" t="s">
        <v>326</v>
      </c>
      <c r="T1021" s="131"/>
      <c r="U1021" s="131">
        <v>0</v>
      </c>
      <c r="V1021" s="131">
        <v>0</v>
      </c>
      <c r="W1021" s="131">
        <v>0</v>
      </c>
      <c r="X1021" s="131" t="s">
        <v>327</v>
      </c>
      <c r="Y1021" s="126"/>
      <c r="Z1021" s="126"/>
      <c r="AA1021" s="126"/>
      <c r="AB1021" s="126"/>
      <c r="AC1021" s="126"/>
      <c r="AD1021" s="126"/>
      <c r="AE1021" s="126"/>
      <c r="AF1021" s="126"/>
      <c r="AG1021" s="126" t="s">
        <v>328</v>
      </c>
      <c r="AH1021" s="126"/>
      <c r="AI1021" s="126"/>
      <c r="AJ1021" s="126"/>
      <c r="AK1021" s="126"/>
      <c r="AL1021" s="126"/>
      <c r="AM1021" s="126"/>
      <c r="AN1021" s="126"/>
      <c r="AO1021" s="126"/>
      <c r="AP1021" s="126"/>
      <c r="AQ1021" s="126"/>
      <c r="AR1021" s="126"/>
      <c r="AS1021" s="126"/>
      <c r="AT1021" s="126"/>
      <c r="AU1021" s="126"/>
      <c r="AV1021" s="126"/>
      <c r="AW1021" s="126"/>
      <c r="AX1021" s="126"/>
      <c r="AY1021" s="126"/>
      <c r="AZ1021" s="126"/>
      <c r="BA1021" s="126"/>
      <c r="BB1021" s="126"/>
      <c r="BC1021" s="126"/>
      <c r="BD1021" s="126"/>
      <c r="BE1021" s="126"/>
      <c r="BF1021" s="126"/>
      <c r="BG1021" s="126"/>
      <c r="BH1021" s="126"/>
    </row>
    <row r="1022" spans="1:60">
      <c r="A1022" s="134" t="s">
        <v>320</v>
      </c>
      <c r="B1022" s="135" t="s">
        <v>288</v>
      </c>
      <c r="C1022" s="152" t="s">
        <v>234</v>
      </c>
      <c r="D1022" s="136"/>
      <c r="E1022" s="137"/>
      <c r="F1022" s="138"/>
      <c r="G1022" s="139">
        <f>G1023+G1028+G1033+G1040</f>
        <v>0</v>
      </c>
      <c r="H1022" s="133"/>
      <c r="I1022" s="133">
        <v>0</v>
      </c>
      <c r="J1022" s="133"/>
      <c r="K1022" s="133">
        <v>0</v>
      </c>
      <c r="L1022" s="133"/>
      <c r="M1022" s="133"/>
      <c r="N1022" s="132"/>
      <c r="O1022" s="132"/>
      <c r="P1022" s="132"/>
      <c r="Q1022" s="132"/>
      <c r="R1022" s="133"/>
      <c r="S1022" s="133"/>
      <c r="T1022" s="133"/>
      <c r="U1022" s="133"/>
      <c r="V1022" s="133"/>
      <c r="W1022" s="133"/>
      <c r="X1022" s="133"/>
      <c r="AG1022" t="s">
        <v>321</v>
      </c>
    </row>
    <row r="1023" spans="1:60" ht="22.5">
      <c r="A1023" s="140" t="s">
        <v>1110</v>
      </c>
      <c r="B1023" s="141" t="s">
        <v>1111</v>
      </c>
      <c r="C1023" s="154" t="s">
        <v>1112</v>
      </c>
      <c r="D1023" s="142" t="s">
        <v>338</v>
      </c>
      <c r="E1023" s="143">
        <v>75.650000000000006</v>
      </c>
      <c r="F1023" s="144">
        <v>0</v>
      </c>
      <c r="G1023" s="151">
        <f>F1023*E1023</f>
        <v>0</v>
      </c>
      <c r="H1023" s="131">
        <v>8.5500000000000007</v>
      </c>
      <c r="I1023" s="131">
        <v>646.80750000000012</v>
      </c>
      <c r="J1023" s="131">
        <v>104.13</v>
      </c>
      <c r="K1023" s="131">
        <v>7877.4345000000003</v>
      </c>
      <c r="L1023" s="131">
        <v>21</v>
      </c>
      <c r="M1023" s="131">
        <v>10314.330399999999</v>
      </c>
      <c r="N1023" s="130">
        <v>4.0999999999999999E-4</v>
      </c>
      <c r="O1023" s="130">
        <v>3.1016500000000002E-2</v>
      </c>
      <c r="P1023" s="130">
        <v>0</v>
      </c>
      <c r="Q1023" s="130">
        <v>0</v>
      </c>
      <c r="R1023" s="131">
        <v>0</v>
      </c>
      <c r="S1023" s="131" t="s">
        <v>326</v>
      </c>
      <c r="T1023" s="131"/>
      <c r="U1023" s="131">
        <v>0</v>
      </c>
      <c r="V1023" s="131">
        <v>0</v>
      </c>
      <c r="W1023" s="131">
        <v>0</v>
      </c>
      <c r="X1023" s="131" t="s">
        <v>327</v>
      </c>
      <c r="Y1023" s="126"/>
      <c r="Z1023" s="126"/>
      <c r="AA1023" s="126"/>
      <c r="AB1023" s="126"/>
      <c r="AC1023" s="126"/>
      <c r="AD1023" s="126"/>
      <c r="AE1023" s="126"/>
      <c r="AF1023" s="126"/>
      <c r="AG1023" s="126" t="s">
        <v>328</v>
      </c>
      <c r="AH1023" s="126"/>
      <c r="AI1023" s="126"/>
      <c r="AJ1023" s="126"/>
      <c r="AK1023" s="126"/>
      <c r="AL1023" s="126"/>
      <c r="AM1023" s="126"/>
      <c r="AN1023" s="126"/>
      <c r="AO1023" s="126"/>
      <c r="AP1023" s="126"/>
      <c r="AQ1023" s="126"/>
      <c r="AR1023" s="126"/>
      <c r="AS1023" s="126"/>
      <c r="AT1023" s="126"/>
      <c r="AU1023" s="126"/>
      <c r="AV1023" s="126"/>
      <c r="AW1023" s="126"/>
      <c r="AX1023" s="126"/>
      <c r="AY1023" s="126"/>
      <c r="AZ1023" s="126"/>
      <c r="BA1023" s="126"/>
      <c r="BB1023" s="126"/>
      <c r="BC1023" s="126"/>
      <c r="BD1023" s="126"/>
      <c r="BE1023" s="126"/>
      <c r="BF1023" s="126"/>
      <c r="BG1023" s="126"/>
      <c r="BH1023" s="126"/>
    </row>
    <row r="1024" spans="1:60">
      <c r="A1024" s="129"/>
      <c r="B1024" s="129"/>
      <c r="C1024" s="255" t="s">
        <v>1113</v>
      </c>
      <c r="D1024" s="256"/>
      <c r="E1024" s="256"/>
      <c r="F1024" s="256"/>
      <c r="G1024" s="256"/>
      <c r="H1024" s="131"/>
      <c r="I1024" s="131"/>
      <c r="J1024" s="131"/>
      <c r="K1024" s="131"/>
      <c r="L1024" s="131"/>
      <c r="M1024" s="131"/>
      <c r="N1024" s="130"/>
      <c r="O1024" s="130"/>
      <c r="P1024" s="130"/>
      <c r="Q1024" s="130"/>
      <c r="R1024" s="131"/>
      <c r="S1024" s="131"/>
      <c r="T1024" s="131"/>
      <c r="U1024" s="131"/>
      <c r="V1024" s="131"/>
      <c r="W1024" s="131"/>
      <c r="X1024" s="131"/>
      <c r="Y1024" s="126"/>
      <c r="Z1024" s="126"/>
      <c r="AA1024" s="126"/>
      <c r="AB1024" s="126"/>
      <c r="AC1024" s="126"/>
      <c r="AD1024" s="126"/>
      <c r="AE1024" s="126"/>
      <c r="AF1024" s="126"/>
      <c r="AG1024" s="126" t="s">
        <v>340</v>
      </c>
      <c r="AH1024" s="126"/>
      <c r="AI1024" s="126"/>
      <c r="AJ1024" s="126"/>
      <c r="AK1024" s="126"/>
      <c r="AL1024" s="126"/>
      <c r="AM1024" s="126"/>
      <c r="AN1024" s="126"/>
      <c r="AO1024" s="126"/>
      <c r="AP1024" s="126"/>
      <c r="AQ1024" s="126"/>
      <c r="AR1024" s="126"/>
      <c r="AS1024" s="126"/>
      <c r="AT1024" s="126"/>
      <c r="AU1024" s="126"/>
      <c r="AV1024" s="126"/>
      <c r="AW1024" s="126"/>
      <c r="AX1024" s="126"/>
      <c r="AY1024" s="126"/>
      <c r="AZ1024" s="126"/>
      <c r="BA1024" s="126"/>
      <c r="BB1024" s="126"/>
      <c r="BC1024" s="126"/>
      <c r="BD1024" s="126"/>
      <c r="BE1024" s="126"/>
      <c r="BF1024" s="126"/>
      <c r="BG1024" s="126"/>
      <c r="BH1024" s="126"/>
    </row>
    <row r="1025" spans="1:60">
      <c r="A1025" s="129"/>
      <c r="B1025" s="129"/>
      <c r="C1025" s="257" t="s">
        <v>527</v>
      </c>
      <c r="D1025" s="258"/>
      <c r="E1025" s="258"/>
      <c r="F1025" s="258"/>
      <c r="G1025" s="258"/>
      <c r="H1025" s="131"/>
      <c r="I1025" s="131"/>
      <c r="J1025" s="131"/>
      <c r="K1025" s="131"/>
      <c r="L1025" s="131"/>
      <c r="M1025" s="131"/>
      <c r="N1025" s="130"/>
      <c r="O1025" s="130"/>
      <c r="P1025" s="130"/>
      <c r="Q1025" s="130"/>
      <c r="R1025" s="131"/>
      <c r="S1025" s="131"/>
      <c r="T1025" s="131"/>
      <c r="U1025" s="131"/>
      <c r="V1025" s="131"/>
      <c r="W1025" s="131"/>
      <c r="X1025" s="131"/>
      <c r="Y1025" s="126"/>
      <c r="Z1025" s="126"/>
      <c r="AA1025" s="126"/>
      <c r="AB1025" s="126"/>
      <c r="AC1025" s="126"/>
      <c r="AD1025" s="126"/>
      <c r="AE1025" s="126"/>
      <c r="AF1025" s="126"/>
      <c r="AG1025" s="126" t="s">
        <v>340</v>
      </c>
      <c r="AH1025" s="126"/>
      <c r="AI1025" s="126"/>
      <c r="AJ1025" s="126"/>
      <c r="AK1025" s="126"/>
      <c r="AL1025" s="126"/>
      <c r="AM1025" s="126"/>
      <c r="AN1025" s="126"/>
      <c r="AO1025" s="126"/>
      <c r="AP1025" s="126"/>
      <c r="AQ1025" s="126"/>
      <c r="AR1025" s="126"/>
      <c r="AS1025" s="126"/>
      <c r="AT1025" s="126"/>
      <c r="AU1025" s="126"/>
      <c r="AV1025" s="126"/>
      <c r="AW1025" s="126"/>
      <c r="AX1025" s="126"/>
      <c r="AY1025" s="126"/>
      <c r="AZ1025" s="126"/>
      <c r="BA1025" s="126"/>
      <c r="BB1025" s="126"/>
      <c r="BC1025" s="126"/>
      <c r="BD1025" s="126"/>
      <c r="BE1025" s="126"/>
      <c r="BF1025" s="126"/>
      <c r="BG1025" s="126"/>
      <c r="BH1025" s="126"/>
    </row>
    <row r="1026" spans="1:60">
      <c r="A1026" s="129"/>
      <c r="B1026" s="129"/>
      <c r="C1026" s="257" t="s">
        <v>528</v>
      </c>
      <c r="D1026" s="258"/>
      <c r="E1026" s="258"/>
      <c r="F1026" s="258"/>
      <c r="G1026" s="258"/>
      <c r="H1026" s="131"/>
      <c r="I1026" s="131"/>
      <c r="J1026" s="131"/>
      <c r="K1026" s="131"/>
      <c r="L1026" s="131"/>
      <c r="M1026" s="131"/>
      <c r="N1026" s="130"/>
      <c r="O1026" s="130"/>
      <c r="P1026" s="130"/>
      <c r="Q1026" s="130"/>
      <c r="R1026" s="131"/>
      <c r="S1026" s="131"/>
      <c r="T1026" s="131"/>
      <c r="U1026" s="131"/>
      <c r="V1026" s="131"/>
      <c r="W1026" s="131"/>
      <c r="X1026" s="131"/>
      <c r="Y1026" s="126"/>
      <c r="Z1026" s="126"/>
      <c r="AA1026" s="126"/>
      <c r="AB1026" s="126"/>
      <c r="AC1026" s="126"/>
      <c r="AD1026" s="126"/>
      <c r="AE1026" s="126"/>
      <c r="AF1026" s="126"/>
      <c r="AG1026" s="126" t="s">
        <v>340</v>
      </c>
      <c r="AH1026" s="126"/>
      <c r="AI1026" s="126"/>
      <c r="AJ1026" s="126"/>
      <c r="AK1026" s="126"/>
      <c r="AL1026" s="126"/>
      <c r="AM1026" s="126"/>
      <c r="AN1026" s="126"/>
      <c r="AO1026" s="126"/>
      <c r="AP1026" s="126"/>
      <c r="AQ1026" s="126"/>
      <c r="AR1026" s="126"/>
      <c r="AS1026" s="126"/>
      <c r="AT1026" s="126"/>
      <c r="AU1026" s="126"/>
      <c r="AV1026" s="126"/>
      <c r="AW1026" s="126"/>
      <c r="AX1026" s="126"/>
      <c r="AY1026" s="126"/>
      <c r="AZ1026" s="126"/>
      <c r="BA1026" s="126"/>
      <c r="BB1026" s="126"/>
      <c r="BC1026" s="126"/>
      <c r="BD1026" s="126"/>
      <c r="BE1026" s="126"/>
      <c r="BF1026" s="126"/>
      <c r="BG1026" s="126"/>
      <c r="BH1026" s="126"/>
    </row>
    <row r="1027" spans="1:60">
      <c r="A1027" s="129"/>
      <c r="B1027" s="129"/>
      <c r="C1027" s="257" t="s">
        <v>529</v>
      </c>
      <c r="D1027" s="258"/>
      <c r="E1027" s="258"/>
      <c r="F1027" s="258"/>
      <c r="G1027" s="258"/>
      <c r="H1027" s="131"/>
      <c r="I1027" s="131"/>
      <c r="J1027" s="131"/>
      <c r="K1027" s="131"/>
      <c r="L1027" s="131"/>
      <c r="M1027" s="131"/>
      <c r="N1027" s="130"/>
      <c r="O1027" s="130"/>
      <c r="P1027" s="130"/>
      <c r="Q1027" s="130"/>
      <c r="R1027" s="131"/>
      <c r="S1027" s="131"/>
      <c r="T1027" s="131"/>
      <c r="U1027" s="131"/>
      <c r="V1027" s="131"/>
      <c r="W1027" s="131"/>
      <c r="X1027" s="131"/>
      <c r="Y1027" s="126"/>
      <c r="Z1027" s="126"/>
      <c r="AA1027" s="126"/>
      <c r="AB1027" s="126"/>
      <c r="AC1027" s="126"/>
      <c r="AD1027" s="126"/>
      <c r="AE1027" s="126"/>
      <c r="AF1027" s="126"/>
      <c r="AG1027" s="126" t="s">
        <v>340</v>
      </c>
      <c r="AH1027" s="126"/>
      <c r="AI1027" s="126"/>
      <c r="AJ1027" s="126"/>
      <c r="AK1027" s="126"/>
      <c r="AL1027" s="126"/>
      <c r="AM1027" s="126"/>
      <c r="AN1027" s="126"/>
      <c r="AO1027" s="126"/>
      <c r="AP1027" s="126"/>
      <c r="AQ1027" s="126"/>
      <c r="AR1027" s="126"/>
      <c r="AS1027" s="126"/>
      <c r="AT1027" s="126"/>
      <c r="AU1027" s="126"/>
      <c r="AV1027" s="126"/>
      <c r="AW1027" s="126"/>
      <c r="AX1027" s="126"/>
      <c r="AY1027" s="126"/>
      <c r="AZ1027" s="126"/>
      <c r="BA1027" s="126"/>
      <c r="BB1027" s="126"/>
      <c r="BC1027" s="126"/>
      <c r="BD1027" s="126"/>
      <c r="BE1027" s="126"/>
      <c r="BF1027" s="126"/>
      <c r="BG1027" s="126"/>
      <c r="BH1027" s="126"/>
    </row>
    <row r="1028" spans="1:60" ht="33.75">
      <c r="A1028" s="140" t="s">
        <v>1114</v>
      </c>
      <c r="B1028" s="141" t="s">
        <v>1115</v>
      </c>
      <c r="C1028" s="154" t="s">
        <v>1116</v>
      </c>
      <c r="D1028" s="142" t="s">
        <v>338</v>
      </c>
      <c r="E1028" s="143">
        <v>86.998000000000005</v>
      </c>
      <c r="F1028" s="144">
        <v>0</v>
      </c>
      <c r="G1028" s="151">
        <f>F1028*E1028</f>
        <v>0</v>
      </c>
      <c r="H1028" s="131">
        <v>121</v>
      </c>
      <c r="I1028" s="131">
        <v>10526.758</v>
      </c>
      <c r="J1028" s="131">
        <v>0</v>
      </c>
      <c r="K1028" s="131">
        <v>0</v>
      </c>
      <c r="L1028" s="131">
        <v>21</v>
      </c>
      <c r="M1028" s="131">
        <v>12737.3796</v>
      </c>
      <c r="N1028" s="130">
        <v>0</v>
      </c>
      <c r="O1028" s="130">
        <v>0</v>
      </c>
      <c r="P1028" s="130">
        <v>0</v>
      </c>
      <c r="Q1028" s="130">
        <v>0</v>
      </c>
      <c r="R1028" s="131">
        <v>0</v>
      </c>
      <c r="S1028" s="131" t="s">
        <v>326</v>
      </c>
      <c r="T1028" s="131"/>
      <c r="U1028" s="131">
        <v>0</v>
      </c>
      <c r="V1028" s="131">
        <v>0</v>
      </c>
      <c r="W1028" s="131">
        <v>0</v>
      </c>
      <c r="X1028" s="131" t="s">
        <v>385</v>
      </c>
      <c r="Y1028" s="126"/>
      <c r="Z1028" s="126"/>
      <c r="AA1028" s="126"/>
      <c r="AB1028" s="126"/>
      <c r="AC1028" s="126"/>
      <c r="AD1028" s="126"/>
      <c r="AE1028" s="126"/>
      <c r="AF1028" s="126"/>
      <c r="AG1028" s="126" t="s">
        <v>386</v>
      </c>
      <c r="AH1028" s="126"/>
      <c r="AI1028" s="126"/>
      <c r="AJ1028" s="126"/>
      <c r="AK1028" s="126"/>
      <c r="AL1028" s="126"/>
      <c r="AM1028" s="126"/>
      <c r="AN1028" s="126"/>
      <c r="AO1028" s="126"/>
      <c r="AP1028" s="126"/>
      <c r="AQ1028" s="126"/>
      <c r="AR1028" s="126"/>
      <c r="AS1028" s="126"/>
      <c r="AT1028" s="126"/>
      <c r="AU1028" s="126"/>
      <c r="AV1028" s="126"/>
      <c r="AW1028" s="126"/>
      <c r="AX1028" s="126"/>
      <c r="AY1028" s="126"/>
      <c r="AZ1028" s="126"/>
      <c r="BA1028" s="126"/>
      <c r="BB1028" s="126"/>
      <c r="BC1028" s="126"/>
      <c r="BD1028" s="126"/>
      <c r="BE1028" s="126"/>
      <c r="BF1028" s="126"/>
      <c r="BG1028" s="126"/>
      <c r="BH1028" s="126"/>
    </row>
    <row r="1029" spans="1:60">
      <c r="A1029" s="129"/>
      <c r="B1029" s="129"/>
      <c r="C1029" s="255" t="s">
        <v>1113</v>
      </c>
      <c r="D1029" s="256"/>
      <c r="E1029" s="256"/>
      <c r="F1029" s="256"/>
      <c r="G1029" s="256"/>
      <c r="H1029" s="131"/>
      <c r="I1029" s="131"/>
      <c r="J1029" s="131"/>
      <c r="K1029" s="131"/>
      <c r="L1029" s="131"/>
      <c r="M1029" s="131"/>
      <c r="N1029" s="130"/>
      <c r="O1029" s="130"/>
      <c r="P1029" s="130"/>
      <c r="Q1029" s="130"/>
      <c r="R1029" s="131"/>
      <c r="S1029" s="131"/>
      <c r="T1029" s="131"/>
      <c r="U1029" s="131"/>
      <c r="V1029" s="131"/>
      <c r="W1029" s="131"/>
      <c r="X1029" s="131"/>
      <c r="Y1029" s="126"/>
      <c r="Z1029" s="126"/>
      <c r="AA1029" s="126"/>
      <c r="AB1029" s="126"/>
      <c r="AC1029" s="126"/>
      <c r="AD1029" s="126"/>
      <c r="AE1029" s="126"/>
      <c r="AF1029" s="126"/>
      <c r="AG1029" s="126" t="s">
        <v>340</v>
      </c>
      <c r="AH1029" s="126"/>
      <c r="AI1029" s="126"/>
      <c r="AJ1029" s="126"/>
      <c r="AK1029" s="126"/>
      <c r="AL1029" s="126"/>
      <c r="AM1029" s="126"/>
      <c r="AN1029" s="126"/>
      <c r="AO1029" s="126"/>
      <c r="AP1029" s="126"/>
      <c r="AQ1029" s="126"/>
      <c r="AR1029" s="126"/>
      <c r="AS1029" s="126"/>
      <c r="AT1029" s="126"/>
      <c r="AU1029" s="126"/>
      <c r="AV1029" s="126"/>
      <c r="AW1029" s="126"/>
      <c r="AX1029" s="126"/>
      <c r="AY1029" s="126"/>
      <c r="AZ1029" s="126"/>
      <c r="BA1029" s="126"/>
      <c r="BB1029" s="126"/>
      <c r="BC1029" s="126"/>
      <c r="BD1029" s="126"/>
      <c r="BE1029" s="126"/>
      <c r="BF1029" s="126"/>
      <c r="BG1029" s="126"/>
      <c r="BH1029" s="126"/>
    </row>
    <row r="1030" spans="1:60">
      <c r="A1030" s="129"/>
      <c r="B1030" s="129"/>
      <c r="C1030" s="257" t="s">
        <v>1117</v>
      </c>
      <c r="D1030" s="258"/>
      <c r="E1030" s="258"/>
      <c r="F1030" s="258"/>
      <c r="G1030" s="258"/>
      <c r="H1030" s="131"/>
      <c r="I1030" s="131"/>
      <c r="J1030" s="131"/>
      <c r="K1030" s="131"/>
      <c r="L1030" s="131"/>
      <c r="M1030" s="131"/>
      <c r="N1030" s="130"/>
      <c r="O1030" s="130"/>
      <c r="P1030" s="130"/>
      <c r="Q1030" s="130"/>
      <c r="R1030" s="131"/>
      <c r="S1030" s="131"/>
      <c r="T1030" s="131"/>
      <c r="U1030" s="131"/>
      <c r="V1030" s="131"/>
      <c r="W1030" s="131"/>
      <c r="X1030" s="131"/>
      <c r="Y1030" s="126"/>
      <c r="Z1030" s="126"/>
      <c r="AA1030" s="126"/>
      <c r="AB1030" s="126"/>
      <c r="AC1030" s="126"/>
      <c r="AD1030" s="126"/>
      <c r="AE1030" s="126"/>
      <c r="AF1030" s="126"/>
      <c r="AG1030" s="126" t="s">
        <v>340</v>
      </c>
      <c r="AH1030" s="126"/>
      <c r="AI1030" s="126"/>
      <c r="AJ1030" s="126"/>
      <c r="AK1030" s="126"/>
      <c r="AL1030" s="126"/>
      <c r="AM1030" s="126"/>
      <c r="AN1030" s="126"/>
      <c r="AO1030" s="126"/>
      <c r="AP1030" s="126"/>
      <c r="AQ1030" s="126"/>
      <c r="AR1030" s="126"/>
      <c r="AS1030" s="126"/>
      <c r="AT1030" s="126"/>
      <c r="AU1030" s="126"/>
      <c r="AV1030" s="126"/>
      <c r="AW1030" s="126"/>
      <c r="AX1030" s="126"/>
      <c r="AY1030" s="126"/>
      <c r="AZ1030" s="126"/>
      <c r="BA1030" s="126"/>
      <c r="BB1030" s="126"/>
      <c r="BC1030" s="126"/>
      <c r="BD1030" s="126"/>
      <c r="BE1030" s="126"/>
      <c r="BF1030" s="126"/>
      <c r="BG1030" s="126"/>
      <c r="BH1030" s="126"/>
    </row>
    <row r="1031" spans="1:60">
      <c r="A1031" s="129"/>
      <c r="B1031" s="129"/>
      <c r="C1031" s="257" t="s">
        <v>528</v>
      </c>
      <c r="D1031" s="258"/>
      <c r="E1031" s="258"/>
      <c r="F1031" s="258"/>
      <c r="G1031" s="258"/>
      <c r="H1031" s="131"/>
      <c r="I1031" s="131"/>
      <c r="J1031" s="131"/>
      <c r="K1031" s="131"/>
      <c r="L1031" s="131"/>
      <c r="M1031" s="131"/>
      <c r="N1031" s="130"/>
      <c r="O1031" s="130"/>
      <c r="P1031" s="130"/>
      <c r="Q1031" s="130"/>
      <c r="R1031" s="131"/>
      <c r="S1031" s="131"/>
      <c r="T1031" s="131"/>
      <c r="U1031" s="131"/>
      <c r="V1031" s="131"/>
      <c r="W1031" s="131"/>
      <c r="X1031" s="131"/>
      <c r="Y1031" s="126"/>
      <c r="Z1031" s="126"/>
      <c r="AA1031" s="126"/>
      <c r="AB1031" s="126"/>
      <c r="AC1031" s="126"/>
      <c r="AD1031" s="126"/>
      <c r="AE1031" s="126"/>
      <c r="AF1031" s="126"/>
      <c r="AG1031" s="126" t="s">
        <v>340</v>
      </c>
      <c r="AH1031" s="126"/>
      <c r="AI1031" s="126"/>
      <c r="AJ1031" s="126"/>
      <c r="AK1031" s="126"/>
      <c r="AL1031" s="126"/>
      <c r="AM1031" s="126"/>
      <c r="AN1031" s="126"/>
      <c r="AO1031" s="126"/>
      <c r="AP1031" s="126"/>
      <c r="AQ1031" s="126"/>
      <c r="AR1031" s="126"/>
      <c r="AS1031" s="126"/>
      <c r="AT1031" s="126"/>
      <c r="AU1031" s="126"/>
      <c r="AV1031" s="126"/>
      <c r="AW1031" s="126"/>
      <c r="AX1031" s="126"/>
      <c r="AY1031" s="126"/>
      <c r="AZ1031" s="126"/>
      <c r="BA1031" s="126"/>
      <c r="BB1031" s="126"/>
      <c r="BC1031" s="126"/>
      <c r="BD1031" s="126"/>
      <c r="BE1031" s="126"/>
      <c r="BF1031" s="126"/>
      <c r="BG1031" s="126"/>
      <c r="BH1031" s="126"/>
    </row>
    <row r="1032" spans="1:60">
      <c r="A1032" s="129"/>
      <c r="B1032" s="129"/>
      <c r="C1032" s="257" t="s">
        <v>1118</v>
      </c>
      <c r="D1032" s="258"/>
      <c r="E1032" s="258"/>
      <c r="F1032" s="258"/>
      <c r="G1032" s="258"/>
      <c r="H1032" s="131"/>
      <c r="I1032" s="131"/>
      <c r="J1032" s="131"/>
      <c r="K1032" s="131"/>
      <c r="L1032" s="131"/>
      <c r="M1032" s="131"/>
      <c r="N1032" s="130"/>
      <c r="O1032" s="130"/>
      <c r="P1032" s="130"/>
      <c r="Q1032" s="130"/>
      <c r="R1032" s="131"/>
      <c r="S1032" s="131"/>
      <c r="T1032" s="131"/>
      <c r="U1032" s="131"/>
      <c r="V1032" s="131"/>
      <c r="W1032" s="131"/>
      <c r="X1032" s="131"/>
      <c r="Y1032" s="126"/>
      <c r="Z1032" s="126"/>
      <c r="AA1032" s="126"/>
      <c r="AB1032" s="126"/>
      <c r="AC1032" s="126"/>
      <c r="AD1032" s="126"/>
      <c r="AE1032" s="126"/>
      <c r="AF1032" s="126"/>
      <c r="AG1032" s="126" t="s">
        <v>340</v>
      </c>
      <c r="AH1032" s="126"/>
      <c r="AI1032" s="126"/>
      <c r="AJ1032" s="126"/>
      <c r="AK1032" s="126"/>
      <c r="AL1032" s="126"/>
      <c r="AM1032" s="126"/>
      <c r="AN1032" s="126"/>
      <c r="AO1032" s="126"/>
      <c r="AP1032" s="126"/>
      <c r="AQ1032" s="126"/>
      <c r="AR1032" s="126"/>
      <c r="AS1032" s="126"/>
      <c r="AT1032" s="126"/>
      <c r="AU1032" s="126"/>
      <c r="AV1032" s="126"/>
      <c r="AW1032" s="126"/>
      <c r="AX1032" s="126"/>
      <c r="AY1032" s="126"/>
      <c r="AZ1032" s="126"/>
      <c r="BA1032" s="126"/>
      <c r="BB1032" s="126"/>
      <c r="BC1032" s="126"/>
      <c r="BD1032" s="126"/>
      <c r="BE1032" s="126"/>
      <c r="BF1032" s="126"/>
      <c r="BG1032" s="126"/>
      <c r="BH1032" s="126"/>
    </row>
    <row r="1033" spans="1:60" ht="22.5">
      <c r="A1033" s="140" t="s">
        <v>1119</v>
      </c>
      <c r="B1033" s="141" t="s">
        <v>1120</v>
      </c>
      <c r="C1033" s="154" t="s">
        <v>1121</v>
      </c>
      <c r="D1033" s="142" t="s">
        <v>338</v>
      </c>
      <c r="E1033" s="143">
        <v>16.21</v>
      </c>
      <c r="F1033" s="144">
        <v>0</v>
      </c>
      <c r="G1033" s="151">
        <f>F1033*E1033</f>
        <v>0</v>
      </c>
      <c r="H1033" s="131">
        <v>0</v>
      </c>
      <c r="I1033" s="131">
        <v>0</v>
      </c>
      <c r="J1033" s="131">
        <v>262.01</v>
      </c>
      <c r="K1033" s="131">
        <v>4247.1821</v>
      </c>
      <c r="L1033" s="131">
        <v>21</v>
      </c>
      <c r="M1033" s="131">
        <v>5139.0878000000002</v>
      </c>
      <c r="N1033" s="130">
        <v>0</v>
      </c>
      <c r="O1033" s="130">
        <v>0</v>
      </c>
      <c r="P1033" s="130">
        <v>0</v>
      </c>
      <c r="Q1033" s="130">
        <v>0</v>
      </c>
      <c r="R1033" s="131">
        <v>0</v>
      </c>
      <c r="S1033" s="131" t="s">
        <v>326</v>
      </c>
      <c r="T1033" s="131"/>
      <c r="U1033" s="131">
        <v>0</v>
      </c>
      <c r="V1033" s="131">
        <v>0</v>
      </c>
      <c r="W1033" s="131">
        <v>0</v>
      </c>
      <c r="X1033" s="131" t="s">
        <v>327</v>
      </c>
      <c r="Y1033" s="126"/>
      <c r="Z1033" s="126"/>
      <c r="AA1033" s="126"/>
      <c r="AB1033" s="126"/>
      <c r="AC1033" s="126"/>
      <c r="AD1033" s="126"/>
      <c r="AE1033" s="126"/>
      <c r="AF1033" s="126"/>
      <c r="AG1033" s="126" t="s">
        <v>328</v>
      </c>
      <c r="AH1033" s="126"/>
      <c r="AI1033" s="126"/>
      <c r="AJ1033" s="126"/>
      <c r="AK1033" s="126"/>
      <c r="AL1033" s="126"/>
      <c r="AM1033" s="126"/>
      <c r="AN1033" s="126"/>
      <c r="AO1033" s="126"/>
      <c r="AP1033" s="126"/>
      <c r="AQ1033" s="126"/>
      <c r="AR1033" s="126"/>
      <c r="AS1033" s="126"/>
      <c r="AT1033" s="126"/>
      <c r="AU1033" s="126"/>
      <c r="AV1033" s="126"/>
      <c r="AW1033" s="126"/>
      <c r="AX1033" s="126"/>
      <c r="AY1033" s="126"/>
      <c r="AZ1033" s="126"/>
      <c r="BA1033" s="126"/>
      <c r="BB1033" s="126"/>
      <c r="BC1033" s="126"/>
      <c r="BD1033" s="126"/>
      <c r="BE1033" s="126"/>
      <c r="BF1033" s="126"/>
      <c r="BG1033" s="126"/>
      <c r="BH1033" s="126"/>
    </row>
    <row r="1034" spans="1:60">
      <c r="A1034" s="129"/>
      <c r="B1034" s="129"/>
      <c r="C1034" s="255" t="s">
        <v>339</v>
      </c>
      <c r="D1034" s="256"/>
      <c r="E1034" s="256"/>
      <c r="F1034" s="256"/>
      <c r="G1034" s="256"/>
      <c r="H1034" s="131"/>
      <c r="I1034" s="131"/>
      <c r="J1034" s="131"/>
      <c r="K1034" s="131"/>
      <c r="L1034" s="131"/>
      <c r="M1034" s="131"/>
      <c r="N1034" s="130"/>
      <c r="O1034" s="130"/>
      <c r="P1034" s="130"/>
      <c r="Q1034" s="130"/>
      <c r="R1034" s="131"/>
      <c r="S1034" s="131"/>
      <c r="T1034" s="131"/>
      <c r="U1034" s="131"/>
      <c r="V1034" s="131"/>
      <c r="W1034" s="131"/>
      <c r="X1034" s="131"/>
      <c r="Y1034" s="126"/>
      <c r="Z1034" s="126"/>
      <c r="AA1034" s="126"/>
      <c r="AB1034" s="126"/>
      <c r="AC1034" s="126"/>
      <c r="AD1034" s="126"/>
      <c r="AE1034" s="126"/>
      <c r="AF1034" s="126"/>
      <c r="AG1034" s="126" t="s">
        <v>340</v>
      </c>
      <c r="AH1034" s="126"/>
      <c r="AI1034" s="126"/>
      <c r="AJ1034" s="126"/>
      <c r="AK1034" s="126"/>
      <c r="AL1034" s="126"/>
      <c r="AM1034" s="126"/>
      <c r="AN1034" s="126"/>
      <c r="AO1034" s="126"/>
      <c r="AP1034" s="126"/>
      <c r="AQ1034" s="126"/>
      <c r="AR1034" s="126"/>
      <c r="AS1034" s="126"/>
      <c r="AT1034" s="126"/>
      <c r="AU1034" s="126"/>
      <c r="AV1034" s="126"/>
      <c r="AW1034" s="126"/>
      <c r="AX1034" s="126"/>
      <c r="AY1034" s="126"/>
      <c r="AZ1034" s="126"/>
      <c r="BA1034" s="126"/>
      <c r="BB1034" s="126"/>
      <c r="BC1034" s="126"/>
      <c r="BD1034" s="126"/>
      <c r="BE1034" s="126"/>
      <c r="BF1034" s="126"/>
      <c r="BG1034" s="126"/>
      <c r="BH1034" s="126"/>
    </row>
    <row r="1035" spans="1:60">
      <c r="A1035" s="129"/>
      <c r="B1035" s="129"/>
      <c r="C1035" s="257" t="s">
        <v>528</v>
      </c>
      <c r="D1035" s="258"/>
      <c r="E1035" s="258"/>
      <c r="F1035" s="258"/>
      <c r="G1035" s="258"/>
      <c r="H1035" s="131"/>
      <c r="I1035" s="131"/>
      <c r="J1035" s="131"/>
      <c r="K1035" s="131"/>
      <c r="L1035" s="131"/>
      <c r="M1035" s="131"/>
      <c r="N1035" s="130"/>
      <c r="O1035" s="130"/>
      <c r="P1035" s="130"/>
      <c r="Q1035" s="130"/>
      <c r="R1035" s="131"/>
      <c r="S1035" s="131"/>
      <c r="T1035" s="131"/>
      <c r="U1035" s="131"/>
      <c r="V1035" s="131"/>
      <c r="W1035" s="131"/>
      <c r="X1035" s="131"/>
      <c r="Y1035" s="126"/>
      <c r="Z1035" s="126"/>
      <c r="AA1035" s="126"/>
      <c r="AB1035" s="126"/>
      <c r="AC1035" s="126"/>
      <c r="AD1035" s="126"/>
      <c r="AE1035" s="126"/>
      <c r="AF1035" s="126"/>
      <c r="AG1035" s="126" t="s">
        <v>340</v>
      </c>
      <c r="AH1035" s="126"/>
      <c r="AI1035" s="126"/>
      <c r="AJ1035" s="126"/>
      <c r="AK1035" s="126"/>
      <c r="AL1035" s="126"/>
      <c r="AM1035" s="126"/>
      <c r="AN1035" s="126"/>
      <c r="AO1035" s="126"/>
      <c r="AP1035" s="126"/>
      <c r="AQ1035" s="126"/>
      <c r="AR1035" s="126"/>
      <c r="AS1035" s="126"/>
      <c r="AT1035" s="126"/>
      <c r="AU1035" s="126"/>
      <c r="AV1035" s="126"/>
      <c r="AW1035" s="126"/>
      <c r="AX1035" s="126"/>
      <c r="AY1035" s="126"/>
      <c r="AZ1035" s="126"/>
      <c r="BA1035" s="126"/>
      <c r="BB1035" s="126"/>
      <c r="BC1035" s="126"/>
      <c r="BD1035" s="126"/>
      <c r="BE1035" s="126"/>
      <c r="BF1035" s="126"/>
      <c r="BG1035" s="126"/>
      <c r="BH1035" s="126"/>
    </row>
    <row r="1036" spans="1:60">
      <c r="A1036" s="129"/>
      <c r="B1036" s="129"/>
      <c r="C1036" s="257" t="s">
        <v>1122</v>
      </c>
      <c r="D1036" s="258"/>
      <c r="E1036" s="258"/>
      <c r="F1036" s="258"/>
      <c r="G1036" s="258"/>
      <c r="H1036" s="131"/>
      <c r="I1036" s="131"/>
      <c r="J1036" s="131"/>
      <c r="K1036" s="131"/>
      <c r="L1036" s="131"/>
      <c r="M1036" s="131"/>
      <c r="N1036" s="130"/>
      <c r="O1036" s="130"/>
      <c r="P1036" s="130"/>
      <c r="Q1036" s="130"/>
      <c r="R1036" s="131"/>
      <c r="S1036" s="131"/>
      <c r="T1036" s="131"/>
      <c r="U1036" s="131"/>
      <c r="V1036" s="131"/>
      <c r="W1036" s="131"/>
      <c r="X1036" s="131"/>
      <c r="Y1036" s="126"/>
      <c r="Z1036" s="126"/>
      <c r="AA1036" s="126"/>
      <c r="AB1036" s="126"/>
      <c r="AC1036" s="126"/>
      <c r="AD1036" s="126"/>
      <c r="AE1036" s="126"/>
      <c r="AF1036" s="126"/>
      <c r="AG1036" s="126" t="s">
        <v>340</v>
      </c>
      <c r="AH1036" s="126"/>
      <c r="AI1036" s="126"/>
      <c r="AJ1036" s="126"/>
      <c r="AK1036" s="126"/>
      <c r="AL1036" s="126"/>
      <c r="AM1036" s="126"/>
      <c r="AN1036" s="126"/>
      <c r="AO1036" s="126"/>
      <c r="AP1036" s="126"/>
      <c r="AQ1036" s="126"/>
      <c r="AR1036" s="126"/>
      <c r="AS1036" s="126"/>
      <c r="AT1036" s="126"/>
      <c r="AU1036" s="126"/>
      <c r="AV1036" s="126"/>
      <c r="AW1036" s="126"/>
      <c r="AX1036" s="126"/>
      <c r="AY1036" s="126"/>
      <c r="AZ1036" s="126"/>
      <c r="BA1036" s="126"/>
      <c r="BB1036" s="126"/>
      <c r="BC1036" s="126"/>
      <c r="BD1036" s="126"/>
      <c r="BE1036" s="126"/>
      <c r="BF1036" s="126"/>
      <c r="BG1036" s="126"/>
      <c r="BH1036" s="126"/>
    </row>
    <row r="1037" spans="1:60">
      <c r="A1037" s="129"/>
      <c r="B1037" s="129"/>
      <c r="C1037" s="257" t="s">
        <v>349</v>
      </c>
      <c r="D1037" s="258"/>
      <c r="E1037" s="258"/>
      <c r="F1037" s="258"/>
      <c r="G1037" s="258"/>
      <c r="H1037" s="131"/>
      <c r="I1037" s="131"/>
      <c r="J1037" s="131"/>
      <c r="K1037" s="131"/>
      <c r="L1037" s="131"/>
      <c r="M1037" s="131"/>
      <c r="N1037" s="130"/>
      <c r="O1037" s="130"/>
      <c r="P1037" s="130"/>
      <c r="Q1037" s="130"/>
      <c r="R1037" s="131"/>
      <c r="S1037" s="131"/>
      <c r="T1037" s="131"/>
      <c r="U1037" s="131"/>
      <c r="V1037" s="131"/>
      <c r="W1037" s="131"/>
      <c r="X1037" s="131"/>
      <c r="Y1037" s="126"/>
      <c r="Z1037" s="126"/>
      <c r="AA1037" s="126"/>
      <c r="AB1037" s="126"/>
      <c r="AC1037" s="126"/>
      <c r="AD1037" s="126"/>
      <c r="AE1037" s="126"/>
      <c r="AF1037" s="126"/>
      <c r="AG1037" s="126" t="s">
        <v>340</v>
      </c>
      <c r="AH1037" s="126"/>
      <c r="AI1037" s="126"/>
      <c r="AJ1037" s="126"/>
      <c r="AK1037" s="126"/>
      <c r="AL1037" s="126"/>
      <c r="AM1037" s="126"/>
      <c r="AN1037" s="126"/>
      <c r="AO1037" s="126"/>
      <c r="AP1037" s="126"/>
      <c r="AQ1037" s="126"/>
      <c r="AR1037" s="126"/>
      <c r="AS1037" s="126"/>
      <c r="AT1037" s="126"/>
      <c r="AU1037" s="126"/>
      <c r="AV1037" s="126"/>
      <c r="AW1037" s="126"/>
      <c r="AX1037" s="126"/>
      <c r="AY1037" s="126"/>
      <c r="AZ1037" s="126"/>
      <c r="BA1037" s="126"/>
      <c r="BB1037" s="126"/>
      <c r="BC1037" s="126"/>
      <c r="BD1037" s="126"/>
      <c r="BE1037" s="126"/>
      <c r="BF1037" s="126"/>
      <c r="BG1037" s="126"/>
      <c r="BH1037" s="126"/>
    </row>
    <row r="1038" spans="1:60">
      <c r="A1038" s="129"/>
      <c r="B1038" s="129"/>
      <c r="C1038" s="257" t="s">
        <v>536</v>
      </c>
      <c r="D1038" s="258"/>
      <c r="E1038" s="258"/>
      <c r="F1038" s="258"/>
      <c r="G1038" s="258"/>
      <c r="H1038" s="131"/>
      <c r="I1038" s="131"/>
      <c r="J1038" s="131"/>
      <c r="K1038" s="131"/>
      <c r="L1038" s="131"/>
      <c r="M1038" s="131"/>
      <c r="N1038" s="130"/>
      <c r="O1038" s="130"/>
      <c r="P1038" s="130"/>
      <c r="Q1038" s="130"/>
      <c r="R1038" s="131"/>
      <c r="S1038" s="131"/>
      <c r="T1038" s="131"/>
      <c r="U1038" s="131"/>
      <c r="V1038" s="131"/>
      <c r="W1038" s="131"/>
      <c r="X1038" s="131"/>
      <c r="Y1038" s="126"/>
      <c r="Z1038" s="126"/>
      <c r="AA1038" s="126"/>
      <c r="AB1038" s="126"/>
      <c r="AC1038" s="126"/>
      <c r="AD1038" s="126"/>
      <c r="AE1038" s="126"/>
      <c r="AF1038" s="126"/>
      <c r="AG1038" s="126" t="s">
        <v>340</v>
      </c>
      <c r="AH1038" s="126"/>
      <c r="AI1038" s="126"/>
      <c r="AJ1038" s="126"/>
      <c r="AK1038" s="126"/>
      <c r="AL1038" s="126"/>
      <c r="AM1038" s="126"/>
      <c r="AN1038" s="126"/>
      <c r="AO1038" s="126"/>
      <c r="AP1038" s="126"/>
      <c r="AQ1038" s="126"/>
      <c r="AR1038" s="126"/>
      <c r="AS1038" s="126"/>
      <c r="AT1038" s="126"/>
      <c r="AU1038" s="126"/>
      <c r="AV1038" s="126"/>
      <c r="AW1038" s="126"/>
      <c r="AX1038" s="126"/>
      <c r="AY1038" s="126"/>
      <c r="AZ1038" s="126"/>
      <c r="BA1038" s="126"/>
      <c r="BB1038" s="126"/>
      <c r="BC1038" s="126"/>
      <c r="BD1038" s="126"/>
      <c r="BE1038" s="126"/>
      <c r="BF1038" s="126"/>
      <c r="BG1038" s="126"/>
      <c r="BH1038" s="126"/>
    </row>
    <row r="1039" spans="1:60">
      <c r="A1039" s="129"/>
      <c r="B1039" s="129"/>
      <c r="C1039" s="257" t="s">
        <v>544</v>
      </c>
      <c r="D1039" s="258"/>
      <c r="E1039" s="258"/>
      <c r="F1039" s="258"/>
      <c r="G1039" s="258"/>
      <c r="H1039" s="131"/>
      <c r="I1039" s="131"/>
      <c r="J1039" s="131"/>
      <c r="K1039" s="131"/>
      <c r="L1039" s="131"/>
      <c r="M1039" s="131"/>
      <c r="N1039" s="130"/>
      <c r="O1039" s="130"/>
      <c r="P1039" s="130"/>
      <c r="Q1039" s="130"/>
      <c r="R1039" s="131"/>
      <c r="S1039" s="131"/>
      <c r="T1039" s="131"/>
      <c r="U1039" s="131"/>
      <c r="V1039" s="131"/>
      <c r="W1039" s="131"/>
      <c r="X1039" s="131"/>
      <c r="Y1039" s="126"/>
      <c r="Z1039" s="126"/>
      <c r="AA1039" s="126"/>
      <c r="AB1039" s="126"/>
      <c r="AC1039" s="126"/>
      <c r="AD1039" s="126"/>
      <c r="AE1039" s="126"/>
      <c r="AF1039" s="126"/>
      <c r="AG1039" s="126" t="s">
        <v>340</v>
      </c>
      <c r="AH1039" s="126"/>
      <c r="AI1039" s="126"/>
      <c r="AJ1039" s="126"/>
      <c r="AK1039" s="126"/>
      <c r="AL1039" s="126"/>
      <c r="AM1039" s="126"/>
      <c r="AN1039" s="126"/>
      <c r="AO1039" s="126"/>
      <c r="AP1039" s="126"/>
      <c r="AQ1039" s="126"/>
      <c r="AR1039" s="126"/>
      <c r="AS1039" s="126"/>
      <c r="AT1039" s="126"/>
      <c r="AU1039" s="126"/>
      <c r="AV1039" s="126"/>
      <c r="AW1039" s="126"/>
      <c r="AX1039" s="126"/>
      <c r="AY1039" s="126"/>
      <c r="AZ1039" s="126"/>
      <c r="BA1039" s="126"/>
      <c r="BB1039" s="126"/>
      <c r="BC1039" s="126"/>
      <c r="BD1039" s="126"/>
      <c r="BE1039" s="126"/>
      <c r="BF1039" s="126"/>
      <c r="BG1039" s="126"/>
      <c r="BH1039" s="126"/>
    </row>
    <row r="1040" spans="1:60">
      <c r="A1040" s="146" t="s">
        <v>1123</v>
      </c>
      <c r="B1040" s="147" t="s">
        <v>1124</v>
      </c>
      <c r="C1040" s="153" t="s">
        <v>1125</v>
      </c>
      <c r="D1040" s="148" t="s">
        <v>0</v>
      </c>
      <c r="E1040" s="149">
        <v>0</v>
      </c>
      <c r="F1040" s="150">
        <v>3.2100042492735459</v>
      </c>
      <c r="G1040" s="151">
        <f>F1040*E1040</f>
        <v>0</v>
      </c>
      <c r="H1040" s="131">
        <v>0</v>
      </c>
      <c r="I1040" s="131">
        <v>0</v>
      </c>
      <c r="J1040" s="131">
        <v>3.21</v>
      </c>
      <c r="K1040" s="131">
        <v>747.86901</v>
      </c>
      <c r="L1040" s="131">
        <v>21</v>
      </c>
      <c r="M1040" s="131">
        <v>904.92269999999996</v>
      </c>
      <c r="N1040" s="130">
        <v>0</v>
      </c>
      <c r="O1040" s="130">
        <v>0</v>
      </c>
      <c r="P1040" s="130">
        <v>0</v>
      </c>
      <c r="Q1040" s="130">
        <v>0</v>
      </c>
      <c r="R1040" s="131">
        <v>0</v>
      </c>
      <c r="S1040" s="131" t="s">
        <v>326</v>
      </c>
      <c r="T1040" s="131"/>
      <c r="U1040" s="131">
        <v>0</v>
      </c>
      <c r="V1040" s="131">
        <v>0</v>
      </c>
      <c r="W1040" s="131">
        <v>0</v>
      </c>
      <c r="X1040" s="131" t="s">
        <v>327</v>
      </c>
      <c r="Y1040" s="126"/>
      <c r="Z1040" s="126"/>
      <c r="AA1040" s="126"/>
      <c r="AB1040" s="126"/>
      <c r="AC1040" s="126"/>
      <c r="AD1040" s="126"/>
      <c r="AE1040" s="126"/>
      <c r="AF1040" s="126"/>
      <c r="AG1040" s="126" t="s">
        <v>328</v>
      </c>
      <c r="AH1040" s="126"/>
      <c r="AI1040" s="126"/>
      <c r="AJ1040" s="126"/>
      <c r="AK1040" s="126"/>
      <c r="AL1040" s="126"/>
      <c r="AM1040" s="126"/>
      <c r="AN1040" s="126"/>
      <c r="AO1040" s="126"/>
      <c r="AP1040" s="126"/>
      <c r="AQ1040" s="126"/>
      <c r="AR1040" s="126"/>
      <c r="AS1040" s="126"/>
      <c r="AT1040" s="126"/>
      <c r="AU1040" s="126"/>
      <c r="AV1040" s="126"/>
      <c r="AW1040" s="126"/>
      <c r="AX1040" s="126"/>
      <c r="AY1040" s="126"/>
      <c r="AZ1040" s="126"/>
      <c r="BA1040" s="126"/>
      <c r="BB1040" s="126"/>
      <c r="BC1040" s="126"/>
      <c r="BD1040" s="126"/>
      <c r="BE1040" s="126"/>
      <c r="BF1040" s="126"/>
      <c r="BG1040" s="126"/>
      <c r="BH1040" s="126"/>
    </row>
    <row r="1041" spans="1:60">
      <c r="A1041" s="134" t="s">
        <v>320</v>
      </c>
      <c r="B1041" s="135" t="s">
        <v>290</v>
      </c>
      <c r="C1041" s="152" t="s">
        <v>240</v>
      </c>
      <c r="D1041" s="136"/>
      <c r="E1041" s="137"/>
      <c r="F1041" s="138"/>
      <c r="G1041" s="139">
        <f>G1042+G1048+G1054+G1058+G1064+G1070+G1078</f>
        <v>0</v>
      </c>
      <c r="H1041" s="133"/>
      <c r="I1041" s="133">
        <v>0</v>
      </c>
      <c r="J1041" s="133"/>
      <c r="K1041" s="133">
        <v>0</v>
      </c>
      <c r="L1041" s="133"/>
      <c r="M1041" s="133"/>
      <c r="N1041" s="132"/>
      <c r="O1041" s="132"/>
      <c r="P1041" s="132"/>
      <c r="Q1041" s="132"/>
      <c r="R1041" s="133"/>
      <c r="S1041" s="133"/>
      <c r="T1041" s="133"/>
      <c r="U1041" s="133"/>
      <c r="V1041" s="133"/>
      <c r="W1041" s="133"/>
      <c r="X1041" s="133"/>
      <c r="AG1041" t="s">
        <v>321</v>
      </c>
    </row>
    <row r="1042" spans="1:60" ht="22.5">
      <c r="A1042" s="140" t="s">
        <v>1126</v>
      </c>
      <c r="B1042" s="141" t="s">
        <v>1127</v>
      </c>
      <c r="C1042" s="154" t="s">
        <v>1128</v>
      </c>
      <c r="D1042" s="142" t="s">
        <v>338</v>
      </c>
      <c r="E1042" s="143">
        <v>44.51</v>
      </c>
      <c r="F1042" s="144">
        <v>0</v>
      </c>
      <c r="G1042" s="151">
        <f>F1042*E1042</f>
        <v>0</v>
      </c>
      <c r="H1042" s="131">
        <v>0</v>
      </c>
      <c r="I1042" s="131">
        <v>0</v>
      </c>
      <c r="J1042" s="131">
        <v>25.28</v>
      </c>
      <c r="K1042" s="131">
        <v>1125.2128</v>
      </c>
      <c r="L1042" s="131">
        <v>21</v>
      </c>
      <c r="M1042" s="131">
        <v>1361.5041000000001</v>
      </c>
      <c r="N1042" s="130">
        <v>0</v>
      </c>
      <c r="O1042" s="130">
        <v>0</v>
      </c>
      <c r="P1042" s="130">
        <v>0</v>
      </c>
      <c r="Q1042" s="130">
        <v>0</v>
      </c>
      <c r="R1042" s="131">
        <v>0</v>
      </c>
      <c r="S1042" s="131" t="s">
        <v>326</v>
      </c>
      <c r="T1042" s="131"/>
      <c r="U1042" s="131">
        <v>0</v>
      </c>
      <c r="V1042" s="131">
        <v>0</v>
      </c>
      <c r="W1042" s="131">
        <v>0</v>
      </c>
      <c r="X1042" s="131" t="s">
        <v>327</v>
      </c>
      <c r="Y1042" s="126"/>
      <c r="Z1042" s="126"/>
      <c r="AA1042" s="126"/>
      <c r="AB1042" s="126"/>
      <c r="AC1042" s="126"/>
      <c r="AD1042" s="126"/>
      <c r="AE1042" s="126"/>
      <c r="AF1042" s="126"/>
      <c r="AG1042" s="126" t="s">
        <v>328</v>
      </c>
      <c r="AH1042" s="126"/>
      <c r="AI1042" s="126"/>
      <c r="AJ1042" s="126"/>
      <c r="AK1042" s="126"/>
      <c r="AL1042" s="126"/>
      <c r="AM1042" s="126"/>
      <c r="AN1042" s="126"/>
      <c r="AO1042" s="126"/>
      <c r="AP1042" s="126"/>
      <c r="AQ1042" s="126"/>
      <c r="AR1042" s="126"/>
      <c r="AS1042" s="126"/>
      <c r="AT1042" s="126"/>
      <c r="AU1042" s="126"/>
      <c r="AV1042" s="126"/>
      <c r="AW1042" s="126"/>
      <c r="AX1042" s="126"/>
      <c r="AY1042" s="126"/>
      <c r="AZ1042" s="126"/>
      <c r="BA1042" s="126"/>
      <c r="BB1042" s="126"/>
      <c r="BC1042" s="126"/>
      <c r="BD1042" s="126"/>
      <c r="BE1042" s="126"/>
      <c r="BF1042" s="126"/>
      <c r="BG1042" s="126"/>
      <c r="BH1042" s="126"/>
    </row>
    <row r="1043" spans="1:60">
      <c r="A1043" s="129"/>
      <c r="B1043" s="129"/>
      <c r="C1043" s="255" t="s">
        <v>349</v>
      </c>
      <c r="D1043" s="256"/>
      <c r="E1043" s="256"/>
      <c r="F1043" s="256"/>
      <c r="G1043" s="256"/>
      <c r="H1043" s="131"/>
      <c r="I1043" s="131"/>
      <c r="J1043" s="131"/>
      <c r="K1043" s="131"/>
      <c r="L1043" s="131"/>
      <c r="M1043" s="131"/>
      <c r="N1043" s="130"/>
      <c r="O1043" s="130"/>
      <c r="P1043" s="130"/>
      <c r="Q1043" s="130"/>
      <c r="R1043" s="131"/>
      <c r="S1043" s="131"/>
      <c r="T1043" s="131"/>
      <c r="U1043" s="131"/>
      <c r="V1043" s="131"/>
      <c r="W1043" s="131"/>
      <c r="X1043" s="131"/>
      <c r="Y1043" s="126"/>
      <c r="Z1043" s="126"/>
      <c r="AA1043" s="126"/>
      <c r="AB1043" s="126"/>
      <c r="AC1043" s="126"/>
      <c r="AD1043" s="126"/>
      <c r="AE1043" s="126"/>
      <c r="AF1043" s="126"/>
      <c r="AG1043" s="126" t="s">
        <v>340</v>
      </c>
      <c r="AH1043" s="126"/>
      <c r="AI1043" s="126"/>
      <c r="AJ1043" s="126"/>
      <c r="AK1043" s="126"/>
      <c r="AL1043" s="126"/>
      <c r="AM1043" s="126"/>
      <c r="AN1043" s="126"/>
      <c r="AO1043" s="126"/>
      <c r="AP1043" s="126"/>
      <c r="AQ1043" s="126"/>
      <c r="AR1043" s="126"/>
      <c r="AS1043" s="126"/>
      <c r="AT1043" s="126"/>
      <c r="AU1043" s="126"/>
      <c r="AV1043" s="126"/>
      <c r="AW1043" s="126"/>
      <c r="AX1043" s="126"/>
      <c r="AY1043" s="126"/>
      <c r="AZ1043" s="126"/>
      <c r="BA1043" s="126"/>
      <c r="BB1043" s="126"/>
      <c r="BC1043" s="126"/>
      <c r="BD1043" s="126"/>
      <c r="BE1043" s="126"/>
      <c r="BF1043" s="126"/>
      <c r="BG1043" s="126"/>
      <c r="BH1043" s="126"/>
    </row>
    <row r="1044" spans="1:60">
      <c r="A1044" s="129"/>
      <c r="B1044" s="129"/>
      <c r="C1044" s="257" t="s">
        <v>365</v>
      </c>
      <c r="D1044" s="258"/>
      <c r="E1044" s="258"/>
      <c r="F1044" s="258"/>
      <c r="G1044" s="258"/>
      <c r="H1044" s="131"/>
      <c r="I1044" s="131"/>
      <c r="J1044" s="131"/>
      <c r="K1044" s="131"/>
      <c r="L1044" s="131"/>
      <c r="M1044" s="131"/>
      <c r="N1044" s="130"/>
      <c r="O1044" s="130"/>
      <c r="P1044" s="130"/>
      <c r="Q1044" s="130"/>
      <c r="R1044" s="131"/>
      <c r="S1044" s="131"/>
      <c r="T1044" s="131"/>
      <c r="U1044" s="131"/>
      <c r="V1044" s="131"/>
      <c r="W1044" s="131"/>
      <c r="X1044" s="131"/>
      <c r="Y1044" s="126"/>
      <c r="Z1044" s="126"/>
      <c r="AA1044" s="126"/>
      <c r="AB1044" s="126"/>
      <c r="AC1044" s="126"/>
      <c r="AD1044" s="126"/>
      <c r="AE1044" s="126"/>
      <c r="AF1044" s="126"/>
      <c r="AG1044" s="126" t="s">
        <v>340</v>
      </c>
      <c r="AH1044" s="126"/>
      <c r="AI1044" s="126"/>
      <c r="AJ1044" s="126"/>
      <c r="AK1044" s="126"/>
      <c r="AL1044" s="126"/>
      <c r="AM1044" s="126"/>
      <c r="AN1044" s="126"/>
      <c r="AO1044" s="126"/>
      <c r="AP1044" s="126"/>
      <c r="AQ1044" s="126"/>
      <c r="AR1044" s="126"/>
      <c r="AS1044" s="126"/>
      <c r="AT1044" s="126"/>
      <c r="AU1044" s="126"/>
      <c r="AV1044" s="126"/>
      <c r="AW1044" s="126"/>
      <c r="AX1044" s="126"/>
      <c r="AY1044" s="126"/>
      <c r="AZ1044" s="126"/>
      <c r="BA1044" s="126"/>
      <c r="BB1044" s="126"/>
      <c r="BC1044" s="126"/>
      <c r="BD1044" s="126"/>
      <c r="BE1044" s="126"/>
      <c r="BF1044" s="126"/>
      <c r="BG1044" s="126"/>
      <c r="BH1044" s="126"/>
    </row>
    <row r="1045" spans="1:60">
      <c r="A1045" s="129"/>
      <c r="B1045" s="129"/>
      <c r="C1045" s="257" t="s">
        <v>533</v>
      </c>
      <c r="D1045" s="258"/>
      <c r="E1045" s="258"/>
      <c r="F1045" s="258"/>
      <c r="G1045" s="258"/>
      <c r="H1045" s="131"/>
      <c r="I1045" s="131"/>
      <c r="J1045" s="131"/>
      <c r="K1045" s="131"/>
      <c r="L1045" s="131"/>
      <c r="M1045" s="131"/>
      <c r="N1045" s="130"/>
      <c r="O1045" s="130"/>
      <c r="P1045" s="130"/>
      <c r="Q1045" s="130"/>
      <c r="R1045" s="131"/>
      <c r="S1045" s="131"/>
      <c r="T1045" s="131"/>
      <c r="U1045" s="131"/>
      <c r="V1045" s="131"/>
      <c r="W1045" s="131"/>
      <c r="X1045" s="131"/>
      <c r="Y1045" s="126"/>
      <c r="Z1045" s="126"/>
      <c r="AA1045" s="126"/>
      <c r="AB1045" s="126"/>
      <c r="AC1045" s="126"/>
      <c r="AD1045" s="126"/>
      <c r="AE1045" s="126"/>
      <c r="AF1045" s="126"/>
      <c r="AG1045" s="126" t="s">
        <v>340</v>
      </c>
      <c r="AH1045" s="126"/>
      <c r="AI1045" s="126"/>
      <c r="AJ1045" s="126"/>
      <c r="AK1045" s="126"/>
      <c r="AL1045" s="126"/>
      <c r="AM1045" s="126"/>
      <c r="AN1045" s="126"/>
      <c r="AO1045" s="126"/>
      <c r="AP1045" s="126"/>
      <c r="AQ1045" s="126"/>
      <c r="AR1045" s="126"/>
      <c r="AS1045" s="126"/>
      <c r="AT1045" s="126"/>
      <c r="AU1045" s="126"/>
      <c r="AV1045" s="126"/>
      <c r="AW1045" s="126"/>
      <c r="AX1045" s="126"/>
      <c r="AY1045" s="126"/>
      <c r="AZ1045" s="126"/>
      <c r="BA1045" s="126"/>
      <c r="BB1045" s="126"/>
      <c r="BC1045" s="126"/>
      <c r="BD1045" s="126"/>
      <c r="BE1045" s="126"/>
      <c r="BF1045" s="126"/>
      <c r="BG1045" s="126"/>
      <c r="BH1045" s="126"/>
    </row>
    <row r="1046" spans="1:60">
      <c r="A1046" s="129"/>
      <c r="B1046" s="129"/>
      <c r="C1046" s="257" t="s">
        <v>1129</v>
      </c>
      <c r="D1046" s="258"/>
      <c r="E1046" s="258"/>
      <c r="F1046" s="258"/>
      <c r="G1046" s="258"/>
      <c r="H1046" s="131"/>
      <c r="I1046" s="131"/>
      <c r="J1046" s="131"/>
      <c r="K1046" s="131"/>
      <c r="L1046" s="131"/>
      <c r="M1046" s="131"/>
      <c r="N1046" s="130"/>
      <c r="O1046" s="130"/>
      <c r="P1046" s="130"/>
      <c r="Q1046" s="130"/>
      <c r="R1046" s="131"/>
      <c r="S1046" s="131"/>
      <c r="T1046" s="131"/>
      <c r="U1046" s="131"/>
      <c r="V1046" s="131"/>
      <c r="W1046" s="131"/>
      <c r="X1046" s="131"/>
      <c r="Y1046" s="126"/>
      <c r="Z1046" s="126"/>
      <c r="AA1046" s="126"/>
      <c r="AB1046" s="126"/>
      <c r="AC1046" s="126"/>
      <c r="AD1046" s="126"/>
      <c r="AE1046" s="126"/>
      <c r="AF1046" s="126"/>
      <c r="AG1046" s="126" t="s">
        <v>340</v>
      </c>
      <c r="AH1046" s="126"/>
      <c r="AI1046" s="126"/>
      <c r="AJ1046" s="126"/>
      <c r="AK1046" s="126"/>
      <c r="AL1046" s="126"/>
      <c r="AM1046" s="126"/>
      <c r="AN1046" s="126"/>
      <c r="AO1046" s="126"/>
      <c r="AP1046" s="126"/>
      <c r="AQ1046" s="126"/>
      <c r="AR1046" s="126"/>
      <c r="AS1046" s="126"/>
      <c r="AT1046" s="126"/>
      <c r="AU1046" s="126"/>
      <c r="AV1046" s="126"/>
      <c r="AW1046" s="126"/>
      <c r="AX1046" s="126"/>
      <c r="AY1046" s="126"/>
      <c r="AZ1046" s="126"/>
      <c r="BA1046" s="126"/>
      <c r="BB1046" s="126"/>
      <c r="BC1046" s="126"/>
      <c r="BD1046" s="126"/>
      <c r="BE1046" s="126"/>
      <c r="BF1046" s="126"/>
      <c r="BG1046" s="126"/>
      <c r="BH1046" s="126"/>
    </row>
    <row r="1047" spans="1:60">
      <c r="A1047" s="129"/>
      <c r="B1047" s="129"/>
      <c r="C1047" s="257" t="s">
        <v>535</v>
      </c>
      <c r="D1047" s="258"/>
      <c r="E1047" s="258"/>
      <c r="F1047" s="258"/>
      <c r="G1047" s="258"/>
      <c r="H1047" s="131"/>
      <c r="I1047" s="131"/>
      <c r="J1047" s="131"/>
      <c r="K1047" s="131"/>
      <c r="L1047" s="131"/>
      <c r="M1047" s="131"/>
      <c r="N1047" s="130"/>
      <c r="O1047" s="130"/>
      <c r="P1047" s="130"/>
      <c r="Q1047" s="130"/>
      <c r="R1047" s="131"/>
      <c r="S1047" s="131"/>
      <c r="T1047" s="131"/>
      <c r="U1047" s="131"/>
      <c r="V1047" s="131"/>
      <c r="W1047" s="131"/>
      <c r="X1047" s="131"/>
      <c r="Y1047" s="126"/>
      <c r="Z1047" s="126"/>
      <c r="AA1047" s="126"/>
      <c r="AB1047" s="126"/>
      <c r="AC1047" s="126"/>
      <c r="AD1047" s="126"/>
      <c r="AE1047" s="126"/>
      <c r="AF1047" s="126"/>
      <c r="AG1047" s="126" t="s">
        <v>340</v>
      </c>
      <c r="AH1047" s="126"/>
      <c r="AI1047" s="126"/>
      <c r="AJ1047" s="126"/>
      <c r="AK1047" s="126"/>
      <c r="AL1047" s="126"/>
      <c r="AM1047" s="126"/>
      <c r="AN1047" s="126"/>
      <c r="AO1047" s="126"/>
      <c r="AP1047" s="126"/>
      <c r="AQ1047" s="126"/>
      <c r="AR1047" s="126"/>
      <c r="AS1047" s="126"/>
      <c r="AT1047" s="126"/>
      <c r="AU1047" s="126"/>
      <c r="AV1047" s="126"/>
      <c r="AW1047" s="126"/>
      <c r="AX1047" s="126"/>
      <c r="AY1047" s="126"/>
      <c r="AZ1047" s="126"/>
      <c r="BA1047" s="126"/>
      <c r="BB1047" s="126"/>
      <c r="BC1047" s="126"/>
      <c r="BD1047" s="126"/>
      <c r="BE1047" s="126"/>
      <c r="BF1047" s="126"/>
      <c r="BG1047" s="126"/>
      <c r="BH1047" s="126"/>
    </row>
    <row r="1048" spans="1:60">
      <c r="A1048" s="140" t="s">
        <v>1130</v>
      </c>
      <c r="B1048" s="141" t="s">
        <v>1131</v>
      </c>
      <c r="C1048" s="154" t="s">
        <v>1132</v>
      </c>
      <c r="D1048" s="142" t="s">
        <v>338</v>
      </c>
      <c r="E1048" s="143">
        <v>48.960999999999999</v>
      </c>
      <c r="F1048" s="144">
        <v>0</v>
      </c>
      <c r="G1048" s="151">
        <f>F1048*E1048</f>
        <v>0</v>
      </c>
      <c r="H1048" s="131">
        <v>56.5</v>
      </c>
      <c r="I1048" s="131">
        <v>2766.2964999999999</v>
      </c>
      <c r="J1048" s="131">
        <v>0</v>
      </c>
      <c r="K1048" s="131">
        <v>0</v>
      </c>
      <c r="L1048" s="131">
        <v>21</v>
      </c>
      <c r="M1048" s="131">
        <v>3347.2230000000004</v>
      </c>
      <c r="N1048" s="130">
        <v>0</v>
      </c>
      <c r="O1048" s="130">
        <v>0</v>
      </c>
      <c r="P1048" s="130">
        <v>0</v>
      </c>
      <c r="Q1048" s="130">
        <v>0</v>
      </c>
      <c r="R1048" s="131">
        <v>0</v>
      </c>
      <c r="S1048" s="131" t="s">
        <v>326</v>
      </c>
      <c r="T1048" s="131"/>
      <c r="U1048" s="131">
        <v>0</v>
      </c>
      <c r="V1048" s="131">
        <v>0</v>
      </c>
      <c r="W1048" s="131">
        <v>0</v>
      </c>
      <c r="X1048" s="131" t="s">
        <v>385</v>
      </c>
      <c r="Y1048" s="126"/>
      <c r="Z1048" s="126"/>
      <c r="AA1048" s="126"/>
      <c r="AB1048" s="126"/>
      <c r="AC1048" s="126"/>
      <c r="AD1048" s="126"/>
      <c r="AE1048" s="126"/>
      <c r="AF1048" s="126"/>
      <c r="AG1048" s="126" t="s">
        <v>386</v>
      </c>
      <c r="AH1048" s="126"/>
      <c r="AI1048" s="126"/>
      <c r="AJ1048" s="126"/>
      <c r="AK1048" s="126"/>
      <c r="AL1048" s="126"/>
      <c r="AM1048" s="126"/>
      <c r="AN1048" s="126"/>
      <c r="AO1048" s="126"/>
      <c r="AP1048" s="126"/>
      <c r="AQ1048" s="126"/>
      <c r="AR1048" s="126"/>
      <c r="AS1048" s="126"/>
      <c r="AT1048" s="126"/>
      <c r="AU1048" s="126"/>
      <c r="AV1048" s="126"/>
      <c r="AW1048" s="126"/>
      <c r="AX1048" s="126"/>
      <c r="AY1048" s="126"/>
      <c r="AZ1048" s="126"/>
      <c r="BA1048" s="126"/>
      <c r="BB1048" s="126"/>
      <c r="BC1048" s="126"/>
      <c r="BD1048" s="126"/>
      <c r="BE1048" s="126"/>
      <c r="BF1048" s="126"/>
      <c r="BG1048" s="126"/>
      <c r="BH1048" s="126"/>
    </row>
    <row r="1049" spans="1:60">
      <c r="A1049" s="129"/>
      <c r="B1049" s="129"/>
      <c r="C1049" s="255" t="s">
        <v>349</v>
      </c>
      <c r="D1049" s="256"/>
      <c r="E1049" s="256"/>
      <c r="F1049" s="256"/>
      <c r="G1049" s="256"/>
      <c r="H1049" s="131"/>
      <c r="I1049" s="131"/>
      <c r="J1049" s="131"/>
      <c r="K1049" s="131"/>
      <c r="L1049" s="131"/>
      <c r="M1049" s="131"/>
      <c r="N1049" s="130"/>
      <c r="O1049" s="130"/>
      <c r="P1049" s="130"/>
      <c r="Q1049" s="130"/>
      <c r="R1049" s="131"/>
      <c r="S1049" s="131"/>
      <c r="T1049" s="131"/>
      <c r="U1049" s="131"/>
      <c r="V1049" s="131"/>
      <c r="W1049" s="131"/>
      <c r="X1049" s="131"/>
      <c r="Y1049" s="126"/>
      <c r="Z1049" s="126"/>
      <c r="AA1049" s="126"/>
      <c r="AB1049" s="126"/>
      <c r="AC1049" s="126"/>
      <c r="AD1049" s="126"/>
      <c r="AE1049" s="126"/>
      <c r="AF1049" s="126"/>
      <c r="AG1049" s="126" t="s">
        <v>340</v>
      </c>
      <c r="AH1049" s="126"/>
      <c r="AI1049" s="126"/>
      <c r="AJ1049" s="126"/>
      <c r="AK1049" s="126"/>
      <c r="AL1049" s="126"/>
      <c r="AM1049" s="126"/>
      <c r="AN1049" s="126"/>
      <c r="AO1049" s="126"/>
      <c r="AP1049" s="126"/>
      <c r="AQ1049" s="126"/>
      <c r="AR1049" s="126"/>
      <c r="AS1049" s="126"/>
      <c r="AT1049" s="126"/>
      <c r="AU1049" s="126"/>
      <c r="AV1049" s="126"/>
      <c r="AW1049" s="126"/>
      <c r="AX1049" s="126"/>
      <c r="AY1049" s="126"/>
      <c r="AZ1049" s="126"/>
      <c r="BA1049" s="126"/>
      <c r="BB1049" s="126"/>
      <c r="BC1049" s="126"/>
      <c r="BD1049" s="126"/>
      <c r="BE1049" s="126"/>
      <c r="BF1049" s="126"/>
      <c r="BG1049" s="126"/>
      <c r="BH1049" s="126"/>
    </row>
    <row r="1050" spans="1:60">
      <c r="A1050" s="129"/>
      <c r="B1050" s="129"/>
      <c r="C1050" s="257" t="s">
        <v>365</v>
      </c>
      <c r="D1050" s="258"/>
      <c r="E1050" s="258"/>
      <c r="F1050" s="258"/>
      <c r="G1050" s="258"/>
      <c r="H1050" s="131"/>
      <c r="I1050" s="131"/>
      <c r="J1050" s="131"/>
      <c r="K1050" s="131"/>
      <c r="L1050" s="131"/>
      <c r="M1050" s="131"/>
      <c r="N1050" s="130"/>
      <c r="O1050" s="130"/>
      <c r="P1050" s="130"/>
      <c r="Q1050" s="130"/>
      <c r="R1050" s="131"/>
      <c r="S1050" s="131"/>
      <c r="T1050" s="131"/>
      <c r="U1050" s="131"/>
      <c r="V1050" s="131"/>
      <c r="W1050" s="131"/>
      <c r="X1050" s="131"/>
      <c r="Y1050" s="126"/>
      <c r="Z1050" s="126"/>
      <c r="AA1050" s="126"/>
      <c r="AB1050" s="126"/>
      <c r="AC1050" s="126"/>
      <c r="AD1050" s="126"/>
      <c r="AE1050" s="126"/>
      <c r="AF1050" s="126"/>
      <c r="AG1050" s="126" t="s">
        <v>340</v>
      </c>
      <c r="AH1050" s="126"/>
      <c r="AI1050" s="126"/>
      <c r="AJ1050" s="126"/>
      <c r="AK1050" s="126"/>
      <c r="AL1050" s="126"/>
      <c r="AM1050" s="126"/>
      <c r="AN1050" s="126"/>
      <c r="AO1050" s="126"/>
      <c r="AP1050" s="126"/>
      <c r="AQ1050" s="126"/>
      <c r="AR1050" s="126"/>
      <c r="AS1050" s="126"/>
      <c r="AT1050" s="126"/>
      <c r="AU1050" s="126"/>
      <c r="AV1050" s="126"/>
      <c r="AW1050" s="126"/>
      <c r="AX1050" s="126"/>
      <c r="AY1050" s="126"/>
      <c r="AZ1050" s="126"/>
      <c r="BA1050" s="126"/>
      <c r="BB1050" s="126"/>
      <c r="BC1050" s="126"/>
      <c r="BD1050" s="126"/>
      <c r="BE1050" s="126"/>
      <c r="BF1050" s="126"/>
      <c r="BG1050" s="126"/>
      <c r="BH1050" s="126"/>
    </row>
    <row r="1051" spans="1:60">
      <c r="A1051" s="129"/>
      <c r="B1051" s="129"/>
      <c r="C1051" s="257" t="s">
        <v>552</v>
      </c>
      <c r="D1051" s="258"/>
      <c r="E1051" s="258"/>
      <c r="F1051" s="258"/>
      <c r="G1051" s="258"/>
      <c r="H1051" s="131"/>
      <c r="I1051" s="131"/>
      <c r="J1051" s="131"/>
      <c r="K1051" s="131"/>
      <c r="L1051" s="131"/>
      <c r="M1051" s="131"/>
      <c r="N1051" s="130"/>
      <c r="O1051" s="130"/>
      <c r="P1051" s="130"/>
      <c r="Q1051" s="130"/>
      <c r="R1051" s="131"/>
      <c r="S1051" s="131"/>
      <c r="T1051" s="131"/>
      <c r="U1051" s="131"/>
      <c r="V1051" s="131"/>
      <c r="W1051" s="131"/>
      <c r="X1051" s="131"/>
      <c r="Y1051" s="126"/>
      <c r="Z1051" s="126"/>
      <c r="AA1051" s="126"/>
      <c r="AB1051" s="126"/>
      <c r="AC1051" s="126"/>
      <c r="AD1051" s="126"/>
      <c r="AE1051" s="126"/>
      <c r="AF1051" s="126"/>
      <c r="AG1051" s="126" t="s">
        <v>340</v>
      </c>
      <c r="AH1051" s="126"/>
      <c r="AI1051" s="126"/>
      <c r="AJ1051" s="126"/>
      <c r="AK1051" s="126"/>
      <c r="AL1051" s="126"/>
      <c r="AM1051" s="126"/>
      <c r="AN1051" s="126"/>
      <c r="AO1051" s="126"/>
      <c r="AP1051" s="126"/>
      <c r="AQ1051" s="126"/>
      <c r="AR1051" s="126"/>
      <c r="AS1051" s="126"/>
      <c r="AT1051" s="126"/>
      <c r="AU1051" s="126"/>
      <c r="AV1051" s="126"/>
      <c r="AW1051" s="126"/>
      <c r="AX1051" s="126"/>
      <c r="AY1051" s="126"/>
      <c r="AZ1051" s="126"/>
      <c r="BA1051" s="126"/>
      <c r="BB1051" s="126"/>
      <c r="BC1051" s="126"/>
      <c r="BD1051" s="126"/>
      <c r="BE1051" s="126"/>
      <c r="BF1051" s="126"/>
      <c r="BG1051" s="126"/>
      <c r="BH1051" s="126"/>
    </row>
    <row r="1052" spans="1:60">
      <c r="A1052" s="129"/>
      <c r="B1052" s="129"/>
      <c r="C1052" s="257" t="s">
        <v>534</v>
      </c>
      <c r="D1052" s="258"/>
      <c r="E1052" s="258"/>
      <c r="F1052" s="258"/>
      <c r="G1052" s="258"/>
      <c r="H1052" s="131"/>
      <c r="I1052" s="131"/>
      <c r="J1052" s="131"/>
      <c r="K1052" s="131"/>
      <c r="L1052" s="131"/>
      <c r="M1052" s="131"/>
      <c r="N1052" s="130"/>
      <c r="O1052" s="130"/>
      <c r="P1052" s="130"/>
      <c r="Q1052" s="130"/>
      <c r="R1052" s="131"/>
      <c r="S1052" s="131"/>
      <c r="T1052" s="131"/>
      <c r="U1052" s="131"/>
      <c r="V1052" s="131"/>
      <c r="W1052" s="131"/>
      <c r="X1052" s="131"/>
      <c r="Y1052" s="126"/>
      <c r="Z1052" s="126"/>
      <c r="AA1052" s="126"/>
      <c r="AB1052" s="126"/>
      <c r="AC1052" s="126"/>
      <c r="AD1052" s="126"/>
      <c r="AE1052" s="126"/>
      <c r="AF1052" s="126"/>
      <c r="AG1052" s="126" t="s">
        <v>340</v>
      </c>
      <c r="AH1052" s="126"/>
      <c r="AI1052" s="126"/>
      <c r="AJ1052" s="126"/>
      <c r="AK1052" s="126"/>
      <c r="AL1052" s="126"/>
      <c r="AM1052" s="126"/>
      <c r="AN1052" s="126"/>
      <c r="AO1052" s="126"/>
      <c r="AP1052" s="126"/>
      <c r="AQ1052" s="126"/>
      <c r="AR1052" s="126"/>
      <c r="AS1052" s="126"/>
      <c r="AT1052" s="126"/>
      <c r="AU1052" s="126"/>
      <c r="AV1052" s="126"/>
      <c r="AW1052" s="126"/>
      <c r="AX1052" s="126"/>
      <c r="AY1052" s="126"/>
      <c r="AZ1052" s="126"/>
      <c r="BA1052" s="126"/>
      <c r="BB1052" s="126"/>
      <c r="BC1052" s="126"/>
      <c r="BD1052" s="126"/>
      <c r="BE1052" s="126"/>
      <c r="BF1052" s="126"/>
      <c r="BG1052" s="126"/>
      <c r="BH1052" s="126"/>
    </row>
    <row r="1053" spans="1:60">
      <c r="A1053" s="129"/>
      <c r="B1053" s="129"/>
      <c r="C1053" s="257" t="s">
        <v>553</v>
      </c>
      <c r="D1053" s="258"/>
      <c r="E1053" s="258"/>
      <c r="F1053" s="258"/>
      <c r="G1053" s="258"/>
      <c r="H1053" s="131"/>
      <c r="I1053" s="131"/>
      <c r="J1053" s="131"/>
      <c r="K1053" s="131"/>
      <c r="L1053" s="131"/>
      <c r="M1053" s="131"/>
      <c r="N1053" s="130"/>
      <c r="O1053" s="130"/>
      <c r="P1053" s="130"/>
      <c r="Q1053" s="130"/>
      <c r="R1053" s="131"/>
      <c r="S1053" s="131"/>
      <c r="T1053" s="131"/>
      <c r="U1053" s="131"/>
      <c r="V1053" s="131"/>
      <c r="W1053" s="131"/>
      <c r="X1053" s="131"/>
      <c r="Y1053" s="126"/>
      <c r="Z1053" s="126"/>
      <c r="AA1053" s="126"/>
      <c r="AB1053" s="126"/>
      <c r="AC1053" s="126"/>
      <c r="AD1053" s="126"/>
      <c r="AE1053" s="126"/>
      <c r="AF1053" s="126"/>
      <c r="AG1053" s="126" t="s">
        <v>340</v>
      </c>
      <c r="AH1053" s="126"/>
      <c r="AI1053" s="126"/>
      <c r="AJ1053" s="126"/>
      <c r="AK1053" s="126"/>
      <c r="AL1053" s="126"/>
      <c r="AM1053" s="126"/>
      <c r="AN1053" s="126"/>
      <c r="AO1053" s="126"/>
      <c r="AP1053" s="126"/>
      <c r="AQ1053" s="126"/>
      <c r="AR1053" s="126"/>
      <c r="AS1053" s="126"/>
      <c r="AT1053" s="126"/>
      <c r="AU1053" s="126"/>
      <c r="AV1053" s="126"/>
      <c r="AW1053" s="126"/>
      <c r="AX1053" s="126"/>
      <c r="AY1053" s="126"/>
      <c r="AZ1053" s="126"/>
      <c r="BA1053" s="126"/>
      <c r="BB1053" s="126"/>
      <c r="BC1053" s="126"/>
      <c r="BD1053" s="126"/>
      <c r="BE1053" s="126"/>
      <c r="BF1053" s="126"/>
      <c r="BG1053" s="126"/>
      <c r="BH1053" s="126"/>
    </row>
    <row r="1054" spans="1:60" ht="22.5">
      <c r="A1054" s="140" t="s">
        <v>1133</v>
      </c>
      <c r="B1054" s="141" t="s">
        <v>1134</v>
      </c>
      <c r="C1054" s="154" t="s">
        <v>1135</v>
      </c>
      <c r="D1054" s="142" t="s">
        <v>338</v>
      </c>
      <c r="E1054" s="143">
        <v>5.0819999999999999</v>
      </c>
      <c r="F1054" s="144">
        <v>0</v>
      </c>
      <c r="G1054" s="151">
        <f>F1054*E1054</f>
        <v>0</v>
      </c>
      <c r="H1054" s="131">
        <v>226</v>
      </c>
      <c r="I1054" s="131">
        <v>1148.5319999999999</v>
      </c>
      <c r="J1054" s="131">
        <v>0</v>
      </c>
      <c r="K1054" s="131">
        <v>0</v>
      </c>
      <c r="L1054" s="131">
        <v>21</v>
      </c>
      <c r="M1054" s="131">
        <v>1389.7212999999999</v>
      </c>
      <c r="N1054" s="130">
        <v>0</v>
      </c>
      <c r="O1054" s="130">
        <v>0</v>
      </c>
      <c r="P1054" s="130">
        <v>0</v>
      </c>
      <c r="Q1054" s="130">
        <v>0</v>
      </c>
      <c r="R1054" s="131">
        <v>0</v>
      </c>
      <c r="S1054" s="131" t="s">
        <v>326</v>
      </c>
      <c r="T1054" s="131"/>
      <c r="U1054" s="131">
        <v>0</v>
      </c>
      <c r="V1054" s="131">
        <v>0</v>
      </c>
      <c r="W1054" s="131">
        <v>0</v>
      </c>
      <c r="X1054" s="131" t="s">
        <v>385</v>
      </c>
      <c r="Y1054" s="126"/>
      <c r="Z1054" s="126"/>
      <c r="AA1054" s="126"/>
      <c r="AB1054" s="126"/>
      <c r="AC1054" s="126"/>
      <c r="AD1054" s="126"/>
      <c r="AE1054" s="126"/>
      <c r="AF1054" s="126"/>
      <c r="AG1054" s="126" t="s">
        <v>386</v>
      </c>
      <c r="AH1054" s="126"/>
      <c r="AI1054" s="126"/>
      <c r="AJ1054" s="126"/>
      <c r="AK1054" s="126"/>
      <c r="AL1054" s="126"/>
      <c r="AM1054" s="126"/>
      <c r="AN1054" s="126"/>
      <c r="AO1054" s="126"/>
      <c r="AP1054" s="126"/>
      <c r="AQ1054" s="126"/>
      <c r="AR1054" s="126"/>
      <c r="AS1054" s="126"/>
      <c r="AT1054" s="126"/>
      <c r="AU1054" s="126"/>
      <c r="AV1054" s="126"/>
      <c r="AW1054" s="126"/>
      <c r="AX1054" s="126"/>
      <c r="AY1054" s="126"/>
      <c r="AZ1054" s="126"/>
      <c r="BA1054" s="126"/>
      <c r="BB1054" s="126"/>
      <c r="BC1054" s="126"/>
      <c r="BD1054" s="126"/>
      <c r="BE1054" s="126"/>
      <c r="BF1054" s="126"/>
      <c r="BG1054" s="126"/>
      <c r="BH1054" s="126"/>
    </row>
    <row r="1055" spans="1:60">
      <c r="A1055" s="129"/>
      <c r="B1055" s="129"/>
      <c r="C1055" s="255" t="s">
        <v>349</v>
      </c>
      <c r="D1055" s="256"/>
      <c r="E1055" s="256"/>
      <c r="F1055" s="256"/>
      <c r="G1055" s="256"/>
      <c r="H1055" s="131"/>
      <c r="I1055" s="131"/>
      <c r="J1055" s="131"/>
      <c r="K1055" s="131"/>
      <c r="L1055" s="131"/>
      <c r="M1055" s="131"/>
      <c r="N1055" s="130"/>
      <c r="O1055" s="130"/>
      <c r="P1055" s="130"/>
      <c r="Q1055" s="130"/>
      <c r="R1055" s="131"/>
      <c r="S1055" s="131"/>
      <c r="T1055" s="131"/>
      <c r="U1055" s="131"/>
      <c r="V1055" s="131"/>
      <c r="W1055" s="131"/>
      <c r="X1055" s="131"/>
      <c r="Y1055" s="126"/>
      <c r="Z1055" s="126"/>
      <c r="AA1055" s="126"/>
      <c r="AB1055" s="126"/>
      <c r="AC1055" s="126"/>
      <c r="AD1055" s="126"/>
      <c r="AE1055" s="126"/>
      <c r="AF1055" s="126"/>
      <c r="AG1055" s="126" t="s">
        <v>340</v>
      </c>
      <c r="AH1055" s="126"/>
      <c r="AI1055" s="126"/>
      <c r="AJ1055" s="126"/>
      <c r="AK1055" s="126"/>
      <c r="AL1055" s="126"/>
      <c r="AM1055" s="126"/>
      <c r="AN1055" s="126"/>
      <c r="AO1055" s="126"/>
      <c r="AP1055" s="126"/>
      <c r="AQ1055" s="126"/>
      <c r="AR1055" s="126"/>
      <c r="AS1055" s="126"/>
      <c r="AT1055" s="126"/>
      <c r="AU1055" s="126"/>
      <c r="AV1055" s="126"/>
      <c r="AW1055" s="126"/>
      <c r="AX1055" s="126"/>
      <c r="AY1055" s="126"/>
      <c r="AZ1055" s="126"/>
      <c r="BA1055" s="126"/>
      <c r="BB1055" s="126"/>
      <c r="BC1055" s="126"/>
      <c r="BD1055" s="126"/>
      <c r="BE1055" s="126"/>
      <c r="BF1055" s="126"/>
      <c r="BG1055" s="126"/>
      <c r="BH1055" s="126"/>
    </row>
    <row r="1056" spans="1:60">
      <c r="A1056" s="129"/>
      <c r="B1056" s="129"/>
      <c r="C1056" s="257" t="s">
        <v>1136</v>
      </c>
      <c r="D1056" s="258"/>
      <c r="E1056" s="258"/>
      <c r="F1056" s="258"/>
      <c r="G1056" s="258"/>
      <c r="H1056" s="131"/>
      <c r="I1056" s="131"/>
      <c r="J1056" s="131"/>
      <c r="K1056" s="131"/>
      <c r="L1056" s="131"/>
      <c r="M1056" s="131"/>
      <c r="N1056" s="130"/>
      <c r="O1056" s="130"/>
      <c r="P1056" s="130"/>
      <c r="Q1056" s="130"/>
      <c r="R1056" s="131"/>
      <c r="S1056" s="131"/>
      <c r="T1056" s="131"/>
      <c r="U1056" s="131"/>
      <c r="V1056" s="131"/>
      <c r="W1056" s="131"/>
      <c r="X1056" s="131"/>
      <c r="Y1056" s="126"/>
      <c r="Z1056" s="126"/>
      <c r="AA1056" s="126"/>
      <c r="AB1056" s="126"/>
      <c r="AC1056" s="126"/>
      <c r="AD1056" s="126"/>
      <c r="AE1056" s="126"/>
      <c r="AF1056" s="126"/>
      <c r="AG1056" s="126" t="s">
        <v>340</v>
      </c>
      <c r="AH1056" s="126"/>
      <c r="AI1056" s="126"/>
      <c r="AJ1056" s="126"/>
      <c r="AK1056" s="126"/>
      <c r="AL1056" s="126"/>
      <c r="AM1056" s="126"/>
      <c r="AN1056" s="126"/>
      <c r="AO1056" s="126"/>
      <c r="AP1056" s="126"/>
      <c r="AQ1056" s="126"/>
      <c r="AR1056" s="126"/>
      <c r="AS1056" s="126"/>
      <c r="AT1056" s="126"/>
      <c r="AU1056" s="126"/>
      <c r="AV1056" s="126"/>
      <c r="AW1056" s="126"/>
      <c r="AX1056" s="126"/>
      <c r="AY1056" s="126"/>
      <c r="AZ1056" s="126"/>
      <c r="BA1056" s="126"/>
      <c r="BB1056" s="126"/>
      <c r="BC1056" s="126"/>
      <c r="BD1056" s="126"/>
      <c r="BE1056" s="126"/>
      <c r="BF1056" s="126"/>
      <c r="BG1056" s="126"/>
      <c r="BH1056" s="126"/>
    </row>
    <row r="1057" spans="1:60">
      <c r="A1057" s="129"/>
      <c r="B1057" s="129"/>
      <c r="C1057" s="257" t="s">
        <v>553</v>
      </c>
      <c r="D1057" s="258"/>
      <c r="E1057" s="258"/>
      <c r="F1057" s="258"/>
      <c r="G1057" s="258"/>
      <c r="H1057" s="131"/>
      <c r="I1057" s="131"/>
      <c r="J1057" s="131"/>
      <c r="K1057" s="131"/>
      <c r="L1057" s="131"/>
      <c r="M1057" s="131"/>
      <c r="N1057" s="130"/>
      <c r="O1057" s="130"/>
      <c r="P1057" s="130"/>
      <c r="Q1057" s="130"/>
      <c r="R1057" s="131"/>
      <c r="S1057" s="131"/>
      <c r="T1057" s="131"/>
      <c r="U1057" s="131"/>
      <c r="V1057" s="131"/>
      <c r="W1057" s="131"/>
      <c r="X1057" s="131"/>
      <c r="Y1057" s="126"/>
      <c r="Z1057" s="126"/>
      <c r="AA1057" s="126"/>
      <c r="AB1057" s="126"/>
      <c r="AC1057" s="126"/>
      <c r="AD1057" s="126"/>
      <c r="AE1057" s="126"/>
      <c r="AF1057" s="126"/>
      <c r="AG1057" s="126" t="s">
        <v>340</v>
      </c>
      <c r="AH1057" s="126"/>
      <c r="AI1057" s="126"/>
      <c r="AJ1057" s="126"/>
      <c r="AK1057" s="126"/>
      <c r="AL1057" s="126"/>
      <c r="AM1057" s="126"/>
      <c r="AN1057" s="126"/>
      <c r="AO1057" s="126"/>
      <c r="AP1057" s="126"/>
      <c r="AQ1057" s="126"/>
      <c r="AR1057" s="126"/>
      <c r="AS1057" s="126"/>
      <c r="AT1057" s="126"/>
      <c r="AU1057" s="126"/>
      <c r="AV1057" s="126"/>
      <c r="AW1057" s="126"/>
      <c r="AX1057" s="126"/>
      <c r="AY1057" s="126"/>
      <c r="AZ1057" s="126"/>
      <c r="BA1057" s="126"/>
      <c r="BB1057" s="126"/>
      <c r="BC1057" s="126"/>
      <c r="BD1057" s="126"/>
      <c r="BE1057" s="126"/>
      <c r="BF1057" s="126"/>
      <c r="BG1057" s="126"/>
      <c r="BH1057" s="126"/>
    </row>
    <row r="1058" spans="1:60" ht="22.5">
      <c r="A1058" s="140" t="s">
        <v>1137</v>
      </c>
      <c r="B1058" s="141" t="s">
        <v>1138</v>
      </c>
      <c r="C1058" s="154" t="s">
        <v>1139</v>
      </c>
      <c r="D1058" s="142" t="s">
        <v>338</v>
      </c>
      <c r="E1058" s="143">
        <v>44.51</v>
      </c>
      <c r="F1058" s="144">
        <v>0</v>
      </c>
      <c r="G1058" s="151">
        <f>F1058*E1058</f>
        <v>0</v>
      </c>
      <c r="H1058" s="131">
        <v>0</v>
      </c>
      <c r="I1058" s="131">
        <v>0</v>
      </c>
      <c r="J1058" s="131">
        <v>10.53</v>
      </c>
      <c r="K1058" s="131">
        <v>468.69029999999992</v>
      </c>
      <c r="L1058" s="131">
        <v>21</v>
      </c>
      <c r="M1058" s="131">
        <v>567.11490000000003</v>
      </c>
      <c r="N1058" s="130">
        <v>0</v>
      </c>
      <c r="O1058" s="130">
        <v>0</v>
      </c>
      <c r="P1058" s="130">
        <v>0</v>
      </c>
      <c r="Q1058" s="130">
        <v>0</v>
      </c>
      <c r="R1058" s="131">
        <v>0</v>
      </c>
      <c r="S1058" s="131" t="s">
        <v>326</v>
      </c>
      <c r="T1058" s="131"/>
      <c r="U1058" s="131">
        <v>0</v>
      </c>
      <c r="V1058" s="131">
        <v>0</v>
      </c>
      <c r="W1058" s="131">
        <v>0</v>
      </c>
      <c r="X1058" s="131" t="s">
        <v>327</v>
      </c>
      <c r="Y1058" s="126"/>
      <c r="Z1058" s="126"/>
      <c r="AA1058" s="126"/>
      <c r="AB1058" s="126"/>
      <c r="AC1058" s="126"/>
      <c r="AD1058" s="126"/>
      <c r="AE1058" s="126"/>
      <c r="AF1058" s="126"/>
      <c r="AG1058" s="126" t="s">
        <v>328</v>
      </c>
      <c r="AH1058" s="126"/>
      <c r="AI1058" s="126"/>
      <c r="AJ1058" s="126"/>
      <c r="AK1058" s="126"/>
      <c r="AL1058" s="126"/>
      <c r="AM1058" s="126"/>
      <c r="AN1058" s="126"/>
      <c r="AO1058" s="126"/>
      <c r="AP1058" s="126"/>
      <c r="AQ1058" s="126"/>
      <c r="AR1058" s="126"/>
      <c r="AS1058" s="126"/>
      <c r="AT1058" s="126"/>
      <c r="AU1058" s="126"/>
      <c r="AV1058" s="126"/>
      <c r="AW1058" s="126"/>
      <c r="AX1058" s="126"/>
      <c r="AY1058" s="126"/>
      <c r="AZ1058" s="126"/>
      <c r="BA1058" s="126"/>
      <c r="BB1058" s="126"/>
      <c r="BC1058" s="126"/>
      <c r="BD1058" s="126"/>
      <c r="BE1058" s="126"/>
      <c r="BF1058" s="126"/>
      <c r="BG1058" s="126"/>
      <c r="BH1058" s="126"/>
    </row>
    <row r="1059" spans="1:60">
      <c r="A1059" s="129"/>
      <c r="B1059" s="129"/>
      <c r="C1059" s="255" t="s">
        <v>349</v>
      </c>
      <c r="D1059" s="256"/>
      <c r="E1059" s="256"/>
      <c r="F1059" s="256"/>
      <c r="G1059" s="256"/>
      <c r="H1059" s="131"/>
      <c r="I1059" s="131"/>
      <c r="J1059" s="131"/>
      <c r="K1059" s="131"/>
      <c r="L1059" s="131"/>
      <c r="M1059" s="131"/>
      <c r="N1059" s="130"/>
      <c r="O1059" s="130"/>
      <c r="P1059" s="130"/>
      <c r="Q1059" s="130"/>
      <c r="R1059" s="131"/>
      <c r="S1059" s="131"/>
      <c r="T1059" s="131"/>
      <c r="U1059" s="131"/>
      <c r="V1059" s="131"/>
      <c r="W1059" s="131"/>
      <c r="X1059" s="131"/>
      <c r="Y1059" s="126"/>
      <c r="Z1059" s="126"/>
      <c r="AA1059" s="126"/>
      <c r="AB1059" s="126"/>
      <c r="AC1059" s="126"/>
      <c r="AD1059" s="126"/>
      <c r="AE1059" s="126"/>
      <c r="AF1059" s="126"/>
      <c r="AG1059" s="126" t="s">
        <v>340</v>
      </c>
      <c r="AH1059" s="126"/>
      <c r="AI1059" s="126"/>
      <c r="AJ1059" s="126"/>
      <c r="AK1059" s="126"/>
      <c r="AL1059" s="126"/>
      <c r="AM1059" s="126"/>
      <c r="AN1059" s="126"/>
      <c r="AO1059" s="126"/>
      <c r="AP1059" s="126"/>
      <c r="AQ1059" s="126"/>
      <c r="AR1059" s="126"/>
      <c r="AS1059" s="126"/>
      <c r="AT1059" s="126"/>
      <c r="AU1059" s="126"/>
      <c r="AV1059" s="126"/>
      <c r="AW1059" s="126"/>
      <c r="AX1059" s="126"/>
      <c r="AY1059" s="126"/>
      <c r="AZ1059" s="126"/>
      <c r="BA1059" s="126"/>
      <c r="BB1059" s="126"/>
      <c r="BC1059" s="126"/>
      <c r="BD1059" s="126"/>
      <c r="BE1059" s="126"/>
      <c r="BF1059" s="126"/>
      <c r="BG1059" s="126"/>
      <c r="BH1059" s="126"/>
    </row>
    <row r="1060" spans="1:60">
      <c r="A1060" s="129"/>
      <c r="B1060" s="129"/>
      <c r="C1060" s="257" t="s">
        <v>365</v>
      </c>
      <c r="D1060" s="258"/>
      <c r="E1060" s="258"/>
      <c r="F1060" s="258"/>
      <c r="G1060" s="258"/>
      <c r="H1060" s="131"/>
      <c r="I1060" s="131"/>
      <c r="J1060" s="131"/>
      <c r="K1060" s="131"/>
      <c r="L1060" s="131"/>
      <c r="M1060" s="131"/>
      <c r="N1060" s="130"/>
      <c r="O1060" s="130"/>
      <c r="P1060" s="130"/>
      <c r="Q1060" s="130"/>
      <c r="R1060" s="131"/>
      <c r="S1060" s="131"/>
      <c r="T1060" s="131"/>
      <c r="U1060" s="131"/>
      <c r="V1060" s="131"/>
      <c r="W1060" s="131"/>
      <c r="X1060" s="131"/>
      <c r="Y1060" s="126"/>
      <c r="Z1060" s="126"/>
      <c r="AA1060" s="126"/>
      <c r="AB1060" s="126"/>
      <c r="AC1060" s="126"/>
      <c r="AD1060" s="126"/>
      <c r="AE1060" s="126"/>
      <c r="AF1060" s="126"/>
      <c r="AG1060" s="126" t="s">
        <v>340</v>
      </c>
      <c r="AH1060" s="126"/>
      <c r="AI1060" s="126"/>
      <c r="AJ1060" s="126"/>
      <c r="AK1060" s="126"/>
      <c r="AL1060" s="126"/>
      <c r="AM1060" s="126"/>
      <c r="AN1060" s="126"/>
      <c r="AO1060" s="126"/>
      <c r="AP1060" s="126"/>
      <c r="AQ1060" s="126"/>
      <c r="AR1060" s="126"/>
      <c r="AS1060" s="126"/>
      <c r="AT1060" s="126"/>
      <c r="AU1060" s="126"/>
      <c r="AV1060" s="126"/>
      <c r="AW1060" s="126"/>
      <c r="AX1060" s="126"/>
      <c r="AY1060" s="126"/>
      <c r="AZ1060" s="126"/>
      <c r="BA1060" s="126"/>
      <c r="BB1060" s="126"/>
      <c r="BC1060" s="126"/>
      <c r="BD1060" s="126"/>
      <c r="BE1060" s="126"/>
      <c r="BF1060" s="126"/>
      <c r="BG1060" s="126"/>
      <c r="BH1060" s="126"/>
    </row>
    <row r="1061" spans="1:60">
      <c r="A1061" s="129"/>
      <c r="B1061" s="129"/>
      <c r="C1061" s="257" t="s">
        <v>533</v>
      </c>
      <c r="D1061" s="258"/>
      <c r="E1061" s="258"/>
      <c r="F1061" s="258"/>
      <c r="G1061" s="258"/>
      <c r="H1061" s="131"/>
      <c r="I1061" s="131"/>
      <c r="J1061" s="131"/>
      <c r="K1061" s="131"/>
      <c r="L1061" s="131"/>
      <c r="M1061" s="131"/>
      <c r="N1061" s="130"/>
      <c r="O1061" s="130"/>
      <c r="P1061" s="130"/>
      <c r="Q1061" s="130"/>
      <c r="R1061" s="131"/>
      <c r="S1061" s="131"/>
      <c r="T1061" s="131"/>
      <c r="U1061" s="131"/>
      <c r="V1061" s="131"/>
      <c r="W1061" s="131"/>
      <c r="X1061" s="131"/>
      <c r="Y1061" s="126"/>
      <c r="Z1061" s="126"/>
      <c r="AA1061" s="126"/>
      <c r="AB1061" s="126"/>
      <c r="AC1061" s="126"/>
      <c r="AD1061" s="126"/>
      <c r="AE1061" s="126"/>
      <c r="AF1061" s="126"/>
      <c r="AG1061" s="126" t="s">
        <v>340</v>
      </c>
      <c r="AH1061" s="126"/>
      <c r="AI1061" s="126"/>
      <c r="AJ1061" s="126"/>
      <c r="AK1061" s="126"/>
      <c r="AL1061" s="126"/>
      <c r="AM1061" s="126"/>
      <c r="AN1061" s="126"/>
      <c r="AO1061" s="126"/>
      <c r="AP1061" s="126"/>
      <c r="AQ1061" s="126"/>
      <c r="AR1061" s="126"/>
      <c r="AS1061" s="126"/>
      <c r="AT1061" s="126"/>
      <c r="AU1061" s="126"/>
      <c r="AV1061" s="126"/>
      <c r="AW1061" s="126"/>
      <c r="AX1061" s="126"/>
      <c r="AY1061" s="126"/>
      <c r="AZ1061" s="126"/>
      <c r="BA1061" s="126"/>
      <c r="BB1061" s="126"/>
      <c r="BC1061" s="126"/>
      <c r="BD1061" s="126"/>
      <c r="BE1061" s="126"/>
      <c r="BF1061" s="126"/>
      <c r="BG1061" s="126"/>
      <c r="BH1061" s="126"/>
    </row>
    <row r="1062" spans="1:60">
      <c r="A1062" s="129"/>
      <c r="B1062" s="129"/>
      <c r="C1062" s="257" t="s">
        <v>534</v>
      </c>
      <c r="D1062" s="258"/>
      <c r="E1062" s="258"/>
      <c r="F1062" s="258"/>
      <c r="G1062" s="258"/>
      <c r="H1062" s="131"/>
      <c r="I1062" s="131"/>
      <c r="J1062" s="131"/>
      <c r="K1062" s="131"/>
      <c r="L1062" s="131"/>
      <c r="M1062" s="131"/>
      <c r="N1062" s="130"/>
      <c r="O1062" s="130"/>
      <c r="P1062" s="130"/>
      <c r="Q1062" s="130"/>
      <c r="R1062" s="131"/>
      <c r="S1062" s="131"/>
      <c r="T1062" s="131"/>
      <c r="U1062" s="131"/>
      <c r="V1062" s="131"/>
      <c r="W1062" s="131"/>
      <c r="X1062" s="131"/>
      <c r="Y1062" s="126"/>
      <c r="Z1062" s="126"/>
      <c r="AA1062" s="126"/>
      <c r="AB1062" s="126"/>
      <c r="AC1062" s="126"/>
      <c r="AD1062" s="126"/>
      <c r="AE1062" s="126"/>
      <c r="AF1062" s="126"/>
      <c r="AG1062" s="126" t="s">
        <v>340</v>
      </c>
      <c r="AH1062" s="126"/>
      <c r="AI1062" s="126"/>
      <c r="AJ1062" s="126"/>
      <c r="AK1062" s="126"/>
      <c r="AL1062" s="126"/>
      <c r="AM1062" s="126"/>
      <c r="AN1062" s="126"/>
      <c r="AO1062" s="126"/>
      <c r="AP1062" s="126"/>
      <c r="AQ1062" s="126"/>
      <c r="AR1062" s="126"/>
      <c r="AS1062" s="126"/>
      <c r="AT1062" s="126"/>
      <c r="AU1062" s="126"/>
      <c r="AV1062" s="126"/>
      <c r="AW1062" s="126"/>
      <c r="AX1062" s="126"/>
      <c r="AY1062" s="126"/>
      <c r="AZ1062" s="126"/>
      <c r="BA1062" s="126"/>
      <c r="BB1062" s="126"/>
      <c r="BC1062" s="126"/>
      <c r="BD1062" s="126"/>
      <c r="BE1062" s="126"/>
      <c r="BF1062" s="126"/>
      <c r="BG1062" s="126"/>
      <c r="BH1062" s="126"/>
    </row>
    <row r="1063" spans="1:60">
      <c r="A1063" s="129"/>
      <c r="B1063" s="129"/>
      <c r="C1063" s="257" t="s">
        <v>535</v>
      </c>
      <c r="D1063" s="258"/>
      <c r="E1063" s="258"/>
      <c r="F1063" s="258"/>
      <c r="G1063" s="258"/>
      <c r="H1063" s="131"/>
      <c r="I1063" s="131"/>
      <c r="J1063" s="131"/>
      <c r="K1063" s="131"/>
      <c r="L1063" s="131"/>
      <c r="M1063" s="131"/>
      <c r="N1063" s="130"/>
      <c r="O1063" s="130"/>
      <c r="P1063" s="130"/>
      <c r="Q1063" s="130"/>
      <c r="R1063" s="131"/>
      <c r="S1063" s="131"/>
      <c r="T1063" s="131"/>
      <c r="U1063" s="131"/>
      <c r="V1063" s="131"/>
      <c r="W1063" s="131"/>
      <c r="X1063" s="131"/>
      <c r="Y1063" s="126"/>
      <c r="Z1063" s="126"/>
      <c r="AA1063" s="126"/>
      <c r="AB1063" s="126"/>
      <c r="AC1063" s="126"/>
      <c r="AD1063" s="126"/>
      <c r="AE1063" s="126"/>
      <c r="AF1063" s="126"/>
      <c r="AG1063" s="126" t="s">
        <v>340</v>
      </c>
      <c r="AH1063" s="126"/>
      <c r="AI1063" s="126"/>
      <c r="AJ1063" s="126"/>
      <c r="AK1063" s="126"/>
      <c r="AL1063" s="126"/>
      <c r="AM1063" s="126"/>
      <c r="AN1063" s="126"/>
      <c r="AO1063" s="126"/>
      <c r="AP1063" s="126"/>
      <c r="AQ1063" s="126"/>
      <c r="AR1063" s="126"/>
      <c r="AS1063" s="126"/>
      <c r="AT1063" s="126"/>
      <c r="AU1063" s="126"/>
      <c r="AV1063" s="126"/>
      <c r="AW1063" s="126"/>
      <c r="AX1063" s="126"/>
      <c r="AY1063" s="126"/>
      <c r="AZ1063" s="126"/>
      <c r="BA1063" s="126"/>
      <c r="BB1063" s="126"/>
      <c r="BC1063" s="126"/>
      <c r="BD1063" s="126"/>
      <c r="BE1063" s="126"/>
      <c r="BF1063" s="126"/>
      <c r="BG1063" s="126"/>
      <c r="BH1063" s="126"/>
    </row>
    <row r="1064" spans="1:60">
      <c r="A1064" s="140" t="s">
        <v>1140</v>
      </c>
      <c r="B1064" s="141" t="s">
        <v>1141</v>
      </c>
      <c r="C1064" s="154" t="s">
        <v>1142</v>
      </c>
      <c r="D1064" s="142" t="s">
        <v>338</v>
      </c>
      <c r="E1064" s="143">
        <v>51.186999999999998</v>
      </c>
      <c r="F1064" s="144">
        <v>0</v>
      </c>
      <c r="G1064" s="151">
        <f>F1064*E1064</f>
        <v>0</v>
      </c>
      <c r="H1064" s="131">
        <v>12.8</v>
      </c>
      <c r="I1064" s="131">
        <v>655.19360000000006</v>
      </c>
      <c r="J1064" s="131">
        <v>0</v>
      </c>
      <c r="K1064" s="131">
        <v>0</v>
      </c>
      <c r="L1064" s="131">
        <v>21</v>
      </c>
      <c r="M1064" s="131">
        <v>792.77990000000011</v>
      </c>
      <c r="N1064" s="130">
        <v>0</v>
      </c>
      <c r="O1064" s="130">
        <v>0</v>
      </c>
      <c r="P1064" s="130">
        <v>0</v>
      </c>
      <c r="Q1064" s="130">
        <v>0</v>
      </c>
      <c r="R1064" s="131">
        <v>0</v>
      </c>
      <c r="S1064" s="131" t="s">
        <v>326</v>
      </c>
      <c r="T1064" s="131"/>
      <c r="U1064" s="131">
        <v>0</v>
      </c>
      <c r="V1064" s="131">
        <v>0</v>
      </c>
      <c r="W1064" s="131">
        <v>0</v>
      </c>
      <c r="X1064" s="131" t="s">
        <v>385</v>
      </c>
      <c r="Y1064" s="126"/>
      <c r="Z1064" s="126"/>
      <c r="AA1064" s="126"/>
      <c r="AB1064" s="126"/>
      <c r="AC1064" s="126"/>
      <c r="AD1064" s="126"/>
      <c r="AE1064" s="126"/>
      <c r="AF1064" s="126"/>
      <c r="AG1064" s="126" t="s">
        <v>386</v>
      </c>
      <c r="AH1064" s="126"/>
      <c r="AI1064" s="126"/>
      <c r="AJ1064" s="126"/>
      <c r="AK1064" s="126"/>
      <c r="AL1064" s="126"/>
      <c r="AM1064" s="126"/>
      <c r="AN1064" s="126"/>
      <c r="AO1064" s="126"/>
      <c r="AP1064" s="126"/>
      <c r="AQ1064" s="126"/>
      <c r="AR1064" s="126"/>
      <c r="AS1064" s="126"/>
      <c r="AT1064" s="126"/>
      <c r="AU1064" s="126"/>
      <c r="AV1064" s="126"/>
      <c r="AW1064" s="126"/>
      <c r="AX1064" s="126"/>
      <c r="AY1064" s="126"/>
      <c r="AZ1064" s="126"/>
      <c r="BA1064" s="126"/>
      <c r="BB1064" s="126"/>
      <c r="BC1064" s="126"/>
      <c r="BD1064" s="126"/>
      <c r="BE1064" s="126"/>
      <c r="BF1064" s="126"/>
      <c r="BG1064" s="126"/>
      <c r="BH1064" s="126"/>
    </row>
    <row r="1065" spans="1:60">
      <c r="A1065" s="129"/>
      <c r="B1065" s="129"/>
      <c r="C1065" s="255" t="s">
        <v>349</v>
      </c>
      <c r="D1065" s="256"/>
      <c r="E1065" s="256"/>
      <c r="F1065" s="256"/>
      <c r="G1065" s="256"/>
      <c r="H1065" s="131"/>
      <c r="I1065" s="131"/>
      <c r="J1065" s="131"/>
      <c r="K1065" s="131"/>
      <c r="L1065" s="131"/>
      <c r="M1065" s="131"/>
      <c r="N1065" s="130"/>
      <c r="O1065" s="130"/>
      <c r="P1065" s="130"/>
      <c r="Q1065" s="130"/>
      <c r="R1065" s="131"/>
      <c r="S1065" s="131"/>
      <c r="T1065" s="131"/>
      <c r="U1065" s="131"/>
      <c r="V1065" s="131"/>
      <c r="W1065" s="131"/>
      <c r="X1065" s="131"/>
      <c r="Y1065" s="126"/>
      <c r="Z1065" s="126"/>
      <c r="AA1065" s="126"/>
      <c r="AB1065" s="126"/>
      <c r="AC1065" s="126"/>
      <c r="AD1065" s="126"/>
      <c r="AE1065" s="126"/>
      <c r="AF1065" s="126"/>
      <c r="AG1065" s="126" t="s">
        <v>340</v>
      </c>
      <c r="AH1065" s="126"/>
      <c r="AI1065" s="126"/>
      <c r="AJ1065" s="126"/>
      <c r="AK1065" s="126"/>
      <c r="AL1065" s="126"/>
      <c r="AM1065" s="126"/>
      <c r="AN1065" s="126"/>
      <c r="AO1065" s="126"/>
      <c r="AP1065" s="126"/>
      <c r="AQ1065" s="126"/>
      <c r="AR1065" s="126"/>
      <c r="AS1065" s="126"/>
      <c r="AT1065" s="126"/>
      <c r="AU1065" s="126"/>
      <c r="AV1065" s="126"/>
      <c r="AW1065" s="126"/>
      <c r="AX1065" s="126"/>
      <c r="AY1065" s="126"/>
      <c r="AZ1065" s="126"/>
      <c r="BA1065" s="126"/>
      <c r="BB1065" s="126"/>
      <c r="BC1065" s="126"/>
      <c r="BD1065" s="126"/>
      <c r="BE1065" s="126"/>
      <c r="BF1065" s="126"/>
      <c r="BG1065" s="126"/>
      <c r="BH1065" s="126"/>
    </row>
    <row r="1066" spans="1:60">
      <c r="A1066" s="129"/>
      <c r="B1066" s="129"/>
      <c r="C1066" s="257" t="s">
        <v>365</v>
      </c>
      <c r="D1066" s="258"/>
      <c r="E1066" s="258"/>
      <c r="F1066" s="258"/>
      <c r="G1066" s="258"/>
      <c r="H1066" s="131"/>
      <c r="I1066" s="131"/>
      <c r="J1066" s="131"/>
      <c r="K1066" s="131"/>
      <c r="L1066" s="131"/>
      <c r="M1066" s="131"/>
      <c r="N1066" s="130"/>
      <c r="O1066" s="130"/>
      <c r="P1066" s="130"/>
      <c r="Q1066" s="130"/>
      <c r="R1066" s="131"/>
      <c r="S1066" s="131"/>
      <c r="T1066" s="131"/>
      <c r="U1066" s="131"/>
      <c r="V1066" s="131"/>
      <c r="W1066" s="131"/>
      <c r="X1066" s="131"/>
      <c r="Y1066" s="126"/>
      <c r="Z1066" s="126"/>
      <c r="AA1066" s="126"/>
      <c r="AB1066" s="126"/>
      <c r="AC1066" s="126"/>
      <c r="AD1066" s="126"/>
      <c r="AE1066" s="126"/>
      <c r="AF1066" s="126"/>
      <c r="AG1066" s="126" t="s">
        <v>340</v>
      </c>
      <c r="AH1066" s="126"/>
      <c r="AI1066" s="126"/>
      <c r="AJ1066" s="126"/>
      <c r="AK1066" s="126"/>
      <c r="AL1066" s="126"/>
      <c r="AM1066" s="126"/>
      <c r="AN1066" s="126"/>
      <c r="AO1066" s="126"/>
      <c r="AP1066" s="126"/>
      <c r="AQ1066" s="126"/>
      <c r="AR1066" s="126"/>
      <c r="AS1066" s="126"/>
      <c r="AT1066" s="126"/>
      <c r="AU1066" s="126"/>
      <c r="AV1066" s="126"/>
      <c r="AW1066" s="126"/>
      <c r="AX1066" s="126"/>
      <c r="AY1066" s="126"/>
      <c r="AZ1066" s="126"/>
      <c r="BA1066" s="126"/>
      <c r="BB1066" s="126"/>
      <c r="BC1066" s="126"/>
      <c r="BD1066" s="126"/>
      <c r="BE1066" s="126"/>
      <c r="BF1066" s="126"/>
      <c r="BG1066" s="126"/>
      <c r="BH1066" s="126"/>
    </row>
    <row r="1067" spans="1:60">
      <c r="A1067" s="129"/>
      <c r="B1067" s="129"/>
      <c r="C1067" s="257" t="s">
        <v>1143</v>
      </c>
      <c r="D1067" s="258"/>
      <c r="E1067" s="258"/>
      <c r="F1067" s="258"/>
      <c r="G1067" s="258"/>
      <c r="H1067" s="131"/>
      <c r="I1067" s="131"/>
      <c r="J1067" s="131"/>
      <c r="K1067" s="131"/>
      <c r="L1067" s="131"/>
      <c r="M1067" s="131"/>
      <c r="N1067" s="130"/>
      <c r="O1067" s="130"/>
      <c r="P1067" s="130"/>
      <c r="Q1067" s="130"/>
      <c r="R1067" s="131"/>
      <c r="S1067" s="131"/>
      <c r="T1067" s="131"/>
      <c r="U1067" s="131"/>
      <c r="V1067" s="131"/>
      <c r="W1067" s="131"/>
      <c r="X1067" s="131"/>
      <c r="Y1067" s="126"/>
      <c r="Z1067" s="126"/>
      <c r="AA1067" s="126"/>
      <c r="AB1067" s="126"/>
      <c r="AC1067" s="126"/>
      <c r="AD1067" s="126"/>
      <c r="AE1067" s="126"/>
      <c r="AF1067" s="126"/>
      <c r="AG1067" s="126" t="s">
        <v>340</v>
      </c>
      <c r="AH1067" s="126"/>
      <c r="AI1067" s="126"/>
      <c r="AJ1067" s="126"/>
      <c r="AK1067" s="126"/>
      <c r="AL1067" s="126"/>
      <c r="AM1067" s="126"/>
      <c r="AN1067" s="126"/>
      <c r="AO1067" s="126"/>
      <c r="AP1067" s="126"/>
      <c r="AQ1067" s="126"/>
      <c r="AR1067" s="126"/>
      <c r="AS1067" s="126"/>
      <c r="AT1067" s="126"/>
      <c r="AU1067" s="126"/>
      <c r="AV1067" s="126"/>
      <c r="AW1067" s="126"/>
      <c r="AX1067" s="126"/>
      <c r="AY1067" s="126"/>
      <c r="AZ1067" s="126"/>
      <c r="BA1067" s="126"/>
      <c r="BB1067" s="126"/>
      <c r="BC1067" s="126"/>
      <c r="BD1067" s="126"/>
      <c r="BE1067" s="126"/>
      <c r="BF1067" s="126"/>
      <c r="BG1067" s="126"/>
      <c r="BH1067" s="126"/>
    </row>
    <row r="1068" spans="1:60">
      <c r="A1068" s="129"/>
      <c r="B1068" s="129"/>
      <c r="C1068" s="257" t="s">
        <v>534</v>
      </c>
      <c r="D1068" s="258"/>
      <c r="E1068" s="258"/>
      <c r="F1068" s="258"/>
      <c r="G1068" s="258"/>
      <c r="H1068" s="131"/>
      <c r="I1068" s="131"/>
      <c r="J1068" s="131"/>
      <c r="K1068" s="131"/>
      <c r="L1068" s="131"/>
      <c r="M1068" s="131"/>
      <c r="N1068" s="130"/>
      <c r="O1068" s="130"/>
      <c r="P1068" s="130"/>
      <c r="Q1068" s="130"/>
      <c r="R1068" s="131"/>
      <c r="S1068" s="131"/>
      <c r="T1068" s="131"/>
      <c r="U1068" s="131"/>
      <c r="V1068" s="131"/>
      <c r="W1068" s="131"/>
      <c r="X1068" s="131"/>
      <c r="Y1068" s="126"/>
      <c r="Z1068" s="126"/>
      <c r="AA1068" s="126"/>
      <c r="AB1068" s="126"/>
      <c r="AC1068" s="126"/>
      <c r="AD1068" s="126"/>
      <c r="AE1068" s="126"/>
      <c r="AF1068" s="126"/>
      <c r="AG1068" s="126" t="s">
        <v>340</v>
      </c>
      <c r="AH1068" s="126"/>
      <c r="AI1068" s="126"/>
      <c r="AJ1068" s="126"/>
      <c r="AK1068" s="126"/>
      <c r="AL1068" s="126"/>
      <c r="AM1068" s="126"/>
      <c r="AN1068" s="126"/>
      <c r="AO1068" s="126"/>
      <c r="AP1068" s="126"/>
      <c r="AQ1068" s="126"/>
      <c r="AR1068" s="126"/>
      <c r="AS1068" s="126"/>
      <c r="AT1068" s="126"/>
      <c r="AU1068" s="126"/>
      <c r="AV1068" s="126"/>
      <c r="AW1068" s="126"/>
      <c r="AX1068" s="126"/>
      <c r="AY1068" s="126"/>
      <c r="AZ1068" s="126"/>
      <c r="BA1068" s="126"/>
      <c r="BB1068" s="126"/>
      <c r="BC1068" s="126"/>
      <c r="BD1068" s="126"/>
      <c r="BE1068" s="126"/>
      <c r="BF1068" s="126"/>
      <c r="BG1068" s="126"/>
      <c r="BH1068" s="126"/>
    </row>
    <row r="1069" spans="1:60">
      <c r="A1069" s="129"/>
      <c r="B1069" s="129"/>
      <c r="C1069" s="257" t="s">
        <v>1144</v>
      </c>
      <c r="D1069" s="258"/>
      <c r="E1069" s="258"/>
      <c r="F1069" s="258"/>
      <c r="G1069" s="258"/>
      <c r="H1069" s="131"/>
      <c r="I1069" s="131"/>
      <c r="J1069" s="131"/>
      <c r="K1069" s="131"/>
      <c r="L1069" s="131"/>
      <c r="M1069" s="131"/>
      <c r="N1069" s="130"/>
      <c r="O1069" s="130"/>
      <c r="P1069" s="130"/>
      <c r="Q1069" s="130"/>
      <c r="R1069" s="131"/>
      <c r="S1069" s="131"/>
      <c r="T1069" s="131"/>
      <c r="U1069" s="131"/>
      <c r="V1069" s="131"/>
      <c r="W1069" s="131"/>
      <c r="X1069" s="131"/>
      <c r="Y1069" s="126"/>
      <c r="Z1069" s="126"/>
      <c r="AA1069" s="126"/>
      <c r="AB1069" s="126"/>
      <c r="AC1069" s="126"/>
      <c r="AD1069" s="126"/>
      <c r="AE1069" s="126"/>
      <c r="AF1069" s="126"/>
      <c r="AG1069" s="126" t="s">
        <v>340</v>
      </c>
      <c r="AH1069" s="126"/>
      <c r="AI1069" s="126"/>
      <c r="AJ1069" s="126"/>
      <c r="AK1069" s="126"/>
      <c r="AL1069" s="126"/>
      <c r="AM1069" s="126"/>
      <c r="AN1069" s="126"/>
      <c r="AO1069" s="126"/>
      <c r="AP1069" s="126"/>
      <c r="AQ1069" s="126"/>
      <c r="AR1069" s="126"/>
      <c r="AS1069" s="126"/>
      <c r="AT1069" s="126"/>
      <c r="AU1069" s="126"/>
      <c r="AV1069" s="126"/>
      <c r="AW1069" s="126"/>
      <c r="AX1069" s="126"/>
      <c r="AY1069" s="126"/>
      <c r="AZ1069" s="126"/>
      <c r="BA1069" s="126"/>
      <c r="BB1069" s="126"/>
      <c r="BC1069" s="126"/>
      <c r="BD1069" s="126"/>
      <c r="BE1069" s="126"/>
      <c r="BF1069" s="126"/>
      <c r="BG1069" s="126"/>
      <c r="BH1069" s="126"/>
    </row>
    <row r="1070" spans="1:60">
      <c r="A1070" s="140" t="s">
        <v>1145</v>
      </c>
      <c r="B1070" s="141" t="s">
        <v>1146</v>
      </c>
      <c r="C1070" s="154" t="s">
        <v>1147</v>
      </c>
      <c r="D1070" s="142" t="s">
        <v>653</v>
      </c>
      <c r="E1070" s="143">
        <v>35.1</v>
      </c>
      <c r="F1070" s="144">
        <v>0</v>
      </c>
      <c r="G1070" s="151">
        <f>F1070*E1070</f>
        <v>0</v>
      </c>
      <c r="H1070" s="131">
        <v>0</v>
      </c>
      <c r="I1070" s="131">
        <v>0</v>
      </c>
      <c r="J1070" s="131">
        <v>4848.1400000000003</v>
      </c>
      <c r="K1070" s="131">
        <v>170169.71400000001</v>
      </c>
      <c r="L1070" s="131">
        <v>21</v>
      </c>
      <c r="M1070" s="131">
        <v>205905.34909999999</v>
      </c>
      <c r="N1070" s="130">
        <v>0</v>
      </c>
      <c r="O1070" s="130">
        <v>0</v>
      </c>
      <c r="P1070" s="130">
        <v>0</v>
      </c>
      <c r="Q1070" s="130">
        <v>0</v>
      </c>
      <c r="R1070" s="131">
        <v>0</v>
      </c>
      <c r="S1070" s="131" t="s">
        <v>326</v>
      </c>
      <c r="T1070" s="131"/>
      <c r="U1070" s="131">
        <v>0</v>
      </c>
      <c r="V1070" s="131">
        <v>0</v>
      </c>
      <c r="W1070" s="131">
        <v>0</v>
      </c>
      <c r="X1070" s="131" t="s">
        <v>327</v>
      </c>
      <c r="Y1070" s="126"/>
      <c r="Z1070" s="126"/>
      <c r="AA1070" s="126"/>
      <c r="AB1070" s="126"/>
      <c r="AC1070" s="126"/>
      <c r="AD1070" s="126"/>
      <c r="AE1070" s="126"/>
      <c r="AF1070" s="126"/>
      <c r="AG1070" s="126" t="s">
        <v>328</v>
      </c>
      <c r="AH1070" s="126"/>
      <c r="AI1070" s="126"/>
      <c r="AJ1070" s="126"/>
      <c r="AK1070" s="126"/>
      <c r="AL1070" s="126"/>
      <c r="AM1070" s="126"/>
      <c r="AN1070" s="126"/>
      <c r="AO1070" s="126"/>
      <c r="AP1070" s="126"/>
      <c r="AQ1070" s="126"/>
      <c r="AR1070" s="126"/>
      <c r="AS1070" s="126"/>
      <c r="AT1070" s="126"/>
      <c r="AU1070" s="126"/>
      <c r="AV1070" s="126"/>
      <c r="AW1070" s="126"/>
      <c r="AX1070" s="126"/>
      <c r="AY1070" s="126"/>
      <c r="AZ1070" s="126"/>
      <c r="BA1070" s="126"/>
      <c r="BB1070" s="126"/>
      <c r="BC1070" s="126"/>
      <c r="BD1070" s="126"/>
      <c r="BE1070" s="126"/>
      <c r="BF1070" s="126"/>
      <c r="BG1070" s="126"/>
      <c r="BH1070" s="126"/>
    </row>
    <row r="1071" spans="1:60">
      <c r="A1071" s="129"/>
      <c r="B1071" s="129"/>
      <c r="C1071" s="255" t="s">
        <v>1148</v>
      </c>
      <c r="D1071" s="256"/>
      <c r="E1071" s="256"/>
      <c r="F1071" s="256"/>
      <c r="G1071" s="256"/>
      <c r="H1071" s="131"/>
      <c r="I1071" s="131"/>
      <c r="J1071" s="131"/>
      <c r="K1071" s="131"/>
      <c r="L1071" s="131"/>
      <c r="M1071" s="131"/>
      <c r="N1071" s="130"/>
      <c r="O1071" s="130"/>
      <c r="P1071" s="130"/>
      <c r="Q1071" s="130"/>
      <c r="R1071" s="131"/>
      <c r="S1071" s="131"/>
      <c r="T1071" s="131"/>
      <c r="U1071" s="131"/>
      <c r="V1071" s="131"/>
      <c r="W1071" s="131"/>
      <c r="X1071" s="131"/>
      <c r="Y1071" s="126"/>
      <c r="Z1071" s="126"/>
      <c r="AA1071" s="126"/>
      <c r="AB1071" s="126"/>
      <c r="AC1071" s="126"/>
      <c r="AD1071" s="126"/>
      <c r="AE1071" s="126"/>
      <c r="AF1071" s="126"/>
      <c r="AG1071" s="126" t="s">
        <v>340</v>
      </c>
      <c r="AH1071" s="126"/>
      <c r="AI1071" s="126"/>
      <c r="AJ1071" s="126"/>
      <c r="AK1071" s="126"/>
      <c r="AL1071" s="126"/>
      <c r="AM1071" s="126"/>
      <c r="AN1071" s="126"/>
      <c r="AO1071" s="126"/>
      <c r="AP1071" s="126"/>
      <c r="AQ1071" s="126"/>
      <c r="AR1071" s="126"/>
      <c r="AS1071" s="126"/>
      <c r="AT1071" s="126"/>
      <c r="AU1071" s="126"/>
      <c r="AV1071" s="126"/>
      <c r="AW1071" s="126"/>
      <c r="AX1071" s="126"/>
      <c r="AY1071" s="126"/>
      <c r="AZ1071" s="126"/>
      <c r="BA1071" s="126"/>
      <c r="BB1071" s="126"/>
      <c r="BC1071" s="126"/>
      <c r="BD1071" s="126"/>
      <c r="BE1071" s="126"/>
      <c r="BF1071" s="126"/>
      <c r="BG1071" s="126"/>
      <c r="BH1071" s="126"/>
    </row>
    <row r="1072" spans="1:60">
      <c r="A1072" s="129"/>
      <c r="B1072" s="129"/>
      <c r="C1072" s="257" t="s">
        <v>1149</v>
      </c>
      <c r="D1072" s="258"/>
      <c r="E1072" s="258"/>
      <c r="F1072" s="258"/>
      <c r="G1072" s="258"/>
      <c r="H1072" s="131"/>
      <c r="I1072" s="131"/>
      <c r="J1072" s="131"/>
      <c r="K1072" s="131"/>
      <c r="L1072" s="131"/>
      <c r="M1072" s="131"/>
      <c r="N1072" s="130"/>
      <c r="O1072" s="130"/>
      <c r="P1072" s="130"/>
      <c r="Q1072" s="130"/>
      <c r="R1072" s="131"/>
      <c r="S1072" s="131"/>
      <c r="T1072" s="131"/>
      <c r="U1072" s="131"/>
      <c r="V1072" s="131"/>
      <c r="W1072" s="131"/>
      <c r="X1072" s="131"/>
      <c r="Y1072" s="126"/>
      <c r="Z1072" s="126"/>
      <c r="AA1072" s="126"/>
      <c r="AB1072" s="126"/>
      <c r="AC1072" s="126"/>
      <c r="AD1072" s="126"/>
      <c r="AE1072" s="126"/>
      <c r="AF1072" s="126"/>
      <c r="AG1072" s="126" t="s">
        <v>340</v>
      </c>
      <c r="AH1072" s="126"/>
      <c r="AI1072" s="126"/>
      <c r="AJ1072" s="126"/>
      <c r="AK1072" s="126"/>
      <c r="AL1072" s="126"/>
      <c r="AM1072" s="126"/>
      <c r="AN1072" s="126"/>
      <c r="AO1072" s="126"/>
      <c r="AP1072" s="126"/>
      <c r="AQ1072" s="126"/>
      <c r="AR1072" s="126"/>
      <c r="AS1072" s="126"/>
      <c r="AT1072" s="126"/>
      <c r="AU1072" s="126"/>
      <c r="AV1072" s="126"/>
      <c r="AW1072" s="126"/>
      <c r="AX1072" s="126"/>
      <c r="AY1072" s="126"/>
      <c r="AZ1072" s="126"/>
      <c r="BA1072" s="126"/>
      <c r="BB1072" s="126"/>
      <c r="BC1072" s="126"/>
      <c r="BD1072" s="126"/>
      <c r="BE1072" s="126"/>
      <c r="BF1072" s="126"/>
      <c r="BG1072" s="126"/>
      <c r="BH1072" s="126"/>
    </row>
    <row r="1073" spans="1:60">
      <c r="A1073" s="129"/>
      <c r="B1073" s="129"/>
      <c r="C1073" s="257" t="s">
        <v>1150</v>
      </c>
      <c r="D1073" s="258"/>
      <c r="E1073" s="258"/>
      <c r="F1073" s="258"/>
      <c r="G1073" s="258"/>
      <c r="H1073" s="131"/>
      <c r="I1073" s="131"/>
      <c r="J1073" s="131"/>
      <c r="K1073" s="131"/>
      <c r="L1073" s="131"/>
      <c r="M1073" s="131"/>
      <c r="N1073" s="130"/>
      <c r="O1073" s="130"/>
      <c r="P1073" s="130"/>
      <c r="Q1073" s="130"/>
      <c r="R1073" s="131"/>
      <c r="S1073" s="131"/>
      <c r="T1073" s="131"/>
      <c r="U1073" s="131"/>
      <c r="V1073" s="131"/>
      <c r="W1073" s="131"/>
      <c r="X1073" s="131"/>
      <c r="Y1073" s="126"/>
      <c r="Z1073" s="126"/>
      <c r="AA1073" s="126"/>
      <c r="AB1073" s="126"/>
      <c r="AC1073" s="126"/>
      <c r="AD1073" s="126"/>
      <c r="AE1073" s="126"/>
      <c r="AF1073" s="126"/>
      <c r="AG1073" s="126" t="s">
        <v>340</v>
      </c>
      <c r="AH1073" s="126"/>
      <c r="AI1073" s="126"/>
      <c r="AJ1073" s="126"/>
      <c r="AK1073" s="126"/>
      <c r="AL1073" s="126"/>
      <c r="AM1073" s="126"/>
      <c r="AN1073" s="126"/>
      <c r="AO1073" s="126"/>
      <c r="AP1073" s="126"/>
      <c r="AQ1073" s="126"/>
      <c r="AR1073" s="126"/>
      <c r="AS1073" s="126"/>
      <c r="AT1073" s="126"/>
      <c r="AU1073" s="126"/>
      <c r="AV1073" s="126"/>
      <c r="AW1073" s="126"/>
      <c r="AX1073" s="126"/>
      <c r="AY1073" s="126"/>
      <c r="AZ1073" s="126"/>
      <c r="BA1073" s="126"/>
      <c r="BB1073" s="126"/>
      <c r="BC1073" s="126"/>
      <c r="BD1073" s="126"/>
      <c r="BE1073" s="126"/>
      <c r="BF1073" s="126"/>
      <c r="BG1073" s="126"/>
      <c r="BH1073" s="126"/>
    </row>
    <row r="1074" spans="1:60">
      <c r="A1074" s="129"/>
      <c r="B1074" s="129"/>
      <c r="C1074" s="257" t="s">
        <v>1151</v>
      </c>
      <c r="D1074" s="258"/>
      <c r="E1074" s="258"/>
      <c r="F1074" s="258"/>
      <c r="G1074" s="258"/>
      <c r="H1074" s="131"/>
      <c r="I1074" s="131"/>
      <c r="J1074" s="131"/>
      <c r="K1074" s="131"/>
      <c r="L1074" s="131"/>
      <c r="M1074" s="131"/>
      <c r="N1074" s="130"/>
      <c r="O1074" s="130"/>
      <c r="P1074" s="130"/>
      <c r="Q1074" s="130"/>
      <c r="R1074" s="131"/>
      <c r="S1074" s="131"/>
      <c r="T1074" s="131"/>
      <c r="U1074" s="131"/>
      <c r="V1074" s="131"/>
      <c r="W1074" s="131"/>
      <c r="X1074" s="131"/>
      <c r="Y1074" s="126"/>
      <c r="Z1074" s="126"/>
      <c r="AA1074" s="126"/>
      <c r="AB1074" s="126"/>
      <c r="AC1074" s="126"/>
      <c r="AD1074" s="126"/>
      <c r="AE1074" s="126"/>
      <c r="AF1074" s="126"/>
      <c r="AG1074" s="126" t="s">
        <v>340</v>
      </c>
      <c r="AH1074" s="126"/>
      <c r="AI1074" s="126"/>
      <c r="AJ1074" s="126"/>
      <c r="AK1074" s="126"/>
      <c r="AL1074" s="126"/>
      <c r="AM1074" s="126"/>
      <c r="AN1074" s="126"/>
      <c r="AO1074" s="126"/>
      <c r="AP1074" s="126"/>
      <c r="AQ1074" s="126"/>
      <c r="AR1074" s="126"/>
      <c r="AS1074" s="126"/>
      <c r="AT1074" s="126"/>
      <c r="AU1074" s="126"/>
      <c r="AV1074" s="126"/>
      <c r="AW1074" s="126"/>
      <c r="AX1074" s="126"/>
      <c r="AY1074" s="126"/>
      <c r="AZ1074" s="126"/>
      <c r="BA1074" s="126"/>
      <c r="BB1074" s="126"/>
      <c r="BC1074" s="126"/>
      <c r="BD1074" s="126"/>
      <c r="BE1074" s="126"/>
      <c r="BF1074" s="126"/>
      <c r="BG1074" s="126"/>
      <c r="BH1074" s="126"/>
    </row>
    <row r="1075" spans="1:60">
      <c r="A1075" s="129"/>
      <c r="B1075" s="129"/>
      <c r="C1075" s="257" t="s">
        <v>1152</v>
      </c>
      <c r="D1075" s="258"/>
      <c r="E1075" s="258"/>
      <c r="F1075" s="258"/>
      <c r="G1075" s="258"/>
      <c r="H1075" s="131"/>
      <c r="I1075" s="131"/>
      <c r="J1075" s="131"/>
      <c r="K1075" s="131"/>
      <c r="L1075" s="131"/>
      <c r="M1075" s="131"/>
      <c r="N1075" s="130"/>
      <c r="O1075" s="130"/>
      <c r="P1075" s="130"/>
      <c r="Q1075" s="130"/>
      <c r="R1075" s="131"/>
      <c r="S1075" s="131"/>
      <c r="T1075" s="131"/>
      <c r="U1075" s="131"/>
      <c r="V1075" s="131"/>
      <c r="W1075" s="131"/>
      <c r="X1075" s="131"/>
      <c r="Y1075" s="126"/>
      <c r="Z1075" s="126"/>
      <c r="AA1075" s="126"/>
      <c r="AB1075" s="126"/>
      <c r="AC1075" s="126"/>
      <c r="AD1075" s="126"/>
      <c r="AE1075" s="126"/>
      <c r="AF1075" s="126"/>
      <c r="AG1075" s="126" t="s">
        <v>340</v>
      </c>
      <c r="AH1075" s="126"/>
      <c r="AI1075" s="126"/>
      <c r="AJ1075" s="126"/>
      <c r="AK1075" s="126"/>
      <c r="AL1075" s="126"/>
      <c r="AM1075" s="126"/>
      <c r="AN1075" s="126"/>
      <c r="AO1075" s="126"/>
      <c r="AP1075" s="126"/>
      <c r="AQ1075" s="126"/>
      <c r="AR1075" s="126"/>
      <c r="AS1075" s="126"/>
      <c r="AT1075" s="126"/>
      <c r="AU1075" s="126"/>
      <c r="AV1075" s="126"/>
      <c r="AW1075" s="126"/>
      <c r="AX1075" s="126"/>
      <c r="AY1075" s="126"/>
      <c r="AZ1075" s="126"/>
      <c r="BA1075" s="126"/>
      <c r="BB1075" s="126"/>
      <c r="BC1075" s="126"/>
      <c r="BD1075" s="126"/>
      <c r="BE1075" s="126"/>
      <c r="BF1075" s="126"/>
      <c r="BG1075" s="126"/>
      <c r="BH1075" s="126"/>
    </row>
    <row r="1076" spans="1:60">
      <c r="A1076" s="129"/>
      <c r="B1076" s="129"/>
      <c r="C1076" s="257" t="s">
        <v>1153</v>
      </c>
      <c r="D1076" s="258"/>
      <c r="E1076" s="258"/>
      <c r="F1076" s="258"/>
      <c r="G1076" s="258"/>
      <c r="H1076" s="131"/>
      <c r="I1076" s="131"/>
      <c r="J1076" s="131"/>
      <c r="K1076" s="131"/>
      <c r="L1076" s="131"/>
      <c r="M1076" s="131"/>
      <c r="N1076" s="130"/>
      <c r="O1076" s="130"/>
      <c r="P1076" s="130"/>
      <c r="Q1076" s="130"/>
      <c r="R1076" s="131"/>
      <c r="S1076" s="131"/>
      <c r="T1076" s="131"/>
      <c r="U1076" s="131"/>
      <c r="V1076" s="131"/>
      <c r="W1076" s="131"/>
      <c r="X1076" s="131"/>
      <c r="Y1076" s="126"/>
      <c r="Z1076" s="126"/>
      <c r="AA1076" s="126"/>
      <c r="AB1076" s="126"/>
      <c r="AC1076" s="126"/>
      <c r="AD1076" s="126"/>
      <c r="AE1076" s="126"/>
      <c r="AF1076" s="126"/>
      <c r="AG1076" s="126" t="s">
        <v>340</v>
      </c>
      <c r="AH1076" s="126"/>
      <c r="AI1076" s="126"/>
      <c r="AJ1076" s="126"/>
      <c r="AK1076" s="126"/>
      <c r="AL1076" s="126"/>
      <c r="AM1076" s="126"/>
      <c r="AN1076" s="126"/>
      <c r="AO1076" s="126"/>
      <c r="AP1076" s="126"/>
      <c r="AQ1076" s="126"/>
      <c r="AR1076" s="126"/>
      <c r="AS1076" s="126"/>
      <c r="AT1076" s="126"/>
      <c r="AU1076" s="126"/>
      <c r="AV1076" s="126"/>
      <c r="AW1076" s="126"/>
      <c r="AX1076" s="126"/>
      <c r="AY1076" s="126"/>
      <c r="AZ1076" s="126"/>
      <c r="BA1076" s="126"/>
      <c r="BB1076" s="126"/>
      <c r="BC1076" s="126"/>
      <c r="BD1076" s="126"/>
      <c r="BE1076" s="126"/>
      <c r="BF1076" s="126"/>
      <c r="BG1076" s="126"/>
      <c r="BH1076" s="126"/>
    </row>
    <row r="1077" spans="1:60">
      <c r="A1077" s="129"/>
      <c r="B1077" s="129"/>
      <c r="C1077" s="257" t="s">
        <v>1154</v>
      </c>
      <c r="D1077" s="258"/>
      <c r="E1077" s="258"/>
      <c r="F1077" s="258"/>
      <c r="G1077" s="258"/>
      <c r="H1077" s="131"/>
      <c r="I1077" s="131"/>
      <c r="J1077" s="131"/>
      <c r="K1077" s="131"/>
      <c r="L1077" s="131"/>
      <c r="M1077" s="131"/>
      <c r="N1077" s="130"/>
      <c r="O1077" s="130"/>
      <c r="P1077" s="130"/>
      <c r="Q1077" s="130"/>
      <c r="R1077" s="131"/>
      <c r="S1077" s="131"/>
      <c r="T1077" s="131"/>
      <c r="U1077" s="131"/>
      <c r="V1077" s="131"/>
      <c r="W1077" s="131"/>
      <c r="X1077" s="131"/>
      <c r="Y1077" s="126"/>
      <c r="Z1077" s="126"/>
      <c r="AA1077" s="126"/>
      <c r="AB1077" s="126"/>
      <c r="AC1077" s="126"/>
      <c r="AD1077" s="126"/>
      <c r="AE1077" s="126"/>
      <c r="AF1077" s="126"/>
      <c r="AG1077" s="126" t="s">
        <v>340</v>
      </c>
      <c r="AH1077" s="126"/>
      <c r="AI1077" s="126"/>
      <c r="AJ1077" s="126"/>
      <c r="AK1077" s="126"/>
      <c r="AL1077" s="126"/>
      <c r="AM1077" s="126"/>
      <c r="AN1077" s="126"/>
      <c r="AO1077" s="126"/>
      <c r="AP1077" s="126"/>
      <c r="AQ1077" s="126"/>
      <c r="AR1077" s="126"/>
      <c r="AS1077" s="126"/>
      <c r="AT1077" s="126"/>
      <c r="AU1077" s="126"/>
      <c r="AV1077" s="126"/>
      <c r="AW1077" s="126"/>
      <c r="AX1077" s="126"/>
      <c r="AY1077" s="126"/>
      <c r="AZ1077" s="126"/>
      <c r="BA1077" s="126"/>
      <c r="BB1077" s="126"/>
      <c r="BC1077" s="126"/>
      <c r="BD1077" s="126"/>
      <c r="BE1077" s="126"/>
      <c r="BF1077" s="126"/>
      <c r="BG1077" s="126"/>
      <c r="BH1077" s="126"/>
    </row>
    <row r="1078" spans="1:60">
      <c r="A1078" s="140" t="s">
        <v>1155</v>
      </c>
      <c r="B1078" s="141" t="s">
        <v>1156</v>
      </c>
      <c r="C1078" s="154" t="s">
        <v>1157</v>
      </c>
      <c r="D1078" s="142" t="s">
        <v>0</v>
      </c>
      <c r="E1078" s="143">
        <v>0</v>
      </c>
      <c r="F1078" s="144">
        <v>1.95000272211309</v>
      </c>
      <c r="G1078" s="151">
        <f>F1078*E1078</f>
        <v>0</v>
      </c>
      <c r="H1078" s="131">
        <v>0</v>
      </c>
      <c r="I1078" s="131">
        <v>0</v>
      </c>
      <c r="J1078" s="131">
        <v>1.95</v>
      </c>
      <c r="K1078" s="131">
        <v>3438.5052000000001</v>
      </c>
      <c r="L1078" s="131">
        <v>21</v>
      </c>
      <c r="M1078" s="131">
        <v>4160.5971</v>
      </c>
      <c r="N1078" s="130">
        <v>0</v>
      </c>
      <c r="O1078" s="130">
        <v>0</v>
      </c>
      <c r="P1078" s="130">
        <v>0</v>
      </c>
      <c r="Q1078" s="130">
        <v>0</v>
      </c>
      <c r="R1078" s="131">
        <v>0</v>
      </c>
      <c r="S1078" s="131" t="s">
        <v>326</v>
      </c>
      <c r="T1078" s="131"/>
      <c r="U1078" s="131">
        <v>0</v>
      </c>
      <c r="V1078" s="131">
        <v>0</v>
      </c>
      <c r="W1078" s="131">
        <v>0</v>
      </c>
      <c r="X1078" s="131" t="s">
        <v>327</v>
      </c>
      <c r="Y1078" s="126"/>
      <c r="Z1078" s="126"/>
      <c r="AA1078" s="126"/>
      <c r="AB1078" s="126"/>
      <c r="AC1078" s="126"/>
      <c r="AD1078" s="126"/>
      <c r="AE1078" s="126"/>
      <c r="AF1078" s="126"/>
      <c r="AG1078" s="126" t="s">
        <v>328</v>
      </c>
      <c r="AH1078" s="126"/>
      <c r="AI1078" s="126"/>
      <c r="AJ1078" s="126"/>
      <c r="AK1078" s="126"/>
      <c r="AL1078" s="126"/>
      <c r="AM1078" s="126"/>
      <c r="AN1078" s="126"/>
      <c r="AO1078" s="126"/>
      <c r="AP1078" s="126"/>
      <c r="AQ1078" s="126"/>
      <c r="AR1078" s="126"/>
      <c r="AS1078" s="126"/>
      <c r="AT1078" s="126"/>
      <c r="AU1078" s="126"/>
      <c r="AV1078" s="126"/>
      <c r="AW1078" s="126"/>
      <c r="AX1078" s="126"/>
      <c r="AY1078" s="126"/>
      <c r="AZ1078" s="126"/>
      <c r="BA1078" s="126"/>
      <c r="BB1078" s="126"/>
      <c r="BC1078" s="126"/>
      <c r="BD1078" s="126"/>
      <c r="BE1078" s="126"/>
      <c r="BF1078" s="126"/>
      <c r="BG1078" s="126"/>
      <c r="BH1078" s="126"/>
    </row>
    <row r="1079" spans="1:60">
      <c r="A1079" s="3"/>
      <c r="B1079" s="4"/>
      <c r="C1079" s="155"/>
      <c r="D1079" s="6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AE1079">
        <v>15</v>
      </c>
      <c r="AF1079">
        <v>21</v>
      </c>
      <c r="AG1079" t="s">
        <v>307</v>
      </c>
    </row>
    <row r="1080" spans="1:60">
      <c r="C1080" s="156"/>
      <c r="D1080" s="10"/>
      <c r="AG1080" t="s">
        <v>1158</v>
      </c>
    </row>
    <row r="1081" spans="1:60">
      <c r="D1081" s="10"/>
    </row>
    <row r="1082" spans="1:60">
      <c r="D1082" s="10"/>
    </row>
    <row r="1083" spans="1:60">
      <c r="D1083" s="10"/>
    </row>
    <row r="1084" spans="1:60">
      <c r="D1084" s="10"/>
    </row>
    <row r="1085" spans="1:60">
      <c r="D1085" s="10"/>
    </row>
    <row r="1086" spans="1:60">
      <c r="D1086" s="10"/>
    </row>
    <row r="1087" spans="1:60">
      <c r="D1087" s="10"/>
    </row>
    <row r="1088" spans="1:60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</sheetData>
  <mergeCells count="909">
    <mergeCell ref="C1076:G1076"/>
    <mergeCell ref="C1077:G1077"/>
    <mergeCell ref="C1069:G1069"/>
    <mergeCell ref="C1071:G1071"/>
    <mergeCell ref="C1072:G1072"/>
    <mergeCell ref="C1073:G1073"/>
    <mergeCell ref="C1074:G1074"/>
    <mergeCell ref="C1075:G1075"/>
    <mergeCell ref="C1062:G1062"/>
    <mergeCell ref="C1063:G1063"/>
    <mergeCell ref="C1065:G1065"/>
    <mergeCell ref="C1066:G1066"/>
    <mergeCell ref="C1067:G1067"/>
    <mergeCell ref="C1068:G1068"/>
    <mergeCell ref="C1055:G1055"/>
    <mergeCell ref="C1056:G1056"/>
    <mergeCell ref="C1057:G1057"/>
    <mergeCell ref="C1059:G1059"/>
    <mergeCell ref="C1060:G1060"/>
    <mergeCell ref="C1061:G1061"/>
    <mergeCell ref="C1047:G1047"/>
    <mergeCell ref="C1049:G1049"/>
    <mergeCell ref="C1050:G1050"/>
    <mergeCell ref="C1051:G1051"/>
    <mergeCell ref="C1052:G1052"/>
    <mergeCell ref="C1053:G1053"/>
    <mergeCell ref="C1038:G1038"/>
    <mergeCell ref="C1039:G1039"/>
    <mergeCell ref="C1043:G1043"/>
    <mergeCell ref="C1044:G1044"/>
    <mergeCell ref="C1045:G1045"/>
    <mergeCell ref="C1046:G1046"/>
    <mergeCell ref="C1031:G1031"/>
    <mergeCell ref="C1032:G1032"/>
    <mergeCell ref="C1034:G1034"/>
    <mergeCell ref="C1035:G1035"/>
    <mergeCell ref="C1036:G1036"/>
    <mergeCell ref="C1037:G1037"/>
    <mergeCell ref="C1024:G1024"/>
    <mergeCell ref="C1025:G1025"/>
    <mergeCell ref="C1026:G1026"/>
    <mergeCell ref="C1027:G1027"/>
    <mergeCell ref="C1029:G1029"/>
    <mergeCell ref="C1030:G1030"/>
    <mergeCell ref="C1011:G1011"/>
    <mergeCell ref="C1012:G1012"/>
    <mergeCell ref="C1013:G1013"/>
    <mergeCell ref="C1014:G1014"/>
    <mergeCell ref="C1018:G1018"/>
    <mergeCell ref="C1019:G1019"/>
    <mergeCell ref="C1003:G1003"/>
    <mergeCell ref="C1004:G1004"/>
    <mergeCell ref="C1005:G1005"/>
    <mergeCell ref="C1007:G1007"/>
    <mergeCell ref="C1008:G1008"/>
    <mergeCell ref="C1009:G1009"/>
    <mergeCell ref="C993:G993"/>
    <mergeCell ref="C994:G994"/>
    <mergeCell ref="C997:G997"/>
    <mergeCell ref="C998:G998"/>
    <mergeCell ref="C999:G999"/>
    <mergeCell ref="C1000:G1000"/>
    <mergeCell ref="C984:G984"/>
    <mergeCell ref="C985:G985"/>
    <mergeCell ref="C988:G988"/>
    <mergeCell ref="C989:G989"/>
    <mergeCell ref="C990:G990"/>
    <mergeCell ref="C991:G991"/>
    <mergeCell ref="C976:G976"/>
    <mergeCell ref="C977:G977"/>
    <mergeCell ref="C978:G978"/>
    <mergeCell ref="C979:G979"/>
    <mergeCell ref="C980:G980"/>
    <mergeCell ref="C982:G982"/>
    <mergeCell ref="C969:G969"/>
    <mergeCell ref="C971:G971"/>
    <mergeCell ref="C972:G972"/>
    <mergeCell ref="C973:G973"/>
    <mergeCell ref="C974:G974"/>
    <mergeCell ref="C975:G975"/>
    <mergeCell ref="C962:G962"/>
    <mergeCell ref="C963:G963"/>
    <mergeCell ref="C964:G964"/>
    <mergeCell ref="C965:G965"/>
    <mergeCell ref="C966:G966"/>
    <mergeCell ref="C967:G967"/>
    <mergeCell ref="C955:G955"/>
    <mergeCell ref="C957:G957"/>
    <mergeCell ref="C958:G958"/>
    <mergeCell ref="C959:G959"/>
    <mergeCell ref="C960:G960"/>
    <mergeCell ref="C961:G961"/>
    <mergeCell ref="C948:G948"/>
    <mergeCell ref="C949:G949"/>
    <mergeCell ref="C951:G951"/>
    <mergeCell ref="C952:G952"/>
    <mergeCell ref="C953:G953"/>
    <mergeCell ref="C954:G954"/>
    <mergeCell ref="C941:G941"/>
    <mergeCell ref="C942:G942"/>
    <mergeCell ref="C943:G943"/>
    <mergeCell ref="C944:G944"/>
    <mergeCell ref="C946:G946"/>
    <mergeCell ref="C947:G947"/>
    <mergeCell ref="C935:G935"/>
    <mergeCell ref="C936:G936"/>
    <mergeCell ref="C937:G937"/>
    <mergeCell ref="C938:G938"/>
    <mergeCell ref="C939:G939"/>
    <mergeCell ref="C940:G940"/>
    <mergeCell ref="C929:G929"/>
    <mergeCell ref="C930:G930"/>
    <mergeCell ref="C931:G931"/>
    <mergeCell ref="C932:G932"/>
    <mergeCell ref="C933:G933"/>
    <mergeCell ref="C934:G934"/>
    <mergeCell ref="C923:G923"/>
    <mergeCell ref="C924:G924"/>
    <mergeCell ref="C925:G925"/>
    <mergeCell ref="C926:G926"/>
    <mergeCell ref="C927:G927"/>
    <mergeCell ref="C928:G928"/>
    <mergeCell ref="C914:G914"/>
    <mergeCell ref="C915:G915"/>
    <mergeCell ref="C917:G917"/>
    <mergeCell ref="C919:G919"/>
    <mergeCell ref="C921:G921"/>
    <mergeCell ref="C922:G922"/>
    <mergeCell ref="C908:G908"/>
    <mergeCell ref="C909:G909"/>
    <mergeCell ref="C910:G910"/>
    <mergeCell ref="C911:G911"/>
    <mergeCell ref="C912:G912"/>
    <mergeCell ref="C913:G913"/>
    <mergeCell ref="C901:G901"/>
    <mergeCell ref="C902:G902"/>
    <mergeCell ref="C904:G904"/>
    <mergeCell ref="C905:G905"/>
    <mergeCell ref="C906:G906"/>
    <mergeCell ref="C907:G907"/>
    <mergeCell ref="C895:G895"/>
    <mergeCell ref="C896:G896"/>
    <mergeCell ref="C897:G897"/>
    <mergeCell ref="C898:G898"/>
    <mergeCell ref="C899:G899"/>
    <mergeCell ref="C900:G900"/>
    <mergeCell ref="C889:G889"/>
    <mergeCell ref="C890:G890"/>
    <mergeCell ref="C891:G891"/>
    <mergeCell ref="C892:G892"/>
    <mergeCell ref="C893:G893"/>
    <mergeCell ref="C894:G894"/>
    <mergeCell ref="C883:G883"/>
    <mergeCell ref="C884:G884"/>
    <mergeCell ref="C885:G885"/>
    <mergeCell ref="C886:G886"/>
    <mergeCell ref="C887:G887"/>
    <mergeCell ref="C888:G888"/>
    <mergeCell ref="C876:G876"/>
    <mergeCell ref="C877:G877"/>
    <mergeCell ref="C878:G878"/>
    <mergeCell ref="C879:G879"/>
    <mergeCell ref="C881:G881"/>
    <mergeCell ref="C882:G882"/>
    <mergeCell ref="C870:G870"/>
    <mergeCell ref="C871:G871"/>
    <mergeCell ref="C872:G872"/>
    <mergeCell ref="C873:G873"/>
    <mergeCell ref="C874:G874"/>
    <mergeCell ref="C875:G875"/>
    <mergeCell ref="C863:G863"/>
    <mergeCell ref="C864:G864"/>
    <mergeCell ref="C865:G865"/>
    <mergeCell ref="C866:G866"/>
    <mergeCell ref="C867:G867"/>
    <mergeCell ref="C868:G868"/>
    <mergeCell ref="C857:G857"/>
    <mergeCell ref="C858:G858"/>
    <mergeCell ref="C859:G859"/>
    <mergeCell ref="C860:G860"/>
    <mergeCell ref="C861:G861"/>
    <mergeCell ref="C862:G862"/>
    <mergeCell ref="C851:G851"/>
    <mergeCell ref="C852:G852"/>
    <mergeCell ref="C853:G853"/>
    <mergeCell ref="C854:G854"/>
    <mergeCell ref="C855:G855"/>
    <mergeCell ref="C856:G856"/>
    <mergeCell ref="C845:G845"/>
    <mergeCell ref="C846:G846"/>
    <mergeCell ref="C847:G847"/>
    <mergeCell ref="C848:G848"/>
    <mergeCell ref="C849:G849"/>
    <mergeCell ref="C850:G850"/>
    <mergeCell ref="C839:G839"/>
    <mergeCell ref="C840:G840"/>
    <mergeCell ref="C841:G841"/>
    <mergeCell ref="C842:G842"/>
    <mergeCell ref="C843:G843"/>
    <mergeCell ref="C844:G844"/>
    <mergeCell ref="C833:G833"/>
    <mergeCell ref="C834:G834"/>
    <mergeCell ref="C835:G835"/>
    <mergeCell ref="C836:G836"/>
    <mergeCell ref="C837:G837"/>
    <mergeCell ref="C838:G838"/>
    <mergeCell ref="C827:G827"/>
    <mergeCell ref="C828:G828"/>
    <mergeCell ref="C829:G829"/>
    <mergeCell ref="C830:G830"/>
    <mergeCell ref="C831:G831"/>
    <mergeCell ref="C832:G832"/>
    <mergeCell ref="C821:G821"/>
    <mergeCell ref="C822:G822"/>
    <mergeCell ref="C823:G823"/>
    <mergeCell ref="C824:G824"/>
    <mergeCell ref="C825:G825"/>
    <mergeCell ref="C826:G826"/>
    <mergeCell ref="C815:G815"/>
    <mergeCell ref="C816:G816"/>
    <mergeCell ref="C817:G817"/>
    <mergeCell ref="C818:G818"/>
    <mergeCell ref="C819:G819"/>
    <mergeCell ref="C820:G820"/>
    <mergeCell ref="C809:G809"/>
    <mergeCell ref="C810:G810"/>
    <mergeCell ref="C811:G811"/>
    <mergeCell ref="C812:G812"/>
    <mergeCell ref="C813:G813"/>
    <mergeCell ref="C814:G814"/>
    <mergeCell ref="C802:G802"/>
    <mergeCell ref="C803:G803"/>
    <mergeCell ref="C805:G805"/>
    <mergeCell ref="C806:G806"/>
    <mergeCell ref="C807:G807"/>
    <mergeCell ref="C808:G808"/>
    <mergeCell ref="C795:G795"/>
    <mergeCell ref="C796:G796"/>
    <mergeCell ref="C797:G797"/>
    <mergeCell ref="C798:G798"/>
    <mergeCell ref="C800:G800"/>
    <mergeCell ref="C801:G801"/>
    <mergeCell ref="C787:G787"/>
    <mergeCell ref="C788:G788"/>
    <mergeCell ref="C789:G789"/>
    <mergeCell ref="C790:G790"/>
    <mergeCell ref="C791:G791"/>
    <mergeCell ref="C793:G793"/>
    <mergeCell ref="C781:G781"/>
    <mergeCell ref="C782:G782"/>
    <mergeCell ref="C783:G783"/>
    <mergeCell ref="C784:G784"/>
    <mergeCell ref="C785:G785"/>
    <mergeCell ref="C786:G786"/>
    <mergeCell ref="C775:G775"/>
    <mergeCell ref="C776:G776"/>
    <mergeCell ref="C777:G777"/>
    <mergeCell ref="C778:G778"/>
    <mergeCell ref="C779:G779"/>
    <mergeCell ref="C780:G780"/>
    <mergeCell ref="C769:G769"/>
    <mergeCell ref="C770:G770"/>
    <mergeCell ref="C771:G771"/>
    <mergeCell ref="C772:G772"/>
    <mergeCell ref="C773:G773"/>
    <mergeCell ref="C774:G774"/>
    <mergeCell ref="C759:G759"/>
    <mergeCell ref="C760:G760"/>
    <mergeCell ref="C761:G761"/>
    <mergeCell ref="C762:G762"/>
    <mergeCell ref="C763:G763"/>
    <mergeCell ref="C767:G767"/>
    <mergeCell ref="C753:G753"/>
    <mergeCell ref="C754:G754"/>
    <mergeCell ref="C755:G755"/>
    <mergeCell ref="C756:G756"/>
    <mergeCell ref="C757:G757"/>
    <mergeCell ref="C758:G758"/>
    <mergeCell ref="C747:G747"/>
    <mergeCell ref="C748:G748"/>
    <mergeCell ref="C749:G749"/>
    <mergeCell ref="C750:G750"/>
    <mergeCell ref="C751:G751"/>
    <mergeCell ref="C752:G752"/>
    <mergeCell ref="C741:G741"/>
    <mergeCell ref="C742:G742"/>
    <mergeCell ref="C743:G743"/>
    <mergeCell ref="C744:G744"/>
    <mergeCell ref="C745:G745"/>
    <mergeCell ref="C746:G746"/>
    <mergeCell ref="C735:G735"/>
    <mergeCell ref="C736:G736"/>
    <mergeCell ref="C737:G737"/>
    <mergeCell ref="C738:G738"/>
    <mergeCell ref="C739:G739"/>
    <mergeCell ref="C740:G740"/>
    <mergeCell ref="C729:G729"/>
    <mergeCell ref="C730:G730"/>
    <mergeCell ref="C731:G731"/>
    <mergeCell ref="C732:G732"/>
    <mergeCell ref="C733:G733"/>
    <mergeCell ref="C734:G734"/>
    <mergeCell ref="C723:G723"/>
    <mergeCell ref="C724:G724"/>
    <mergeCell ref="C725:G725"/>
    <mergeCell ref="C726:G726"/>
    <mergeCell ref="C727:G727"/>
    <mergeCell ref="C728:G728"/>
    <mergeCell ref="C716:G716"/>
    <mergeCell ref="C718:G718"/>
    <mergeCell ref="C719:G719"/>
    <mergeCell ref="C720:G720"/>
    <mergeCell ref="C721:G721"/>
    <mergeCell ref="C722:G722"/>
    <mergeCell ref="C710:G710"/>
    <mergeCell ref="C711:G711"/>
    <mergeCell ref="C712:G712"/>
    <mergeCell ref="C713:G713"/>
    <mergeCell ref="C714:G714"/>
    <mergeCell ref="C715:G715"/>
    <mergeCell ref="C704:G704"/>
    <mergeCell ref="C705:G705"/>
    <mergeCell ref="C706:G706"/>
    <mergeCell ref="C707:G707"/>
    <mergeCell ref="C708:G708"/>
    <mergeCell ref="C709:G709"/>
    <mergeCell ref="C698:G698"/>
    <mergeCell ref="C699:G699"/>
    <mergeCell ref="C700:G700"/>
    <mergeCell ref="C701:G701"/>
    <mergeCell ref="C702:G702"/>
    <mergeCell ref="C703:G703"/>
    <mergeCell ref="C692:G692"/>
    <mergeCell ref="C693:G693"/>
    <mergeCell ref="C694:G694"/>
    <mergeCell ref="C695:G695"/>
    <mergeCell ref="C696:G696"/>
    <mergeCell ref="C697:G697"/>
    <mergeCell ref="C686:G686"/>
    <mergeCell ref="C687:G687"/>
    <mergeCell ref="C688:G688"/>
    <mergeCell ref="C689:G689"/>
    <mergeCell ref="C690:G690"/>
    <mergeCell ref="C691:G691"/>
    <mergeCell ref="C680:G680"/>
    <mergeCell ref="C681:G681"/>
    <mergeCell ref="C682:G682"/>
    <mergeCell ref="C683:G683"/>
    <mergeCell ref="C684:G684"/>
    <mergeCell ref="C685:G685"/>
    <mergeCell ref="C674:G674"/>
    <mergeCell ref="C675:G675"/>
    <mergeCell ref="C676:G676"/>
    <mergeCell ref="C677:G677"/>
    <mergeCell ref="C678:G678"/>
    <mergeCell ref="C679:G679"/>
    <mergeCell ref="C667:G667"/>
    <mergeCell ref="C668:G668"/>
    <mergeCell ref="C669:G669"/>
    <mergeCell ref="C671:G671"/>
    <mergeCell ref="C672:G672"/>
    <mergeCell ref="C673:G673"/>
    <mergeCell ref="C659:G659"/>
    <mergeCell ref="C660:G660"/>
    <mergeCell ref="C661:G661"/>
    <mergeCell ref="C663:G663"/>
    <mergeCell ref="C664:G664"/>
    <mergeCell ref="C665:G665"/>
    <mergeCell ref="C653:G653"/>
    <mergeCell ref="C654:G654"/>
    <mergeCell ref="C655:G655"/>
    <mergeCell ref="C656:G656"/>
    <mergeCell ref="C657:G657"/>
    <mergeCell ref="C658:G658"/>
    <mergeCell ref="C647:G647"/>
    <mergeCell ref="C648:G648"/>
    <mergeCell ref="C649:G649"/>
    <mergeCell ref="C650:G650"/>
    <mergeCell ref="C651:G651"/>
    <mergeCell ref="C652:G652"/>
    <mergeCell ref="C641:G641"/>
    <mergeCell ref="C642:G642"/>
    <mergeCell ref="C643:G643"/>
    <mergeCell ref="C644:G644"/>
    <mergeCell ref="C645:G645"/>
    <mergeCell ref="C646:G646"/>
    <mergeCell ref="C632:G632"/>
    <mergeCell ref="C633:G633"/>
    <mergeCell ref="C634:G634"/>
    <mergeCell ref="C636:G636"/>
    <mergeCell ref="C637:G637"/>
    <mergeCell ref="C638:G638"/>
    <mergeCell ref="C625:G625"/>
    <mergeCell ref="C626:G626"/>
    <mergeCell ref="C627:G627"/>
    <mergeCell ref="C628:G628"/>
    <mergeCell ref="C630:G630"/>
    <mergeCell ref="C631:G631"/>
    <mergeCell ref="C616:G616"/>
    <mergeCell ref="C619:G619"/>
    <mergeCell ref="C620:G620"/>
    <mergeCell ref="C621:G621"/>
    <mergeCell ref="C622:G622"/>
    <mergeCell ref="C624:G624"/>
    <mergeCell ref="C609:G609"/>
    <mergeCell ref="C610:G610"/>
    <mergeCell ref="C611:G611"/>
    <mergeCell ref="C612:G612"/>
    <mergeCell ref="C613:G613"/>
    <mergeCell ref="C615:G615"/>
    <mergeCell ref="C602:G602"/>
    <mergeCell ref="C603:G603"/>
    <mergeCell ref="C604:G604"/>
    <mergeCell ref="C605:G605"/>
    <mergeCell ref="C606:G606"/>
    <mergeCell ref="C608:G608"/>
    <mergeCell ref="C590:G590"/>
    <mergeCell ref="C591:G591"/>
    <mergeCell ref="C592:G592"/>
    <mergeCell ref="C598:G598"/>
    <mergeCell ref="C599:G599"/>
    <mergeCell ref="C600:G600"/>
    <mergeCell ref="C584:G584"/>
    <mergeCell ref="C585:G585"/>
    <mergeCell ref="C586:G586"/>
    <mergeCell ref="C587:G587"/>
    <mergeCell ref="C588:G588"/>
    <mergeCell ref="C589:G589"/>
    <mergeCell ref="C576:G576"/>
    <mergeCell ref="C578:G578"/>
    <mergeCell ref="C579:G579"/>
    <mergeCell ref="C581:G581"/>
    <mergeCell ref="C582:G582"/>
    <mergeCell ref="C583:G583"/>
    <mergeCell ref="C569:G569"/>
    <mergeCell ref="C570:G570"/>
    <mergeCell ref="C571:G571"/>
    <mergeCell ref="C572:G572"/>
    <mergeCell ref="C574:G574"/>
    <mergeCell ref="C575:G575"/>
    <mergeCell ref="C559:G559"/>
    <mergeCell ref="C560:G560"/>
    <mergeCell ref="C562:G562"/>
    <mergeCell ref="C563:G563"/>
    <mergeCell ref="C565:G565"/>
    <mergeCell ref="C566:G566"/>
    <mergeCell ref="C551:G551"/>
    <mergeCell ref="C552:G552"/>
    <mergeCell ref="C553:G553"/>
    <mergeCell ref="C554:G554"/>
    <mergeCell ref="C557:G557"/>
    <mergeCell ref="C558:G558"/>
    <mergeCell ref="C545:G545"/>
    <mergeCell ref="C546:G546"/>
    <mergeCell ref="C547:G547"/>
    <mergeCell ref="C548:G548"/>
    <mergeCell ref="C549:G549"/>
    <mergeCell ref="C550:G550"/>
    <mergeCell ref="C530:G530"/>
    <mergeCell ref="C540:G540"/>
    <mergeCell ref="C541:G541"/>
    <mergeCell ref="C542:G542"/>
    <mergeCell ref="C543:G543"/>
    <mergeCell ref="C544:G544"/>
    <mergeCell ref="C524:G524"/>
    <mergeCell ref="C525:G525"/>
    <mergeCell ref="C526:G526"/>
    <mergeCell ref="C527:G527"/>
    <mergeCell ref="C528:G528"/>
    <mergeCell ref="C529:G529"/>
    <mergeCell ref="C518:G518"/>
    <mergeCell ref="C519:G519"/>
    <mergeCell ref="C520:G520"/>
    <mergeCell ref="C521:G521"/>
    <mergeCell ref="C522:G522"/>
    <mergeCell ref="C523:G523"/>
    <mergeCell ref="C512:G512"/>
    <mergeCell ref="C513:G513"/>
    <mergeCell ref="C514:G514"/>
    <mergeCell ref="C515:G515"/>
    <mergeCell ref="C516:G516"/>
    <mergeCell ref="C517:G517"/>
    <mergeCell ref="C506:G506"/>
    <mergeCell ref="C507:G507"/>
    <mergeCell ref="C508:G508"/>
    <mergeCell ref="C509:G509"/>
    <mergeCell ref="C510:G510"/>
    <mergeCell ref="C511:G511"/>
    <mergeCell ref="C500:G500"/>
    <mergeCell ref="C501:G501"/>
    <mergeCell ref="C502:G502"/>
    <mergeCell ref="C503:G503"/>
    <mergeCell ref="C504:G504"/>
    <mergeCell ref="C505:G505"/>
    <mergeCell ref="C494:G494"/>
    <mergeCell ref="C495:G495"/>
    <mergeCell ref="C496:G496"/>
    <mergeCell ref="C497:G497"/>
    <mergeCell ref="C498:G498"/>
    <mergeCell ref="C499:G499"/>
    <mergeCell ref="C488:G488"/>
    <mergeCell ref="C489:G489"/>
    <mergeCell ref="C490:G490"/>
    <mergeCell ref="C491:G491"/>
    <mergeCell ref="C492:G492"/>
    <mergeCell ref="C493:G493"/>
    <mergeCell ref="C482:G482"/>
    <mergeCell ref="C483:G483"/>
    <mergeCell ref="C484:G484"/>
    <mergeCell ref="C485:G485"/>
    <mergeCell ref="C486:G486"/>
    <mergeCell ref="C487:G487"/>
    <mergeCell ref="C476:G476"/>
    <mergeCell ref="C477:G477"/>
    <mergeCell ref="C478:G478"/>
    <mergeCell ref="C479:G479"/>
    <mergeCell ref="C480:G480"/>
    <mergeCell ref="C481:G481"/>
    <mergeCell ref="C469:G469"/>
    <mergeCell ref="C470:G470"/>
    <mergeCell ref="C471:G471"/>
    <mergeCell ref="C472:G472"/>
    <mergeCell ref="C474:G474"/>
    <mergeCell ref="C475:G475"/>
    <mergeCell ref="C463:G463"/>
    <mergeCell ref="C464:G464"/>
    <mergeCell ref="C465:G465"/>
    <mergeCell ref="C466:G466"/>
    <mergeCell ref="C467:G467"/>
    <mergeCell ref="C468:G468"/>
    <mergeCell ref="C457:G457"/>
    <mergeCell ref="C458:G458"/>
    <mergeCell ref="C459:G459"/>
    <mergeCell ref="C460:G460"/>
    <mergeCell ref="C461:G461"/>
    <mergeCell ref="C462:G462"/>
    <mergeCell ref="C451:G451"/>
    <mergeCell ref="C452:G452"/>
    <mergeCell ref="C453:G453"/>
    <mergeCell ref="C454:G454"/>
    <mergeCell ref="C455:G455"/>
    <mergeCell ref="C456:G456"/>
    <mergeCell ref="C445:G445"/>
    <mergeCell ref="C446:G446"/>
    <mergeCell ref="C447:G447"/>
    <mergeCell ref="C448:G448"/>
    <mergeCell ref="C449:G449"/>
    <mergeCell ref="C450:G450"/>
    <mergeCell ref="C439:G439"/>
    <mergeCell ref="C440:G440"/>
    <mergeCell ref="C441:G441"/>
    <mergeCell ref="C442:G442"/>
    <mergeCell ref="C443:G443"/>
    <mergeCell ref="C444:G444"/>
    <mergeCell ref="C433:G433"/>
    <mergeCell ref="C434:G434"/>
    <mergeCell ref="C435:G435"/>
    <mergeCell ref="C436:G436"/>
    <mergeCell ref="C437:G437"/>
    <mergeCell ref="C438:G438"/>
    <mergeCell ref="C427:G427"/>
    <mergeCell ref="C428:G428"/>
    <mergeCell ref="C429:G429"/>
    <mergeCell ref="C430:G430"/>
    <mergeCell ref="C431:G431"/>
    <mergeCell ref="C432:G432"/>
    <mergeCell ref="C421:G421"/>
    <mergeCell ref="C422:G422"/>
    <mergeCell ref="C423:G423"/>
    <mergeCell ref="C424:G424"/>
    <mergeCell ref="C425:G425"/>
    <mergeCell ref="C426:G426"/>
    <mergeCell ref="C414:G414"/>
    <mergeCell ref="C416:G416"/>
    <mergeCell ref="C417:G417"/>
    <mergeCell ref="C418:G418"/>
    <mergeCell ref="C419:G419"/>
    <mergeCell ref="C420:G420"/>
    <mergeCell ref="C408:G408"/>
    <mergeCell ref="C409:G409"/>
    <mergeCell ref="C410:G410"/>
    <mergeCell ref="C411:G411"/>
    <mergeCell ref="C412:G412"/>
    <mergeCell ref="C413:G413"/>
    <mergeCell ref="C402:G402"/>
    <mergeCell ref="C403:G403"/>
    <mergeCell ref="C404:G404"/>
    <mergeCell ref="C405:G405"/>
    <mergeCell ref="C406:G406"/>
    <mergeCell ref="C407:G407"/>
    <mergeCell ref="C396:G396"/>
    <mergeCell ref="C397:G397"/>
    <mergeCell ref="C398:G398"/>
    <mergeCell ref="C399:G399"/>
    <mergeCell ref="C400:G400"/>
    <mergeCell ref="C401:G401"/>
    <mergeCell ref="C389:G389"/>
    <mergeCell ref="C390:G390"/>
    <mergeCell ref="C391:G391"/>
    <mergeCell ref="C393:G393"/>
    <mergeCell ref="C394:G394"/>
    <mergeCell ref="C395:G395"/>
    <mergeCell ref="C383:G383"/>
    <mergeCell ref="C384:G384"/>
    <mergeCell ref="C385:G385"/>
    <mergeCell ref="C386:G386"/>
    <mergeCell ref="C387:G387"/>
    <mergeCell ref="C388:G388"/>
    <mergeCell ref="C377:G377"/>
    <mergeCell ref="C378:G378"/>
    <mergeCell ref="C379:G379"/>
    <mergeCell ref="C380:G380"/>
    <mergeCell ref="C381:G381"/>
    <mergeCell ref="C382:G382"/>
    <mergeCell ref="C371:G371"/>
    <mergeCell ref="C372:G372"/>
    <mergeCell ref="C373:G373"/>
    <mergeCell ref="C374:G374"/>
    <mergeCell ref="C375:G375"/>
    <mergeCell ref="C376:G376"/>
    <mergeCell ref="C360:G360"/>
    <mergeCell ref="C361:G361"/>
    <mergeCell ref="C362:G362"/>
    <mergeCell ref="C366:G366"/>
    <mergeCell ref="C367:G367"/>
    <mergeCell ref="C370:G370"/>
    <mergeCell ref="C354:G354"/>
    <mergeCell ref="C355:G355"/>
    <mergeCell ref="C356:G356"/>
    <mergeCell ref="C357:G357"/>
    <mergeCell ref="C358:G358"/>
    <mergeCell ref="C359:G359"/>
    <mergeCell ref="C348:G348"/>
    <mergeCell ref="C349:G349"/>
    <mergeCell ref="C350:G350"/>
    <mergeCell ref="C351:G351"/>
    <mergeCell ref="C352:G352"/>
    <mergeCell ref="C353:G353"/>
    <mergeCell ref="C342:G342"/>
    <mergeCell ref="C343:G343"/>
    <mergeCell ref="C344:G344"/>
    <mergeCell ref="C345:G345"/>
    <mergeCell ref="C346:G346"/>
    <mergeCell ref="C347:G347"/>
    <mergeCell ref="C335:G335"/>
    <mergeCell ref="C336:G336"/>
    <mergeCell ref="C337:G337"/>
    <mergeCell ref="C338:G338"/>
    <mergeCell ref="C339:G339"/>
    <mergeCell ref="C340:G340"/>
    <mergeCell ref="C329:G329"/>
    <mergeCell ref="C330:G330"/>
    <mergeCell ref="C331:G331"/>
    <mergeCell ref="C332:G332"/>
    <mergeCell ref="C333:G333"/>
    <mergeCell ref="C334:G334"/>
    <mergeCell ref="C323:G323"/>
    <mergeCell ref="C324:G324"/>
    <mergeCell ref="C325:G325"/>
    <mergeCell ref="C326:G326"/>
    <mergeCell ref="C327:G327"/>
    <mergeCell ref="C328:G328"/>
    <mergeCell ref="C317:G317"/>
    <mergeCell ref="C318:G318"/>
    <mergeCell ref="C319:G319"/>
    <mergeCell ref="C320:G320"/>
    <mergeCell ref="C321:G321"/>
    <mergeCell ref="C322:G322"/>
    <mergeCell ref="C309:G309"/>
    <mergeCell ref="C310:G310"/>
    <mergeCell ref="C311:G311"/>
    <mergeCell ref="C312:G312"/>
    <mergeCell ref="C314:G314"/>
    <mergeCell ref="C316:G316"/>
    <mergeCell ref="C303:G303"/>
    <mergeCell ref="C304:G304"/>
    <mergeCell ref="C305:G305"/>
    <mergeCell ref="C306:G306"/>
    <mergeCell ref="C307:G307"/>
    <mergeCell ref="C308:G308"/>
    <mergeCell ref="C297:G297"/>
    <mergeCell ref="C298:G298"/>
    <mergeCell ref="C299:G299"/>
    <mergeCell ref="C300:G300"/>
    <mergeCell ref="C301:G301"/>
    <mergeCell ref="C302:G302"/>
    <mergeCell ref="C291:G291"/>
    <mergeCell ref="C292:G292"/>
    <mergeCell ref="C293:G293"/>
    <mergeCell ref="C294:G294"/>
    <mergeCell ref="C295:G295"/>
    <mergeCell ref="C296:G296"/>
    <mergeCell ref="C282:G282"/>
    <mergeCell ref="C283:G283"/>
    <mergeCell ref="C284:G284"/>
    <mergeCell ref="C288:G288"/>
    <mergeCell ref="C289:G289"/>
    <mergeCell ref="C290:G290"/>
    <mergeCell ref="C275:G275"/>
    <mergeCell ref="C276:G276"/>
    <mergeCell ref="C277:G277"/>
    <mergeCell ref="C279:G279"/>
    <mergeCell ref="C280:G280"/>
    <mergeCell ref="C281:G281"/>
    <mergeCell ref="C268:G268"/>
    <mergeCell ref="C269:G269"/>
    <mergeCell ref="C270:G270"/>
    <mergeCell ref="C272:G272"/>
    <mergeCell ref="C273:G273"/>
    <mergeCell ref="C274:G274"/>
    <mergeCell ref="C262:G262"/>
    <mergeCell ref="C263:G263"/>
    <mergeCell ref="C264:G264"/>
    <mergeCell ref="C265:G265"/>
    <mergeCell ref="C266:G266"/>
    <mergeCell ref="C267:G267"/>
    <mergeCell ref="C255:G255"/>
    <mergeCell ref="C256:G256"/>
    <mergeCell ref="C257:G257"/>
    <mergeCell ref="C258:G258"/>
    <mergeCell ref="C259:G259"/>
    <mergeCell ref="C261:G261"/>
    <mergeCell ref="C248:G248"/>
    <mergeCell ref="C250:G250"/>
    <mergeCell ref="C251:G251"/>
    <mergeCell ref="C252:G252"/>
    <mergeCell ref="C253:G253"/>
    <mergeCell ref="C254:G254"/>
    <mergeCell ref="C242:G242"/>
    <mergeCell ref="C243:G243"/>
    <mergeCell ref="C244:G244"/>
    <mergeCell ref="C245:G245"/>
    <mergeCell ref="C246:G246"/>
    <mergeCell ref="C247:G247"/>
    <mergeCell ref="C236:G236"/>
    <mergeCell ref="C237:G237"/>
    <mergeCell ref="C238:G238"/>
    <mergeCell ref="C239:G239"/>
    <mergeCell ref="C240:G240"/>
    <mergeCell ref="C241:G241"/>
    <mergeCell ref="C229:G229"/>
    <mergeCell ref="C230:G230"/>
    <mergeCell ref="C231:G231"/>
    <mergeCell ref="C232:G232"/>
    <mergeCell ref="C233:G233"/>
    <mergeCell ref="C235:G235"/>
    <mergeCell ref="C223:G223"/>
    <mergeCell ref="C224:G224"/>
    <mergeCell ref="C225:G225"/>
    <mergeCell ref="C226:G226"/>
    <mergeCell ref="C227:G227"/>
    <mergeCell ref="C228:G228"/>
    <mergeCell ref="C214:G214"/>
    <mergeCell ref="C218:G218"/>
    <mergeCell ref="C219:G219"/>
    <mergeCell ref="C220:G220"/>
    <mergeCell ref="C221:G221"/>
    <mergeCell ref="C222:G222"/>
    <mergeCell ref="C207:G207"/>
    <mergeCell ref="C208:G208"/>
    <mergeCell ref="C209:G209"/>
    <mergeCell ref="C211:G211"/>
    <mergeCell ref="C212:G212"/>
    <mergeCell ref="C213:G213"/>
    <mergeCell ref="C198:G198"/>
    <mergeCell ref="C199:G199"/>
    <mergeCell ref="C200:G200"/>
    <mergeCell ref="C201:G201"/>
    <mergeCell ref="C202:G202"/>
    <mergeCell ref="C206:G206"/>
    <mergeCell ref="C191:G191"/>
    <mergeCell ref="C192:G192"/>
    <mergeCell ref="C193:G193"/>
    <mergeCell ref="C195:G195"/>
    <mergeCell ref="C196:G196"/>
    <mergeCell ref="C197:G197"/>
    <mergeCell ref="C185:G185"/>
    <mergeCell ref="C186:G186"/>
    <mergeCell ref="C187:G187"/>
    <mergeCell ref="C188:G188"/>
    <mergeCell ref="C189:G189"/>
    <mergeCell ref="C190:G190"/>
    <mergeCell ref="C179:G179"/>
    <mergeCell ref="C180:G180"/>
    <mergeCell ref="C181:G181"/>
    <mergeCell ref="C182:G182"/>
    <mergeCell ref="C183:G183"/>
    <mergeCell ref="C184:G184"/>
    <mergeCell ref="C172:G172"/>
    <mergeCell ref="C173:G173"/>
    <mergeCell ref="C174:G174"/>
    <mergeCell ref="C176:G176"/>
    <mergeCell ref="C177:G177"/>
    <mergeCell ref="C178:G178"/>
    <mergeCell ref="C166:G166"/>
    <mergeCell ref="C167:G167"/>
    <mergeCell ref="C168:G168"/>
    <mergeCell ref="C169:G169"/>
    <mergeCell ref="C170:G170"/>
    <mergeCell ref="C171:G171"/>
    <mergeCell ref="C160:G160"/>
    <mergeCell ref="C161:G161"/>
    <mergeCell ref="C162:G162"/>
    <mergeCell ref="C163:G163"/>
    <mergeCell ref="C164:G164"/>
    <mergeCell ref="C165:G165"/>
    <mergeCell ref="C153:G153"/>
    <mergeCell ref="C154:G154"/>
    <mergeCell ref="C155:G155"/>
    <mergeCell ref="C157:G157"/>
    <mergeCell ref="C158:G158"/>
    <mergeCell ref="C159:G159"/>
    <mergeCell ref="C147:G147"/>
    <mergeCell ref="C148:G148"/>
    <mergeCell ref="C149:G149"/>
    <mergeCell ref="C150:G150"/>
    <mergeCell ref="C151:G151"/>
    <mergeCell ref="C152:G152"/>
    <mergeCell ref="C141:G141"/>
    <mergeCell ref="C142:G142"/>
    <mergeCell ref="C143:G143"/>
    <mergeCell ref="C144:G144"/>
    <mergeCell ref="C145:G145"/>
    <mergeCell ref="C146:G146"/>
    <mergeCell ref="C127:G127"/>
    <mergeCell ref="C132:G132"/>
    <mergeCell ref="C138:G138"/>
    <mergeCell ref="C139:G139"/>
    <mergeCell ref="C140:G140"/>
    <mergeCell ref="C109:G109"/>
    <mergeCell ref="C111:G111"/>
    <mergeCell ref="C112:G112"/>
    <mergeCell ref="C113:G113"/>
    <mergeCell ref="C116:G116"/>
    <mergeCell ref="C126:G126"/>
    <mergeCell ref="C102:G102"/>
    <mergeCell ref="C103:G103"/>
    <mergeCell ref="C104:G104"/>
    <mergeCell ref="C105:G105"/>
    <mergeCell ref="C106:G106"/>
    <mergeCell ref="C108:G108"/>
    <mergeCell ref="C114:G114"/>
    <mergeCell ref="E115:I115"/>
    <mergeCell ref="C83:G83"/>
    <mergeCell ref="C84:G84"/>
    <mergeCell ref="C85:G85"/>
    <mergeCell ref="C86:G86"/>
    <mergeCell ref="C87:G87"/>
    <mergeCell ref="C88:G88"/>
    <mergeCell ref="C76:G76"/>
    <mergeCell ref="C78:G78"/>
    <mergeCell ref="C79:G79"/>
    <mergeCell ref="C80:G80"/>
    <mergeCell ref="C81:G81"/>
    <mergeCell ref="C82:G82"/>
    <mergeCell ref="C66:G66"/>
    <mergeCell ref="C68:G68"/>
    <mergeCell ref="C69:G69"/>
    <mergeCell ref="C73:G73"/>
    <mergeCell ref="C74:G74"/>
    <mergeCell ref="C75:G75"/>
    <mergeCell ref="C57:G57"/>
    <mergeCell ref="C59:G59"/>
    <mergeCell ref="C60:G60"/>
    <mergeCell ref="C62:G62"/>
    <mergeCell ref="C63:G63"/>
    <mergeCell ref="C65:G65"/>
    <mergeCell ref="C51:G51"/>
    <mergeCell ref="C52:G52"/>
    <mergeCell ref="C53:G53"/>
    <mergeCell ref="C54:G54"/>
    <mergeCell ref="C55:G55"/>
    <mergeCell ref="C56:G56"/>
    <mergeCell ref="C44:G44"/>
    <mergeCell ref="C45:G45"/>
    <mergeCell ref="C46:G46"/>
    <mergeCell ref="C47:G47"/>
    <mergeCell ref="C49:G49"/>
    <mergeCell ref="C50:G50"/>
    <mergeCell ref="C37:G37"/>
    <mergeCell ref="C39:G39"/>
    <mergeCell ref="C40:G40"/>
    <mergeCell ref="C41:G41"/>
    <mergeCell ref="C42:G42"/>
    <mergeCell ref="C43:G43"/>
    <mergeCell ref="C30:G30"/>
    <mergeCell ref="C31:G31"/>
    <mergeCell ref="C33:G33"/>
    <mergeCell ref="C34:G34"/>
    <mergeCell ref="C35:G35"/>
    <mergeCell ref="C36:G36"/>
    <mergeCell ref="C26:G26"/>
    <mergeCell ref="C27:G27"/>
    <mergeCell ref="C29:G29"/>
    <mergeCell ref="C17:G17"/>
    <mergeCell ref="C18:G18"/>
    <mergeCell ref="C19:G19"/>
    <mergeCell ref="C20:G20"/>
    <mergeCell ref="C21:G21"/>
    <mergeCell ref="C22:G22"/>
    <mergeCell ref="A1:G1"/>
    <mergeCell ref="C2:G2"/>
    <mergeCell ref="C3:G3"/>
    <mergeCell ref="C4:G4"/>
    <mergeCell ref="C15:G15"/>
    <mergeCell ref="C16:G16"/>
    <mergeCell ref="C23:G23"/>
    <mergeCell ref="C24:G24"/>
    <mergeCell ref="C25:G25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250" activePane="bottomLeft" state="frozen"/>
      <selection pane="bottomLeft" activeCell="G254" sqref="G254"/>
    </sheetView>
  </sheetViews>
  <sheetFormatPr defaultRowHeight="12.75"/>
  <cols>
    <col min="1" max="1" width="3.42578125" customWidth="1"/>
    <col min="2" max="2" width="12.5703125" style="116" customWidth="1"/>
    <col min="3" max="3" width="38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7</v>
      </c>
      <c r="B1" s="248"/>
      <c r="C1" s="248"/>
      <c r="D1" s="248"/>
      <c r="E1" s="248"/>
      <c r="F1" s="248"/>
      <c r="G1" s="248"/>
      <c r="AG1" t="s">
        <v>293</v>
      </c>
    </row>
    <row r="2" spans="1:60" ht="24.95" customHeight="1">
      <c r="A2" s="118" t="s">
        <v>8</v>
      </c>
      <c r="B2" s="49" t="s">
        <v>294</v>
      </c>
      <c r="C2" s="249" t="s">
        <v>295</v>
      </c>
      <c r="D2" s="250"/>
      <c r="E2" s="250"/>
      <c r="F2" s="250"/>
      <c r="G2" s="251"/>
      <c r="AG2" t="s">
        <v>296</v>
      </c>
    </row>
    <row r="3" spans="1:60" ht="24.95" customHeight="1">
      <c r="A3" s="118" t="s">
        <v>9</v>
      </c>
      <c r="B3" s="49" t="s">
        <v>44</v>
      </c>
      <c r="C3" s="249" t="s">
        <v>45</v>
      </c>
      <c r="D3" s="250"/>
      <c r="E3" s="250"/>
      <c r="F3" s="250"/>
      <c r="G3" s="251"/>
      <c r="AC3" s="116" t="s">
        <v>296</v>
      </c>
      <c r="AG3" t="s">
        <v>297</v>
      </c>
    </row>
    <row r="4" spans="1:60" ht="24.95" customHeight="1">
      <c r="A4" s="119" t="s">
        <v>10</v>
      </c>
      <c r="B4" s="120" t="s">
        <v>47</v>
      </c>
      <c r="C4" s="252" t="s">
        <v>48</v>
      </c>
      <c r="D4" s="253"/>
      <c r="E4" s="253"/>
      <c r="F4" s="253"/>
      <c r="G4" s="254"/>
      <c r="AG4" t="s">
        <v>298</v>
      </c>
    </row>
    <row r="5" spans="1:60">
      <c r="D5" s="10"/>
    </row>
    <row r="6" spans="1:60" ht="38.25">
      <c r="A6" s="122" t="s">
        <v>299</v>
      </c>
      <c r="B6" s="124" t="s">
        <v>300</v>
      </c>
      <c r="C6" s="124" t="s">
        <v>301</v>
      </c>
      <c r="D6" s="123" t="s">
        <v>302</v>
      </c>
      <c r="E6" s="122" t="s">
        <v>303</v>
      </c>
      <c r="F6" s="121" t="s">
        <v>304</v>
      </c>
      <c r="G6" s="122" t="s">
        <v>31</v>
      </c>
      <c r="H6" s="125" t="s">
        <v>32</v>
      </c>
      <c r="I6" s="125" t="s">
        <v>305</v>
      </c>
      <c r="J6" s="125" t="s">
        <v>33</v>
      </c>
      <c r="K6" s="125" t="s">
        <v>306</v>
      </c>
      <c r="L6" s="125" t="s">
        <v>307</v>
      </c>
      <c r="M6" s="125" t="s">
        <v>308</v>
      </c>
      <c r="N6" s="125" t="s">
        <v>309</v>
      </c>
      <c r="O6" s="125" t="s">
        <v>310</v>
      </c>
      <c r="P6" s="125" t="s">
        <v>311</v>
      </c>
      <c r="Q6" s="125" t="s">
        <v>312</v>
      </c>
      <c r="R6" s="125" t="s">
        <v>313</v>
      </c>
      <c r="S6" s="125" t="s">
        <v>314</v>
      </c>
      <c r="T6" s="125" t="s">
        <v>315</v>
      </c>
      <c r="U6" s="125" t="s">
        <v>316</v>
      </c>
      <c r="V6" s="125" t="s">
        <v>317</v>
      </c>
      <c r="W6" s="125" t="s">
        <v>318</v>
      </c>
      <c r="X6" s="125" t="s">
        <v>319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34" t="s">
        <v>320</v>
      </c>
      <c r="B8" s="135" t="s">
        <v>124</v>
      </c>
      <c r="C8" s="152" t="s">
        <v>125</v>
      </c>
      <c r="D8" s="136"/>
      <c r="E8" s="137"/>
      <c r="F8" s="138"/>
      <c r="G8" s="139">
        <f>G9</f>
        <v>0</v>
      </c>
      <c r="H8" s="133"/>
      <c r="I8" s="133">
        <v>0</v>
      </c>
      <c r="J8" s="133"/>
      <c r="K8" s="133">
        <v>0</v>
      </c>
      <c r="L8" s="133"/>
      <c r="M8" s="133"/>
      <c r="N8" s="132"/>
      <c r="O8" s="132"/>
      <c r="P8" s="132"/>
      <c r="Q8" s="132"/>
      <c r="R8" s="133"/>
      <c r="S8" s="133"/>
      <c r="T8" s="133"/>
      <c r="U8" s="133"/>
      <c r="V8" s="133"/>
      <c r="W8" s="133"/>
      <c r="X8" s="133"/>
      <c r="AG8" t="s">
        <v>321</v>
      </c>
    </row>
    <row r="9" spans="1:60" ht="33.75">
      <c r="A9" s="140" t="s">
        <v>130</v>
      </c>
      <c r="B9" s="141" t="s">
        <v>1159</v>
      </c>
      <c r="C9" s="154" t="s">
        <v>1160</v>
      </c>
      <c r="D9" s="142" t="s">
        <v>653</v>
      </c>
      <c r="E9" s="143">
        <v>7.3659999999999997</v>
      </c>
      <c r="F9" s="144">
        <v>0</v>
      </c>
      <c r="G9" s="145">
        <f t="shared" ref="G9" si="0">F9*E9</f>
        <v>0</v>
      </c>
      <c r="H9" s="131">
        <v>0</v>
      </c>
      <c r="I9" s="131">
        <v>0</v>
      </c>
      <c r="J9" s="131">
        <v>1881</v>
      </c>
      <c r="K9" s="131">
        <v>13855.446</v>
      </c>
      <c r="L9" s="131">
        <v>21</v>
      </c>
      <c r="M9" s="131">
        <v>16765.094499999999</v>
      </c>
      <c r="N9" s="130">
        <v>0</v>
      </c>
      <c r="O9" s="130">
        <v>0</v>
      </c>
      <c r="P9" s="130">
        <v>0</v>
      </c>
      <c r="Q9" s="130">
        <v>0</v>
      </c>
      <c r="R9" s="131">
        <v>0</v>
      </c>
      <c r="S9" s="131" t="s">
        <v>326</v>
      </c>
      <c r="T9" s="131"/>
      <c r="U9" s="131">
        <v>0</v>
      </c>
      <c r="V9" s="131">
        <v>0</v>
      </c>
      <c r="W9" s="131">
        <v>0</v>
      </c>
      <c r="X9" s="131" t="s">
        <v>327</v>
      </c>
      <c r="Y9" s="126"/>
      <c r="Z9" s="126"/>
      <c r="AA9" s="126"/>
      <c r="AB9" s="126"/>
      <c r="AC9" s="126"/>
      <c r="AD9" s="126"/>
      <c r="AE9" s="126"/>
      <c r="AF9" s="126"/>
      <c r="AG9" s="126" t="s">
        <v>328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>
      <c r="A10" s="129"/>
      <c r="B10" s="129"/>
      <c r="C10" s="255" t="s">
        <v>1161</v>
      </c>
      <c r="D10" s="256"/>
      <c r="E10" s="256"/>
      <c r="F10" s="256"/>
      <c r="G10" s="256"/>
      <c r="H10" s="131"/>
      <c r="I10" s="131"/>
      <c r="J10" s="131"/>
      <c r="K10" s="131"/>
      <c r="L10" s="131"/>
      <c r="M10" s="131"/>
      <c r="N10" s="130"/>
      <c r="O10" s="130"/>
      <c r="P10" s="130"/>
      <c r="Q10" s="130"/>
      <c r="R10" s="131"/>
      <c r="S10" s="131"/>
      <c r="T10" s="131"/>
      <c r="U10" s="131"/>
      <c r="V10" s="131"/>
      <c r="W10" s="131"/>
      <c r="X10" s="131"/>
      <c r="Y10" s="126"/>
      <c r="Z10" s="126"/>
      <c r="AA10" s="126"/>
      <c r="AB10" s="126"/>
      <c r="AC10" s="126"/>
      <c r="AD10" s="126"/>
      <c r="AE10" s="126"/>
      <c r="AF10" s="126"/>
      <c r="AG10" s="126" t="s">
        <v>340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>
      <c r="A11" s="129"/>
      <c r="B11" s="129"/>
      <c r="C11" s="257" t="s">
        <v>1162</v>
      </c>
      <c r="D11" s="258"/>
      <c r="E11" s="258"/>
      <c r="F11" s="258"/>
      <c r="G11" s="258"/>
      <c r="H11" s="131"/>
      <c r="I11" s="131"/>
      <c r="J11" s="131"/>
      <c r="K11" s="131"/>
      <c r="L11" s="131"/>
      <c r="M11" s="131"/>
      <c r="N11" s="130"/>
      <c r="O11" s="130"/>
      <c r="P11" s="130"/>
      <c r="Q11" s="130"/>
      <c r="R11" s="131"/>
      <c r="S11" s="131"/>
      <c r="T11" s="131"/>
      <c r="U11" s="131"/>
      <c r="V11" s="131"/>
      <c r="W11" s="131"/>
      <c r="X11" s="131"/>
      <c r="Y11" s="126"/>
      <c r="Z11" s="126"/>
      <c r="AA11" s="126"/>
      <c r="AB11" s="126"/>
      <c r="AC11" s="126"/>
      <c r="AD11" s="126"/>
      <c r="AE11" s="126"/>
      <c r="AF11" s="126"/>
      <c r="AG11" s="126" t="s">
        <v>340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>
      <c r="A12" s="129"/>
      <c r="B12" s="129"/>
      <c r="C12" s="257" t="s">
        <v>1163</v>
      </c>
      <c r="D12" s="258"/>
      <c r="E12" s="258"/>
      <c r="F12" s="258"/>
      <c r="G12" s="258"/>
      <c r="H12" s="131"/>
      <c r="I12" s="131"/>
      <c r="J12" s="131"/>
      <c r="K12" s="131"/>
      <c r="L12" s="131"/>
      <c r="M12" s="131"/>
      <c r="N12" s="130"/>
      <c r="O12" s="130"/>
      <c r="P12" s="130"/>
      <c r="Q12" s="130"/>
      <c r="R12" s="131"/>
      <c r="S12" s="131"/>
      <c r="T12" s="131"/>
      <c r="U12" s="131"/>
      <c r="V12" s="131"/>
      <c r="W12" s="131"/>
      <c r="X12" s="131"/>
      <c r="Y12" s="126"/>
      <c r="Z12" s="126"/>
      <c r="AA12" s="126"/>
      <c r="AB12" s="126"/>
      <c r="AC12" s="126"/>
      <c r="AD12" s="126"/>
      <c r="AE12" s="126"/>
      <c r="AF12" s="126"/>
      <c r="AG12" s="126" t="s">
        <v>340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>
      <c r="A13" s="129"/>
      <c r="B13" s="129"/>
      <c r="C13" s="257" t="s">
        <v>1164</v>
      </c>
      <c r="D13" s="258"/>
      <c r="E13" s="258"/>
      <c r="F13" s="258"/>
      <c r="G13" s="258"/>
      <c r="H13" s="131"/>
      <c r="I13" s="131"/>
      <c r="J13" s="131"/>
      <c r="K13" s="131"/>
      <c r="L13" s="131"/>
      <c r="M13" s="131"/>
      <c r="N13" s="130"/>
      <c r="O13" s="130"/>
      <c r="P13" s="130"/>
      <c r="Q13" s="130"/>
      <c r="R13" s="131"/>
      <c r="S13" s="131"/>
      <c r="T13" s="131"/>
      <c r="U13" s="131"/>
      <c r="V13" s="131"/>
      <c r="W13" s="131"/>
      <c r="X13" s="131"/>
      <c r="Y13" s="126"/>
      <c r="Z13" s="126"/>
      <c r="AA13" s="126"/>
      <c r="AB13" s="126"/>
      <c r="AC13" s="126"/>
      <c r="AD13" s="126"/>
      <c r="AE13" s="126"/>
      <c r="AF13" s="126"/>
      <c r="AG13" s="126" t="s">
        <v>340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>
      <c r="A14" s="129"/>
      <c r="B14" s="129"/>
      <c r="C14" s="257" t="s">
        <v>1165</v>
      </c>
      <c r="D14" s="258"/>
      <c r="E14" s="258"/>
      <c r="F14" s="258"/>
      <c r="G14" s="258"/>
      <c r="H14" s="131"/>
      <c r="I14" s="131"/>
      <c r="J14" s="131"/>
      <c r="K14" s="131"/>
      <c r="L14" s="131"/>
      <c r="M14" s="131"/>
      <c r="N14" s="130"/>
      <c r="O14" s="130"/>
      <c r="P14" s="130"/>
      <c r="Q14" s="130"/>
      <c r="R14" s="131"/>
      <c r="S14" s="131"/>
      <c r="T14" s="131"/>
      <c r="U14" s="131"/>
      <c r="V14" s="131"/>
      <c r="W14" s="131"/>
      <c r="X14" s="131"/>
      <c r="Y14" s="126"/>
      <c r="Z14" s="126"/>
      <c r="AA14" s="126"/>
      <c r="AB14" s="126"/>
      <c r="AC14" s="126"/>
      <c r="AD14" s="126"/>
      <c r="AE14" s="126"/>
      <c r="AF14" s="126"/>
      <c r="AG14" s="126" t="s">
        <v>340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>
      <c r="A15" s="129"/>
      <c r="B15" s="129"/>
      <c r="C15" s="257" t="s">
        <v>1166</v>
      </c>
      <c r="D15" s="258"/>
      <c r="E15" s="258"/>
      <c r="F15" s="258"/>
      <c r="G15" s="258"/>
      <c r="H15" s="131"/>
      <c r="I15" s="131"/>
      <c r="J15" s="131"/>
      <c r="K15" s="131"/>
      <c r="L15" s="131"/>
      <c r="M15" s="131"/>
      <c r="N15" s="130"/>
      <c r="O15" s="130"/>
      <c r="P15" s="130"/>
      <c r="Q15" s="130"/>
      <c r="R15" s="131"/>
      <c r="S15" s="131"/>
      <c r="T15" s="131"/>
      <c r="U15" s="131"/>
      <c r="V15" s="131"/>
      <c r="W15" s="131"/>
      <c r="X15" s="131"/>
      <c r="Y15" s="126"/>
      <c r="Z15" s="126"/>
      <c r="AA15" s="126"/>
      <c r="AB15" s="126"/>
      <c r="AC15" s="126"/>
      <c r="AD15" s="126"/>
      <c r="AE15" s="126"/>
      <c r="AF15" s="126"/>
      <c r="AG15" s="126" t="s">
        <v>340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>
      <c r="A16" s="129"/>
      <c r="B16" s="129"/>
      <c r="C16" s="257" t="s">
        <v>1167</v>
      </c>
      <c r="D16" s="258"/>
      <c r="E16" s="258"/>
      <c r="F16" s="258"/>
      <c r="G16" s="258"/>
      <c r="H16" s="131"/>
      <c r="I16" s="131"/>
      <c r="J16" s="131"/>
      <c r="K16" s="131"/>
      <c r="L16" s="131"/>
      <c r="M16" s="131"/>
      <c r="N16" s="130"/>
      <c r="O16" s="130"/>
      <c r="P16" s="130"/>
      <c r="Q16" s="130"/>
      <c r="R16" s="131"/>
      <c r="S16" s="131"/>
      <c r="T16" s="131"/>
      <c r="U16" s="131"/>
      <c r="V16" s="131"/>
      <c r="W16" s="131"/>
      <c r="X16" s="131"/>
      <c r="Y16" s="126"/>
      <c r="Z16" s="126"/>
      <c r="AA16" s="126"/>
      <c r="AB16" s="126"/>
      <c r="AC16" s="126"/>
      <c r="AD16" s="126"/>
      <c r="AE16" s="126"/>
      <c r="AF16" s="126"/>
      <c r="AG16" s="126" t="s">
        <v>340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>
      <c r="A17" s="129"/>
      <c r="B17" s="129"/>
      <c r="C17" s="257" t="s">
        <v>1168</v>
      </c>
      <c r="D17" s="258"/>
      <c r="E17" s="258"/>
      <c r="F17" s="258"/>
      <c r="G17" s="258"/>
      <c r="H17" s="131"/>
      <c r="I17" s="131"/>
      <c r="J17" s="131"/>
      <c r="K17" s="131"/>
      <c r="L17" s="131"/>
      <c r="M17" s="131"/>
      <c r="N17" s="130"/>
      <c r="O17" s="130"/>
      <c r="P17" s="130"/>
      <c r="Q17" s="130"/>
      <c r="R17" s="131"/>
      <c r="S17" s="131"/>
      <c r="T17" s="131"/>
      <c r="U17" s="131"/>
      <c r="V17" s="131"/>
      <c r="W17" s="131"/>
      <c r="X17" s="131"/>
      <c r="Y17" s="126"/>
      <c r="Z17" s="126"/>
      <c r="AA17" s="126"/>
      <c r="AB17" s="126"/>
      <c r="AC17" s="126"/>
      <c r="AD17" s="126"/>
      <c r="AE17" s="126"/>
      <c r="AF17" s="126"/>
      <c r="AG17" s="126" t="s">
        <v>340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>
      <c r="A18" s="134" t="s">
        <v>320</v>
      </c>
      <c r="B18" s="135" t="s">
        <v>126</v>
      </c>
      <c r="C18" s="152" t="s">
        <v>127</v>
      </c>
      <c r="D18" s="136"/>
      <c r="E18" s="137"/>
      <c r="F18" s="138"/>
      <c r="G18" s="139">
        <f>G19+G22+G23+G37+G43+G47+G56+G64+G73+G78+G83+G84+G88+G97+G102+G107+G130+G135+G140+G147+G152+G167+G175+G180+G187+G188+G192+G197+G202+G212</f>
        <v>0</v>
      </c>
      <c r="H18" s="133"/>
      <c r="I18" s="133">
        <v>0</v>
      </c>
      <c r="J18" s="133"/>
      <c r="K18" s="133">
        <v>0</v>
      </c>
      <c r="L18" s="133"/>
      <c r="M18" s="133"/>
      <c r="N18" s="132"/>
      <c r="O18" s="132"/>
      <c r="P18" s="132"/>
      <c r="Q18" s="132"/>
      <c r="R18" s="133"/>
      <c r="S18" s="133"/>
      <c r="T18" s="133"/>
      <c r="U18" s="133"/>
      <c r="V18" s="133"/>
      <c r="W18" s="133"/>
      <c r="X18" s="133"/>
      <c r="AG18" t="s">
        <v>321</v>
      </c>
    </row>
    <row r="19" spans="1:60" ht="22.5">
      <c r="A19" s="140" t="s">
        <v>149</v>
      </c>
      <c r="B19" s="141" t="s">
        <v>1169</v>
      </c>
      <c r="C19" s="154" t="s">
        <v>1170</v>
      </c>
      <c r="D19" s="142" t="s">
        <v>653</v>
      </c>
      <c r="E19" s="143">
        <v>110.925</v>
      </c>
      <c r="F19" s="144">
        <v>0</v>
      </c>
      <c r="G19" s="145">
        <f t="shared" ref="G19" si="1">F19*E19</f>
        <v>0</v>
      </c>
      <c r="H19" s="131">
        <v>9.99</v>
      </c>
      <c r="I19" s="131">
        <v>1108.14075</v>
      </c>
      <c r="J19" s="131">
        <v>339.01</v>
      </c>
      <c r="K19" s="131">
        <v>37604.684249999998</v>
      </c>
      <c r="L19" s="131">
        <v>21</v>
      </c>
      <c r="M19" s="131">
        <v>46842.524300000005</v>
      </c>
      <c r="N19" s="130">
        <v>8.1999999999999998E-4</v>
      </c>
      <c r="O19" s="130">
        <v>9.0958499999999998E-2</v>
      </c>
      <c r="P19" s="130">
        <v>0.35</v>
      </c>
      <c r="Q19" s="130">
        <v>38.823749999999997</v>
      </c>
      <c r="R19" s="131">
        <v>0</v>
      </c>
      <c r="S19" s="131" t="s">
        <v>326</v>
      </c>
      <c r="T19" s="131"/>
      <c r="U19" s="131">
        <v>0</v>
      </c>
      <c r="V19" s="131">
        <v>0</v>
      </c>
      <c r="W19" s="131">
        <v>0</v>
      </c>
      <c r="X19" s="131" t="s">
        <v>327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328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>
      <c r="A20" s="129"/>
      <c r="B20" s="129"/>
      <c r="C20" s="255" t="s">
        <v>1171</v>
      </c>
      <c r="D20" s="256"/>
      <c r="E20" s="256"/>
      <c r="F20" s="256"/>
      <c r="G20" s="256"/>
      <c r="H20" s="131"/>
      <c r="I20" s="131"/>
      <c r="J20" s="131"/>
      <c r="K20" s="131"/>
      <c r="L20" s="131"/>
      <c r="M20" s="131"/>
      <c r="N20" s="130"/>
      <c r="O20" s="130"/>
      <c r="P20" s="130"/>
      <c r="Q20" s="130"/>
      <c r="R20" s="131"/>
      <c r="S20" s="131"/>
      <c r="T20" s="131"/>
      <c r="U20" s="131"/>
      <c r="V20" s="131"/>
      <c r="W20" s="131"/>
      <c r="X20" s="131"/>
      <c r="Y20" s="126"/>
      <c r="Z20" s="126"/>
      <c r="AA20" s="126"/>
      <c r="AB20" s="126"/>
      <c r="AC20" s="126"/>
      <c r="AD20" s="126"/>
      <c r="AE20" s="126"/>
      <c r="AF20" s="126"/>
      <c r="AG20" s="126" t="s">
        <v>340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>
      <c r="A21" s="129"/>
      <c r="B21" s="129"/>
      <c r="C21" s="257" t="s">
        <v>1172</v>
      </c>
      <c r="D21" s="258"/>
      <c r="E21" s="258"/>
      <c r="F21" s="258"/>
      <c r="G21" s="258"/>
      <c r="H21" s="131"/>
      <c r="I21" s="131"/>
      <c r="J21" s="131"/>
      <c r="K21" s="131"/>
      <c r="L21" s="131"/>
      <c r="M21" s="131"/>
      <c r="N21" s="130"/>
      <c r="O21" s="130"/>
      <c r="P21" s="130"/>
      <c r="Q21" s="130"/>
      <c r="R21" s="131"/>
      <c r="S21" s="131"/>
      <c r="T21" s="131"/>
      <c r="U21" s="131"/>
      <c r="V21" s="131"/>
      <c r="W21" s="131"/>
      <c r="X21" s="131"/>
      <c r="Y21" s="126"/>
      <c r="Z21" s="126"/>
      <c r="AA21" s="126"/>
      <c r="AB21" s="126"/>
      <c r="AC21" s="126"/>
      <c r="AD21" s="126"/>
      <c r="AE21" s="126"/>
      <c r="AF21" s="126"/>
      <c r="AG21" s="126" t="s">
        <v>340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>
      <c r="A22" s="146" t="s">
        <v>153</v>
      </c>
      <c r="B22" s="147" t="s">
        <v>1173</v>
      </c>
      <c r="C22" s="153" t="s">
        <v>1174</v>
      </c>
      <c r="D22" s="148" t="s">
        <v>653</v>
      </c>
      <c r="E22" s="149">
        <v>12.728999999999999</v>
      </c>
      <c r="F22" s="150">
        <v>0</v>
      </c>
      <c r="G22" s="145">
        <f t="shared" ref="G22:G23" si="2">F22*E22</f>
        <v>0</v>
      </c>
      <c r="H22" s="131">
        <v>34.270000000000003</v>
      </c>
      <c r="I22" s="131">
        <v>436.22282999999999</v>
      </c>
      <c r="J22" s="131">
        <v>874.73</v>
      </c>
      <c r="K22" s="131">
        <v>11134.438169999999</v>
      </c>
      <c r="L22" s="131">
        <v>21</v>
      </c>
      <c r="M22" s="131">
        <v>14000.498599999999</v>
      </c>
      <c r="N22" s="130">
        <v>1.2800000000000001E-3</v>
      </c>
      <c r="O22" s="130">
        <v>1.6293120000000001E-2</v>
      </c>
      <c r="P22" s="130">
        <v>1.8</v>
      </c>
      <c r="Q22" s="130">
        <v>22.912199999999999</v>
      </c>
      <c r="R22" s="131">
        <v>0</v>
      </c>
      <c r="S22" s="131" t="s">
        <v>326</v>
      </c>
      <c r="T22" s="131"/>
      <c r="U22" s="131">
        <v>0</v>
      </c>
      <c r="V22" s="131">
        <v>0</v>
      </c>
      <c r="W22" s="131">
        <v>0</v>
      </c>
      <c r="X22" s="131" t="s">
        <v>327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328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>
      <c r="A23" s="140" t="s">
        <v>155</v>
      </c>
      <c r="B23" s="141" t="s">
        <v>1175</v>
      </c>
      <c r="C23" s="154" t="s">
        <v>1176</v>
      </c>
      <c r="D23" s="142" t="s">
        <v>338</v>
      </c>
      <c r="E23" s="143">
        <v>39.637999999999998</v>
      </c>
      <c r="F23" s="144">
        <v>0</v>
      </c>
      <c r="G23" s="145">
        <f t="shared" si="2"/>
        <v>0</v>
      </c>
      <c r="H23" s="131">
        <v>21.6</v>
      </c>
      <c r="I23" s="131">
        <v>856.18079999999998</v>
      </c>
      <c r="J23" s="131">
        <v>163.4</v>
      </c>
      <c r="K23" s="131">
        <v>6476.8491999999997</v>
      </c>
      <c r="L23" s="131">
        <v>21</v>
      </c>
      <c r="M23" s="131">
        <v>8872.9663</v>
      </c>
      <c r="N23" s="130">
        <v>6.7000000000000002E-4</v>
      </c>
      <c r="O23" s="130">
        <v>2.6557459999999998E-2</v>
      </c>
      <c r="P23" s="130">
        <v>0.26100000000000001</v>
      </c>
      <c r="Q23" s="130">
        <v>10.345518</v>
      </c>
      <c r="R23" s="131">
        <v>0</v>
      </c>
      <c r="S23" s="131" t="s">
        <v>326</v>
      </c>
      <c r="T23" s="131"/>
      <c r="U23" s="131">
        <v>0</v>
      </c>
      <c r="V23" s="131">
        <v>0</v>
      </c>
      <c r="W23" s="131">
        <v>0</v>
      </c>
      <c r="X23" s="131" t="s">
        <v>327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328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>
      <c r="A24" s="129"/>
      <c r="B24" s="129"/>
      <c r="C24" s="255" t="s">
        <v>1177</v>
      </c>
      <c r="D24" s="256"/>
      <c r="E24" s="256"/>
      <c r="F24" s="256"/>
      <c r="G24" s="256"/>
      <c r="H24" s="131"/>
      <c r="I24" s="131"/>
      <c r="J24" s="131"/>
      <c r="K24" s="131"/>
      <c r="L24" s="131"/>
      <c r="M24" s="131"/>
      <c r="N24" s="130"/>
      <c r="O24" s="130"/>
      <c r="P24" s="130"/>
      <c r="Q24" s="130"/>
      <c r="R24" s="131"/>
      <c r="S24" s="131"/>
      <c r="T24" s="131"/>
      <c r="U24" s="131"/>
      <c r="V24" s="131"/>
      <c r="W24" s="131"/>
      <c r="X24" s="131"/>
      <c r="Y24" s="126"/>
      <c r="Z24" s="126"/>
      <c r="AA24" s="126"/>
      <c r="AB24" s="126"/>
      <c r="AC24" s="126"/>
      <c r="AD24" s="126"/>
      <c r="AE24" s="126"/>
      <c r="AF24" s="126"/>
      <c r="AG24" s="126" t="s">
        <v>340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>
      <c r="A25" s="129"/>
      <c r="B25" s="129"/>
      <c r="C25" s="257" t="s">
        <v>1178</v>
      </c>
      <c r="D25" s="258"/>
      <c r="E25" s="258"/>
      <c r="F25" s="258"/>
      <c r="G25" s="258"/>
      <c r="H25" s="131"/>
      <c r="I25" s="131"/>
      <c r="J25" s="131"/>
      <c r="K25" s="131"/>
      <c r="L25" s="131"/>
      <c r="M25" s="131"/>
      <c r="N25" s="130"/>
      <c r="O25" s="130"/>
      <c r="P25" s="130"/>
      <c r="Q25" s="130"/>
      <c r="R25" s="131"/>
      <c r="S25" s="131"/>
      <c r="T25" s="131"/>
      <c r="U25" s="131"/>
      <c r="V25" s="131"/>
      <c r="W25" s="131"/>
      <c r="X25" s="131"/>
      <c r="Y25" s="126"/>
      <c r="Z25" s="126"/>
      <c r="AA25" s="126"/>
      <c r="AB25" s="126"/>
      <c r="AC25" s="126"/>
      <c r="AD25" s="126"/>
      <c r="AE25" s="126"/>
      <c r="AF25" s="126"/>
      <c r="AG25" s="126" t="s">
        <v>340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>
      <c r="A26" s="129"/>
      <c r="B26" s="129"/>
      <c r="C26" s="257" t="s">
        <v>1179</v>
      </c>
      <c r="D26" s="258"/>
      <c r="E26" s="258"/>
      <c r="F26" s="258"/>
      <c r="G26" s="258"/>
      <c r="H26" s="131"/>
      <c r="I26" s="131"/>
      <c r="J26" s="131"/>
      <c r="K26" s="131"/>
      <c r="L26" s="131"/>
      <c r="M26" s="131"/>
      <c r="N26" s="130"/>
      <c r="O26" s="130"/>
      <c r="P26" s="130"/>
      <c r="Q26" s="130"/>
      <c r="R26" s="131"/>
      <c r="S26" s="131"/>
      <c r="T26" s="131"/>
      <c r="U26" s="131"/>
      <c r="V26" s="131"/>
      <c r="W26" s="131"/>
      <c r="X26" s="131"/>
      <c r="Y26" s="126"/>
      <c r="Z26" s="126"/>
      <c r="AA26" s="126"/>
      <c r="AB26" s="126"/>
      <c r="AC26" s="126"/>
      <c r="AD26" s="126"/>
      <c r="AE26" s="126"/>
      <c r="AF26" s="126"/>
      <c r="AG26" s="126" t="s">
        <v>340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>
      <c r="A27" s="129"/>
      <c r="B27" s="129"/>
      <c r="C27" s="257" t="s">
        <v>1180</v>
      </c>
      <c r="D27" s="258"/>
      <c r="E27" s="258"/>
      <c r="F27" s="258"/>
      <c r="G27" s="258"/>
      <c r="H27" s="131"/>
      <c r="I27" s="131"/>
      <c r="J27" s="131"/>
      <c r="K27" s="131"/>
      <c r="L27" s="131"/>
      <c r="M27" s="131"/>
      <c r="N27" s="130"/>
      <c r="O27" s="130"/>
      <c r="P27" s="130"/>
      <c r="Q27" s="130"/>
      <c r="R27" s="131"/>
      <c r="S27" s="131"/>
      <c r="T27" s="131"/>
      <c r="U27" s="131"/>
      <c r="V27" s="131"/>
      <c r="W27" s="131"/>
      <c r="X27" s="131"/>
      <c r="Y27" s="126"/>
      <c r="Z27" s="126"/>
      <c r="AA27" s="126"/>
      <c r="AB27" s="126"/>
      <c r="AC27" s="126"/>
      <c r="AD27" s="126"/>
      <c r="AE27" s="126"/>
      <c r="AF27" s="126"/>
      <c r="AG27" s="126" t="s">
        <v>340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>
      <c r="A28" s="129"/>
      <c r="B28" s="129"/>
      <c r="C28" s="257" t="s">
        <v>1181</v>
      </c>
      <c r="D28" s="258"/>
      <c r="E28" s="258"/>
      <c r="F28" s="258"/>
      <c r="G28" s="258"/>
      <c r="H28" s="131"/>
      <c r="I28" s="131"/>
      <c r="J28" s="131"/>
      <c r="K28" s="131"/>
      <c r="L28" s="131"/>
      <c r="M28" s="131"/>
      <c r="N28" s="130"/>
      <c r="O28" s="130"/>
      <c r="P28" s="130"/>
      <c r="Q28" s="130"/>
      <c r="R28" s="131"/>
      <c r="S28" s="131"/>
      <c r="T28" s="131"/>
      <c r="U28" s="131"/>
      <c r="V28" s="131"/>
      <c r="W28" s="131"/>
      <c r="X28" s="131"/>
      <c r="Y28" s="126"/>
      <c r="Z28" s="126"/>
      <c r="AA28" s="126"/>
      <c r="AB28" s="126"/>
      <c r="AC28" s="126"/>
      <c r="AD28" s="126"/>
      <c r="AE28" s="126"/>
      <c r="AF28" s="126"/>
      <c r="AG28" s="126" t="s">
        <v>340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>
      <c r="A29" s="129"/>
      <c r="B29" s="129"/>
      <c r="C29" s="257" t="s">
        <v>1182</v>
      </c>
      <c r="D29" s="258"/>
      <c r="E29" s="258"/>
      <c r="F29" s="258"/>
      <c r="G29" s="258"/>
      <c r="H29" s="131"/>
      <c r="I29" s="131"/>
      <c r="J29" s="131"/>
      <c r="K29" s="131"/>
      <c r="L29" s="131"/>
      <c r="M29" s="131"/>
      <c r="N29" s="130"/>
      <c r="O29" s="130"/>
      <c r="P29" s="130"/>
      <c r="Q29" s="130"/>
      <c r="R29" s="131"/>
      <c r="S29" s="131"/>
      <c r="T29" s="131"/>
      <c r="U29" s="131"/>
      <c r="V29" s="131"/>
      <c r="W29" s="131"/>
      <c r="X29" s="131"/>
      <c r="Y29" s="126"/>
      <c r="Z29" s="126"/>
      <c r="AA29" s="126"/>
      <c r="AB29" s="126"/>
      <c r="AC29" s="126"/>
      <c r="AD29" s="126"/>
      <c r="AE29" s="126"/>
      <c r="AF29" s="126"/>
      <c r="AG29" s="126" t="s">
        <v>340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>
      <c r="A30" s="129"/>
      <c r="B30" s="129"/>
      <c r="C30" s="257" t="s">
        <v>1183</v>
      </c>
      <c r="D30" s="258"/>
      <c r="E30" s="258"/>
      <c r="F30" s="258"/>
      <c r="G30" s="258"/>
      <c r="H30" s="131"/>
      <c r="I30" s="131"/>
      <c r="J30" s="131"/>
      <c r="K30" s="131"/>
      <c r="L30" s="131"/>
      <c r="M30" s="131"/>
      <c r="N30" s="130"/>
      <c r="O30" s="130"/>
      <c r="P30" s="130"/>
      <c r="Q30" s="130"/>
      <c r="R30" s="131"/>
      <c r="S30" s="131"/>
      <c r="T30" s="131"/>
      <c r="U30" s="131"/>
      <c r="V30" s="131"/>
      <c r="W30" s="131"/>
      <c r="X30" s="131"/>
      <c r="Y30" s="126"/>
      <c r="Z30" s="126"/>
      <c r="AA30" s="126"/>
      <c r="AB30" s="126"/>
      <c r="AC30" s="126"/>
      <c r="AD30" s="126"/>
      <c r="AE30" s="126"/>
      <c r="AF30" s="126"/>
      <c r="AG30" s="126" t="s">
        <v>340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>
      <c r="A31" s="129"/>
      <c r="B31" s="129"/>
      <c r="C31" s="257" t="s">
        <v>1184</v>
      </c>
      <c r="D31" s="258"/>
      <c r="E31" s="258"/>
      <c r="F31" s="258"/>
      <c r="G31" s="258"/>
      <c r="H31" s="131"/>
      <c r="I31" s="131"/>
      <c r="J31" s="131"/>
      <c r="K31" s="131"/>
      <c r="L31" s="131"/>
      <c r="M31" s="131"/>
      <c r="N31" s="130"/>
      <c r="O31" s="130"/>
      <c r="P31" s="130"/>
      <c r="Q31" s="130"/>
      <c r="R31" s="131"/>
      <c r="S31" s="131"/>
      <c r="T31" s="131"/>
      <c r="U31" s="131"/>
      <c r="V31" s="131"/>
      <c r="W31" s="131"/>
      <c r="X31" s="131"/>
      <c r="Y31" s="126"/>
      <c r="Z31" s="126"/>
      <c r="AA31" s="126"/>
      <c r="AB31" s="126"/>
      <c r="AC31" s="126"/>
      <c r="AD31" s="126"/>
      <c r="AE31" s="126"/>
      <c r="AF31" s="126"/>
      <c r="AG31" s="126" t="s">
        <v>340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>
      <c r="A32" s="129"/>
      <c r="B32" s="129"/>
      <c r="C32" s="257" t="s">
        <v>1185</v>
      </c>
      <c r="D32" s="258"/>
      <c r="E32" s="258"/>
      <c r="F32" s="258"/>
      <c r="G32" s="258"/>
      <c r="H32" s="131"/>
      <c r="I32" s="131"/>
      <c r="J32" s="131"/>
      <c r="K32" s="131"/>
      <c r="L32" s="131"/>
      <c r="M32" s="131"/>
      <c r="N32" s="130"/>
      <c r="O32" s="130"/>
      <c r="P32" s="130"/>
      <c r="Q32" s="130"/>
      <c r="R32" s="131"/>
      <c r="S32" s="131"/>
      <c r="T32" s="131"/>
      <c r="U32" s="131"/>
      <c r="V32" s="131"/>
      <c r="W32" s="131"/>
      <c r="X32" s="131"/>
      <c r="Y32" s="126"/>
      <c r="Z32" s="126"/>
      <c r="AA32" s="126"/>
      <c r="AB32" s="126"/>
      <c r="AC32" s="126"/>
      <c r="AD32" s="126"/>
      <c r="AE32" s="126"/>
      <c r="AF32" s="126"/>
      <c r="AG32" s="126" t="s">
        <v>340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>
      <c r="A33" s="129"/>
      <c r="B33" s="129"/>
      <c r="C33" s="257" t="s">
        <v>528</v>
      </c>
      <c r="D33" s="258"/>
      <c r="E33" s="258"/>
      <c r="F33" s="258"/>
      <c r="G33" s="258"/>
      <c r="H33" s="131"/>
      <c r="I33" s="131"/>
      <c r="J33" s="131"/>
      <c r="K33" s="131"/>
      <c r="L33" s="131"/>
      <c r="M33" s="131"/>
      <c r="N33" s="130"/>
      <c r="O33" s="130"/>
      <c r="P33" s="130"/>
      <c r="Q33" s="130"/>
      <c r="R33" s="131"/>
      <c r="S33" s="131"/>
      <c r="T33" s="131"/>
      <c r="U33" s="131"/>
      <c r="V33" s="131"/>
      <c r="W33" s="131"/>
      <c r="X33" s="131"/>
      <c r="Y33" s="126"/>
      <c r="Z33" s="126"/>
      <c r="AA33" s="126"/>
      <c r="AB33" s="126"/>
      <c r="AC33" s="126"/>
      <c r="AD33" s="126"/>
      <c r="AE33" s="126"/>
      <c r="AF33" s="126"/>
      <c r="AG33" s="126" t="s">
        <v>340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>
      <c r="A34" s="129"/>
      <c r="B34" s="129"/>
      <c r="C34" s="257" t="s">
        <v>1186</v>
      </c>
      <c r="D34" s="258"/>
      <c r="E34" s="258"/>
      <c r="F34" s="258"/>
      <c r="G34" s="258"/>
      <c r="H34" s="131"/>
      <c r="I34" s="131"/>
      <c r="J34" s="131"/>
      <c r="K34" s="131"/>
      <c r="L34" s="131"/>
      <c r="M34" s="131"/>
      <c r="N34" s="130"/>
      <c r="O34" s="130"/>
      <c r="P34" s="130"/>
      <c r="Q34" s="130"/>
      <c r="R34" s="131"/>
      <c r="S34" s="131"/>
      <c r="T34" s="131"/>
      <c r="U34" s="131"/>
      <c r="V34" s="131"/>
      <c r="W34" s="131"/>
      <c r="X34" s="131"/>
      <c r="Y34" s="126"/>
      <c r="Z34" s="126"/>
      <c r="AA34" s="126"/>
      <c r="AB34" s="126"/>
      <c r="AC34" s="126"/>
      <c r="AD34" s="126"/>
      <c r="AE34" s="126"/>
      <c r="AF34" s="126"/>
      <c r="AG34" s="126" t="s">
        <v>340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>
      <c r="A35" s="129"/>
      <c r="B35" s="129"/>
      <c r="C35" s="257" t="s">
        <v>352</v>
      </c>
      <c r="D35" s="258"/>
      <c r="E35" s="258"/>
      <c r="F35" s="258"/>
      <c r="G35" s="258"/>
      <c r="H35" s="131"/>
      <c r="I35" s="131"/>
      <c r="J35" s="131"/>
      <c r="K35" s="131"/>
      <c r="L35" s="131"/>
      <c r="M35" s="131"/>
      <c r="N35" s="130"/>
      <c r="O35" s="130"/>
      <c r="P35" s="130"/>
      <c r="Q35" s="130"/>
      <c r="R35" s="131"/>
      <c r="S35" s="131"/>
      <c r="T35" s="131"/>
      <c r="U35" s="131"/>
      <c r="V35" s="131"/>
      <c r="W35" s="131"/>
      <c r="X35" s="131"/>
      <c r="Y35" s="126"/>
      <c r="Z35" s="126"/>
      <c r="AA35" s="126"/>
      <c r="AB35" s="126"/>
      <c r="AC35" s="126"/>
      <c r="AD35" s="126"/>
      <c r="AE35" s="126"/>
      <c r="AF35" s="126"/>
      <c r="AG35" s="126" t="s">
        <v>340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>
      <c r="A36" s="129"/>
      <c r="B36" s="129"/>
      <c r="C36" s="257" t="s">
        <v>1187</v>
      </c>
      <c r="D36" s="258"/>
      <c r="E36" s="258"/>
      <c r="F36" s="258"/>
      <c r="G36" s="258"/>
      <c r="H36" s="131"/>
      <c r="I36" s="131"/>
      <c r="J36" s="131"/>
      <c r="K36" s="131"/>
      <c r="L36" s="131"/>
      <c r="M36" s="131"/>
      <c r="N36" s="130"/>
      <c r="O36" s="130"/>
      <c r="P36" s="130"/>
      <c r="Q36" s="130"/>
      <c r="R36" s="131"/>
      <c r="S36" s="131"/>
      <c r="T36" s="131"/>
      <c r="U36" s="131"/>
      <c r="V36" s="131"/>
      <c r="W36" s="131"/>
      <c r="X36" s="131"/>
      <c r="Y36" s="126"/>
      <c r="Z36" s="126"/>
      <c r="AA36" s="126"/>
      <c r="AB36" s="126"/>
      <c r="AC36" s="126"/>
      <c r="AD36" s="126"/>
      <c r="AE36" s="126"/>
      <c r="AF36" s="126"/>
      <c r="AG36" s="126" t="s">
        <v>340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>
      <c r="A37" s="140" t="s">
        <v>159</v>
      </c>
      <c r="B37" s="141" t="s">
        <v>1188</v>
      </c>
      <c r="C37" s="154" t="s">
        <v>1189</v>
      </c>
      <c r="D37" s="142" t="s">
        <v>338</v>
      </c>
      <c r="E37" s="143">
        <v>0.71</v>
      </c>
      <c r="F37" s="144">
        <v>0</v>
      </c>
      <c r="G37" s="145">
        <f t="shared" ref="G37" si="3">F37*E37</f>
        <v>0</v>
      </c>
      <c r="H37" s="131">
        <v>20.010000000000002</v>
      </c>
      <c r="I37" s="131">
        <v>14.207100000000001</v>
      </c>
      <c r="J37" s="131">
        <v>120.49</v>
      </c>
      <c r="K37" s="131">
        <v>85.547899999999998</v>
      </c>
      <c r="L37" s="131">
        <v>21</v>
      </c>
      <c r="M37" s="131">
        <v>120.70960000000001</v>
      </c>
      <c r="N37" s="130">
        <v>6.7000000000000002E-4</v>
      </c>
      <c r="O37" s="130">
        <v>4.7570000000000002E-4</v>
      </c>
      <c r="P37" s="130">
        <v>0.13100000000000001</v>
      </c>
      <c r="Q37" s="130">
        <v>9.3009999999999995E-2</v>
      </c>
      <c r="R37" s="131">
        <v>0</v>
      </c>
      <c r="S37" s="131" t="s">
        <v>326</v>
      </c>
      <c r="T37" s="131"/>
      <c r="U37" s="131">
        <v>0</v>
      </c>
      <c r="V37" s="131">
        <v>0</v>
      </c>
      <c r="W37" s="131">
        <v>0</v>
      </c>
      <c r="X37" s="131" t="s">
        <v>327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328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>
      <c r="A38" s="129"/>
      <c r="B38" s="129"/>
      <c r="C38" s="255" t="s">
        <v>1177</v>
      </c>
      <c r="D38" s="256"/>
      <c r="E38" s="256"/>
      <c r="F38" s="256"/>
      <c r="G38" s="256"/>
      <c r="H38" s="131"/>
      <c r="I38" s="131"/>
      <c r="J38" s="131"/>
      <c r="K38" s="131"/>
      <c r="L38" s="131"/>
      <c r="M38" s="131"/>
      <c r="N38" s="130"/>
      <c r="O38" s="130"/>
      <c r="P38" s="130"/>
      <c r="Q38" s="130"/>
      <c r="R38" s="131"/>
      <c r="S38" s="131"/>
      <c r="T38" s="131"/>
      <c r="U38" s="131"/>
      <c r="V38" s="131"/>
      <c r="W38" s="131"/>
      <c r="X38" s="131"/>
      <c r="Y38" s="126"/>
      <c r="Z38" s="126"/>
      <c r="AA38" s="126"/>
      <c r="AB38" s="126"/>
      <c r="AC38" s="126"/>
      <c r="AD38" s="126"/>
      <c r="AE38" s="126"/>
      <c r="AF38" s="126"/>
      <c r="AG38" s="126" t="s">
        <v>340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>
      <c r="A39" s="129"/>
      <c r="B39" s="129"/>
      <c r="C39" s="257" t="s">
        <v>1183</v>
      </c>
      <c r="D39" s="258"/>
      <c r="E39" s="258"/>
      <c r="F39" s="258"/>
      <c r="G39" s="258"/>
      <c r="H39" s="131"/>
      <c r="I39" s="131"/>
      <c r="J39" s="131"/>
      <c r="K39" s="131"/>
      <c r="L39" s="131"/>
      <c r="M39" s="131"/>
      <c r="N39" s="130"/>
      <c r="O39" s="130"/>
      <c r="P39" s="130"/>
      <c r="Q39" s="130"/>
      <c r="R39" s="131"/>
      <c r="S39" s="131"/>
      <c r="T39" s="131"/>
      <c r="U39" s="131"/>
      <c r="V39" s="131"/>
      <c r="W39" s="131"/>
      <c r="X39" s="131"/>
      <c r="Y39" s="126"/>
      <c r="Z39" s="126"/>
      <c r="AA39" s="126"/>
      <c r="AB39" s="126"/>
      <c r="AC39" s="126"/>
      <c r="AD39" s="126"/>
      <c r="AE39" s="126"/>
      <c r="AF39" s="126"/>
      <c r="AG39" s="126" t="s">
        <v>340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>
      <c r="A40" s="129"/>
      <c r="B40" s="129"/>
      <c r="C40" s="257" t="s">
        <v>1190</v>
      </c>
      <c r="D40" s="258"/>
      <c r="E40" s="258"/>
      <c r="F40" s="258"/>
      <c r="G40" s="258"/>
      <c r="H40" s="131"/>
      <c r="I40" s="131"/>
      <c r="J40" s="131"/>
      <c r="K40" s="131"/>
      <c r="L40" s="131"/>
      <c r="M40" s="131"/>
      <c r="N40" s="130"/>
      <c r="O40" s="130"/>
      <c r="P40" s="130"/>
      <c r="Q40" s="130"/>
      <c r="R40" s="131"/>
      <c r="S40" s="131"/>
      <c r="T40" s="131"/>
      <c r="U40" s="131"/>
      <c r="V40" s="131"/>
      <c r="W40" s="131"/>
      <c r="X40" s="131"/>
      <c r="Y40" s="126"/>
      <c r="Z40" s="126"/>
      <c r="AA40" s="126"/>
      <c r="AB40" s="126"/>
      <c r="AC40" s="126"/>
      <c r="AD40" s="126"/>
      <c r="AE40" s="126"/>
      <c r="AF40" s="126"/>
      <c r="AG40" s="126" t="s">
        <v>340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>
      <c r="A41" s="129"/>
      <c r="B41" s="129"/>
      <c r="C41" s="257" t="s">
        <v>1185</v>
      </c>
      <c r="D41" s="258"/>
      <c r="E41" s="258"/>
      <c r="F41" s="258"/>
      <c r="G41" s="258"/>
      <c r="H41" s="131"/>
      <c r="I41" s="131"/>
      <c r="J41" s="131"/>
      <c r="K41" s="131"/>
      <c r="L41" s="131"/>
      <c r="M41" s="131"/>
      <c r="N41" s="130"/>
      <c r="O41" s="130"/>
      <c r="P41" s="130"/>
      <c r="Q41" s="130"/>
      <c r="R41" s="131"/>
      <c r="S41" s="131"/>
      <c r="T41" s="131"/>
      <c r="U41" s="131"/>
      <c r="V41" s="131"/>
      <c r="W41" s="131"/>
      <c r="X41" s="131"/>
      <c r="Y41" s="126"/>
      <c r="Z41" s="126"/>
      <c r="AA41" s="126"/>
      <c r="AB41" s="126"/>
      <c r="AC41" s="126"/>
      <c r="AD41" s="126"/>
      <c r="AE41" s="126"/>
      <c r="AF41" s="126"/>
      <c r="AG41" s="126" t="s">
        <v>340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>
      <c r="A42" s="129"/>
      <c r="B42" s="129"/>
      <c r="C42" s="257" t="s">
        <v>1187</v>
      </c>
      <c r="D42" s="258"/>
      <c r="E42" s="258"/>
      <c r="F42" s="258"/>
      <c r="G42" s="258"/>
      <c r="H42" s="131"/>
      <c r="I42" s="131"/>
      <c r="J42" s="131"/>
      <c r="K42" s="131"/>
      <c r="L42" s="131"/>
      <c r="M42" s="131"/>
      <c r="N42" s="130"/>
      <c r="O42" s="130"/>
      <c r="P42" s="130"/>
      <c r="Q42" s="130"/>
      <c r="R42" s="131"/>
      <c r="S42" s="131"/>
      <c r="T42" s="131"/>
      <c r="U42" s="131"/>
      <c r="V42" s="131"/>
      <c r="W42" s="131"/>
      <c r="X42" s="131"/>
      <c r="Y42" s="126"/>
      <c r="Z42" s="126"/>
      <c r="AA42" s="126"/>
      <c r="AB42" s="126"/>
      <c r="AC42" s="126"/>
      <c r="AD42" s="126"/>
      <c r="AE42" s="126"/>
      <c r="AF42" s="126"/>
      <c r="AG42" s="126" t="s">
        <v>340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>
      <c r="A43" s="140" t="s">
        <v>757</v>
      </c>
      <c r="B43" s="141" t="s">
        <v>1191</v>
      </c>
      <c r="C43" s="154" t="s">
        <v>1192</v>
      </c>
      <c r="D43" s="142" t="s">
        <v>653</v>
      </c>
      <c r="E43" s="143">
        <v>2.9119999999999999</v>
      </c>
      <c r="F43" s="144">
        <v>0</v>
      </c>
      <c r="G43" s="145">
        <f t="shared" ref="G43" si="4">F43*E43</f>
        <v>0</v>
      </c>
      <c r="H43" s="131">
        <v>339.13</v>
      </c>
      <c r="I43" s="131">
        <v>987.54656</v>
      </c>
      <c r="J43" s="131">
        <v>1558.87</v>
      </c>
      <c r="K43" s="131">
        <v>4539.4294399999999</v>
      </c>
      <c r="L43" s="131">
        <v>21</v>
      </c>
      <c r="M43" s="131">
        <v>6687.6457999999993</v>
      </c>
      <c r="N43" s="130">
        <v>1.2489999999999999E-2</v>
      </c>
      <c r="O43" s="130">
        <v>3.6370879999999994E-2</v>
      </c>
      <c r="P43" s="130">
        <v>1.8</v>
      </c>
      <c r="Q43" s="130">
        <v>5.2416</v>
      </c>
      <c r="R43" s="131">
        <v>0</v>
      </c>
      <c r="S43" s="131" t="s">
        <v>326</v>
      </c>
      <c r="T43" s="131"/>
      <c r="U43" s="131">
        <v>0</v>
      </c>
      <c r="V43" s="131">
        <v>0</v>
      </c>
      <c r="W43" s="131">
        <v>0</v>
      </c>
      <c r="X43" s="131" t="s">
        <v>327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328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>
      <c r="A44" s="129"/>
      <c r="B44" s="129"/>
      <c r="C44" s="255" t="s">
        <v>1193</v>
      </c>
      <c r="D44" s="256"/>
      <c r="E44" s="256"/>
      <c r="F44" s="256"/>
      <c r="G44" s="256"/>
      <c r="H44" s="131"/>
      <c r="I44" s="131"/>
      <c r="J44" s="131"/>
      <c r="K44" s="131"/>
      <c r="L44" s="131"/>
      <c r="M44" s="131"/>
      <c r="N44" s="130"/>
      <c r="O44" s="130"/>
      <c r="P44" s="130"/>
      <c r="Q44" s="130"/>
      <c r="R44" s="131"/>
      <c r="S44" s="131"/>
      <c r="T44" s="131"/>
      <c r="U44" s="131"/>
      <c r="V44" s="131"/>
      <c r="W44" s="131"/>
      <c r="X44" s="131"/>
      <c r="Y44" s="126"/>
      <c r="Z44" s="126"/>
      <c r="AA44" s="126"/>
      <c r="AB44" s="126"/>
      <c r="AC44" s="126"/>
      <c r="AD44" s="126"/>
      <c r="AE44" s="126"/>
      <c r="AF44" s="126"/>
      <c r="AG44" s="126" t="s">
        <v>340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>
      <c r="A45" s="129"/>
      <c r="B45" s="129"/>
      <c r="C45" s="257" t="s">
        <v>1194</v>
      </c>
      <c r="D45" s="258"/>
      <c r="E45" s="258"/>
      <c r="F45" s="258"/>
      <c r="G45" s="258"/>
      <c r="H45" s="131"/>
      <c r="I45" s="131"/>
      <c r="J45" s="131"/>
      <c r="K45" s="131"/>
      <c r="L45" s="131"/>
      <c r="M45" s="131"/>
      <c r="N45" s="130"/>
      <c r="O45" s="130"/>
      <c r="P45" s="130"/>
      <c r="Q45" s="130"/>
      <c r="R45" s="131"/>
      <c r="S45" s="131"/>
      <c r="T45" s="131"/>
      <c r="U45" s="131"/>
      <c r="V45" s="131"/>
      <c r="W45" s="131"/>
      <c r="X45" s="131"/>
      <c r="Y45" s="126"/>
      <c r="Z45" s="126"/>
      <c r="AA45" s="126"/>
      <c r="AB45" s="126"/>
      <c r="AC45" s="126"/>
      <c r="AD45" s="126"/>
      <c r="AE45" s="126"/>
      <c r="AF45" s="126"/>
      <c r="AG45" s="126" t="s">
        <v>340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>
      <c r="A46" s="129"/>
      <c r="B46" s="129"/>
      <c r="C46" s="257" t="s">
        <v>1187</v>
      </c>
      <c r="D46" s="258"/>
      <c r="E46" s="258"/>
      <c r="F46" s="258"/>
      <c r="G46" s="258"/>
      <c r="H46" s="131"/>
      <c r="I46" s="131"/>
      <c r="J46" s="131"/>
      <c r="K46" s="131"/>
      <c r="L46" s="131"/>
      <c r="M46" s="131"/>
      <c r="N46" s="130"/>
      <c r="O46" s="130"/>
      <c r="P46" s="130"/>
      <c r="Q46" s="130"/>
      <c r="R46" s="131"/>
      <c r="S46" s="131"/>
      <c r="T46" s="131"/>
      <c r="U46" s="131"/>
      <c r="V46" s="131"/>
      <c r="W46" s="131"/>
      <c r="X46" s="131"/>
      <c r="Y46" s="126"/>
      <c r="Z46" s="126"/>
      <c r="AA46" s="126"/>
      <c r="AB46" s="126"/>
      <c r="AC46" s="126"/>
      <c r="AD46" s="126"/>
      <c r="AE46" s="126"/>
      <c r="AF46" s="126"/>
      <c r="AG46" s="126" t="s">
        <v>340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>
      <c r="A47" s="140" t="s">
        <v>761</v>
      </c>
      <c r="B47" s="141" t="s">
        <v>1195</v>
      </c>
      <c r="C47" s="154" t="s">
        <v>1196</v>
      </c>
      <c r="D47" s="142" t="s">
        <v>735</v>
      </c>
      <c r="E47" s="143">
        <v>0.184</v>
      </c>
      <c r="F47" s="144">
        <v>0</v>
      </c>
      <c r="G47" s="145">
        <f t="shared" ref="G47" si="5">F47*E47</f>
        <v>0</v>
      </c>
      <c r="H47" s="131">
        <v>2151.7399999999998</v>
      </c>
      <c r="I47" s="131">
        <v>395.92015999999995</v>
      </c>
      <c r="J47" s="131">
        <v>16468.259999999998</v>
      </c>
      <c r="K47" s="131">
        <v>3030.1598399999998</v>
      </c>
      <c r="L47" s="131">
        <v>21</v>
      </c>
      <c r="M47" s="131">
        <v>4145.5568000000003</v>
      </c>
      <c r="N47" s="130">
        <v>7.596E-2</v>
      </c>
      <c r="O47" s="130">
        <v>1.397664E-2</v>
      </c>
      <c r="P47" s="130">
        <v>1.244</v>
      </c>
      <c r="Q47" s="130">
        <v>0.22889599999999999</v>
      </c>
      <c r="R47" s="131">
        <v>0</v>
      </c>
      <c r="S47" s="131" t="s">
        <v>326</v>
      </c>
      <c r="T47" s="131"/>
      <c r="U47" s="131">
        <v>0</v>
      </c>
      <c r="V47" s="131">
        <v>0</v>
      </c>
      <c r="W47" s="131">
        <v>0</v>
      </c>
      <c r="X47" s="131" t="s">
        <v>327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328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>
      <c r="A48" s="129"/>
      <c r="B48" s="129"/>
      <c r="C48" s="255" t="s">
        <v>1193</v>
      </c>
      <c r="D48" s="256"/>
      <c r="E48" s="256"/>
      <c r="F48" s="256"/>
      <c r="G48" s="256"/>
      <c r="H48" s="131"/>
      <c r="I48" s="131"/>
      <c r="J48" s="131"/>
      <c r="K48" s="131"/>
      <c r="L48" s="131"/>
      <c r="M48" s="131"/>
      <c r="N48" s="130"/>
      <c r="O48" s="130"/>
      <c r="P48" s="130"/>
      <c r="Q48" s="130"/>
      <c r="R48" s="131"/>
      <c r="S48" s="131"/>
      <c r="T48" s="131"/>
      <c r="U48" s="131"/>
      <c r="V48" s="131"/>
      <c r="W48" s="131"/>
      <c r="X48" s="131"/>
      <c r="Y48" s="126"/>
      <c r="Z48" s="126"/>
      <c r="AA48" s="126"/>
      <c r="AB48" s="126"/>
      <c r="AC48" s="126"/>
      <c r="AD48" s="126"/>
      <c r="AE48" s="126"/>
      <c r="AF48" s="126"/>
      <c r="AG48" s="126" t="s">
        <v>340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>
      <c r="A49" s="129"/>
      <c r="B49" s="129"/>
      <c r="C49" s="257" t="s">
        <v>1197</v>
      </c>
      <c r="D49" s="258"/>
      <c r="E49" s="258"/>
      <c r="F49" s="258"/>
      <c r="G49" s="258"/>
      <c r="H49" s="131"/>
      <c r="I49" s="131"/>
      <c r="J49" s="131"/>
      <c r="K49" s="131"/>
      <c r="L49" s="131"/>
      <c r="M49" s="131"/>
      <c r="N49" s="130"/>
      <c r="O49" s="130"/>
      <c r="P49" s="130"/>
      <c r="Q49" s="130"/>
      <c r="R49" s="131"/>
      <c r="S49" s="131"/>
      <c r="T49" s="131"/>
      <c r="U49" s="131"/>
      <c r="V49" s="131"/>
      <c r="W49" s="131"/>
      <c r="X49" s="131"/>
      <c r="Y49" s="126"/>
      <c r="Z49" s="126"/>
      <c r="AA49" s="126"/>
      <c r="AB49" s="126"/>
      <c r="AC49" s="126"/>
      <c r="AD49" s="126"/>
      <c r="AE49" s="126"/>
      <c r="AF49" s="126"/>
      <c r="AG49" s="126" t="s">
        <v>340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>
      <c r="A50" s="129"/>
      <c r="B50" s="129"/>
      <c r="C50" s="257" t="s">
        <v>1198</v>
      </c>
      <c r="D50" s="258"/>
      <c r="E50" s="258"/>
      <c r="F50" s="258"/>
      <c r="G50" s="258"/>
      <c r="H50" s="131"/>
      <c r="I50" s="131"/>
      <c r="J50" s="131"/>
      <c r="K50" s="131"/>
      <c r="L50" s="131"/>
      <c r="M50" s="131"/>
      <c r="N50" s="130"/>
      <c r="O50" s="130"/>
      <c r="P50" s="130"/>
      <c r="Q50" s="130"/>
      <c r="R50" s="131"/>
      <c r="S50" s="131"/>
      <c r="T50" s="131"/>
      <c r="U50" s="131"/>
      <c r="V50" s="131"/>
      <c r="W50" s="131"/>
      <c r="X50" s="131"/>
      <c r="Y50" s="126"/>
      <c r="Z50" s="126"/>
      <c r="AA50" s="126"/>
      <c r="AB50" s="126"/>
      <c r="AC50" s="126"/>
      <c r="AD50" s="126"/>
      <c r="AE50" s="126"/>
      <c r="AF50" s="126"/>
      <c r="AG50" s="126" t="s">
        <v>340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>
      <c r="A51" s="129"/>
      <c r="B51" s="129"/>
      <c r="C51" s="257" t="s">
        <v>1199</v>
      </c>
      <c r="D51" s="258"/>
      <c r="E51" s="258"/>
      <c r="F51" s="258"/>
      <c r="G51" s="258"/>
      <c r="H51" s="131"/>
      <c r="I51" s="131"/>
      <c r="J51" s="131"/>
      <c r="K51" s="131"/>
      <c r="L51" s="131"/>
      <c r="M51" s="131"/>
      <c r="N51" s="130"/>
      <c r="O51" s="130"/>
      <c r="P51" s="130"/>
      <c r="Q51" s="130"/>
      <c r="R51" s="131"/>
      <c r="S51" s="131"/>
      <c r="T51" s="131"/>
      <c r="U51" s="131"/>
      <c r="V51" s="131"/>
      <c r="W51" s="131"/>
      <c r="X51" s="131"/>
      <c r="Y51" s="126"/>
      <c r="Z51" s="126"/>
      <c r="AA51" s="126"/>
      <c r="AB51" s="126"/>
      <c r="AC51" s="126"/>
      <c r="AD51" s="126"/>
      <c r="AE51" s="126"/>
      <c r="AF51" s="126"/>
      <c r="AG51" s="126" t="s">
        <v>340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>
      <c r="A52" s="129"/>
      <c r="B52" s="129"/>
      <c r="C52" s="257" t="s">
        <v>1200</v>
      </c>
      <c r="D52" s="258"/>
      <c r="E52" s="258"/>
      <c r="F52" s="258"/>
      <c r="G52" s="258"/>
      <c r="H52" s="131"/>
      <c r="I52" s="131"/>
      <c r="J52" s="131"/>
      <c r="K52" s="131"/>
      <c r="L52" s="131"/>
      <c r="M52" s="131"/>
      <c r="N52" s="130"/>
      <c r="O52" s="130"/>
      <c r="P52" s="130"/>
      <c r="Q52" s="130"/>
      <c r="R52" s="131"/>
      <c r="S52" s="131"/>
      <c r="T52" s="131"/>
      <c r="U52" s="131"/>
      <c r="V52" s="131"/>
      <c r="W52" s="131"/>
      <c r="X52" s="131"/>
      <c r="Y52" s="126"/>
      <c r="Z52" s="126"/>
      <c r="AA52" s="126"/>
      <c r="AB52" s="126"/>
      <c r="AC52" s="126"/>
      <c r="AD52" s="126"/>
      <c r="AE52" s="126"/>
      <c r="AF52" s="126"/>
      <c r="AG52" s="126" t="s">
        <v>340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>
      <c r="A53" s="129"/>
      <c r="B53" s="129"/>
      <c r="C53" s="257" t="s">
        <v>373</v>
      </c>
      <c r="D53" s="258"/>
      <c r="E53" s="258"/>
      <c r="F53" s="258"/>
      <c r="G53" s="258"/>
      <c r="H53" s="131"/>
      <c r="I53" s="131"/>
      <c r="J53" s="131"/>
      <c r="K53" s="131"/>
      <c r="L53" s="131"/>
      <c r="M53" s="131"/>
      <c r="N53" s="130"/>
      <c r="O53" s="130"/>
      <c r="P53" s="130"/>
      <c r="Q53" s="130"/>
      <c r="R53" s="131"/>
      <c r="S53" s="131"/>
      <c r="T53" s="131"/>
      <c r="U53" s="131"/>
      <c r="V53" s="131"/>
      <c r="W53" s="131"/>
      <c r="X53" s="131"/>
      <c r="Y53" s="126"/>
      <c r="Z53" s="126"/>
      <c r="AA53" s="126"/>
      <c r="AB53" s="126"/>
      <c r="AC53" s="126"/>
      <c r="AD53" s="126"/>
      <c r="AE53" s="126"/>
      <c r="AF53" s="126"/>
      <c r="AG53" s="126" t="s">
        <v>340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>
      <c r="A54" s="129"/>
      <c r="B54" s="129"/>
      <c r="C54" s="257" t="s">
        <v>1201</v>
      </c>
      <c r="D54" s="258"/>
      <c r="E54" s="258"/>
      <c r="F54" s="258"/>
      <c r="G54" s="258"/>
      <c r="H54" s="131"/>
      <c r="I54" s="131"/>
      <c r="J54" s="131"/>
      <c r="K54" s="131"/>
      <c r="L54" s="131"/>
      <c r="M54" s="131"/>
      <c r="N54" s="130"/>
      <c r="O54" s="130"/>
      <c r="P54" s="130"/>
      <c r="Q54" s="130"/>
      <c r="R54" s="131"/>
      <c r="S54" s="131"/>
      <c r="T54" s="131"/>
      <c r="U54" s="131"/>
      <c r="V54" s="131"/>
      <c r="W54" s="131"/>
      <c r="X54" s="131"/>
      <c r="Y54" s="126"/>
      <c r="Z54" s="126"/>
      <c r="AA54" s="126"/>
      <c r="AB54" s="126"/>
      <c r="AC54" s="126"/>
      <c r="AD54" s="126"/>
      <c r="AE54" s="126"/>
      <c r="AF54" s="126"/>
      <c r="AG54" s="126" t="s">
        <v>340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>
      <c r="A55" s="129"/>
      <c r="B55" s="129"/>
      <c r="C55" s="257" t="s">
        <v>1187</v>
      </c>
      <c r="D55" s="258"/>
      <c r="E55" s="258"/>
      <c r="F55" s="258"/>
      <c r="G55" s="258"/>
      <c r="H55" s="131"/>
      <c r="I55" s="131"/>
      <c r="J55" s="131"/>
      <c r="K55" s="131"/>
      <c r="L55" s="131"/>
      <c r="M55" s="131"/>
      <c r="N55" s="130"/>
      <c r="O55" s="130"/>
      <c r="P55" s="130"/>
      <c r="Q55" s="130"/>
      <c r="R55" s="131"/>
      <c r="S55" s="131"/>
      <c r="T55" s="131"/>
      <c r="U55" s="131"/>
      <c r="V55" s="131"/>
      <c r="W55" s="131"/>
      <c r="X55" s="131"/>
      <c r="Y55" s="126"/>
      <c r="Z55" s="126"/>
      <c r="AA55" s="126"/>
      <c r="AB55" s="126"/>
      <c r="AC55" s="126"/>
      <c r="AD55" s="126"/>
      <c r="AE55" s="126"/>
      <c r="AF55" s="126"/>
      <c r="AG55" s="126" t="s">
        <v>340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>
      <c r="A56" s="140" t="s">
        <v>219</v>
      </c>
      <c r="B56" s="141" t="s">
        <v>1202</v>
      </c>
      <c r="C56" s="154" t="s">
        <v>1203</v>
      </c>
      <c r="D56" s="142" t="s">
        <v>653</v>
      </c>
      <c r="E56" s="143">
        <v>8.5570000000000004</v>
      </c>
      <c r="F56" s="144">
        <v>0</v>
      </c>
      <c r="G56" s="145">
        <f t="shared" ref="G56" si="6">F56*E56</f>
        <v>0</v>
      </c>
      <c r="H56" s="131">
        <v>48.82</v>
      </c>
      <c r="I56" s="131">
        <v>417.75274000000002</v>
      </c>
      <c r="J56" s="131">
        <v>1515.18</v>
      </c>
      <c r="K56" s="131">
        <v>12965.395260000001</v>
      </c>
      <c r="L56" s="131">
        <v>21</v>
      </c>
      <c r="M56" s="131">
        <v>16193.611499999999</v>
      </c>
      <c r="N56" s="130">
        <v>1.82E-3</v>
      </c>
      <c r="O56" s="130">
        <v>1.5573740000000001E-2</v>
      </c>
      <c r="P56" s="130">
        <v>1.8</v>
      </c>
      <c r="Q56" s="130">
        <v>15.402600000000001</v>
      </c>
      <c r="R56" s="131">
        <v>0</v>
      </c>
      <c r="S56" s="131" t="s">
        <v>326</v>
      </c>
      <c r="T56" s="131"/>
      <c r="U56" s="131">
        <v>0</v>
      </c>
      <c r="V56" s="131">
        <v>0</v>
      </c>
      <c r="W56" s="131">
        <v>0</v>
      </c>
      <c r="X56" s="131" t="s">
        <v>327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328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>
      <c r="A57" s="129"/>
      <c r="B57" s="129"/>
      <c r="C57" s="255" t="s">
        <v>1204</v>
      </c>
      <c r="D57" s="256"/>
      <c r="E57" s="256"/>
      <c r="F57" s="256"/>
      <c r="G57" s="256"/>
      <c r="H57" s="131"/>
      <c r="I57" s="131"/>
      <c r="J57" s="131"/>
      <c r="K57" s="131"/>
      <c r="L57" s="131"/>
      <c r="M57" s="131"/>
      <c r="N57" s="130"/>
      <c r="O57" s="130"/>
      <c r="P57" s="130"/>
      <c r="Q57" s="130"/>
      <c r="R57" s="131"/>
      <c r="S57" s="131"/>
      <c r="T57" s="131"/>
      <c r="U57" s="131"/>
      <c r="V57" s="131"/>
      <c r="W57" s="131"/>
      <c r="X57" s="131"/>
      <c r="Y57" s="126"/>
      <c r="Z57" s="126"/>
      <c r="AA57" s="126"/>
      <c r="AB57" s="126"/>
      <c r="AC57" s="126"/>
      <c r="AD57" s="126"/>
      <c r="AE57" s="126"/>
      <c r="AF57" s="126"/>
      <c r="AG57" s="126" t="s">
        <v>340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>
      <c r="A58" s="129"/>
      <c r="B58" s="129"/>
      <c r="C58" s="257" t="s">
        <v>528</v>
      </c>
      <c r="D58" s="258"/>
      <c r="E58" s="258"/>
      <c r="F58" s="258"/>
      <c r="G58" s="258"/>
      <c r="H58" s="131"/>
      <c r="I58" s="131"/>
      <c r="J58" s="131"/>
      <c r="K58" s="131"/>
      <c r="L58" s="131"/>
      <c r="M58" s="131"/>
      <c r="N58" s="130"/>
      <c r="O58" s="130"/>
      <c r="P58" s="130"/>
      <c r="Q58" s="130"/>
      <c r="R58" s="131"/>
      <c r="S58" s="131"/>
      <c r="T58" s="131"/>
      <c r="U58" s="131"/>
      <c r="V58" s="131"/>
      <c r="W58" s="131"/>
      <c r="X58" s="131"/>
      <c r="Y58" s="126"/>
      <c r="Z58" s="126"/>
      <c r="AA58" s="126"/>
      <c r="AB58" s="126"/>
      <c r="AC58" s="126"/>
      <c r="AD58" s="126"/>
      <c r="AE58" s="126"/>
      <c r="AF58" s="126"/>
      <c r="AG58" s="126" t="s">
        <v>340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>
      <c r="A59" s="129"/>
      <c r="B59" s="129"/>
      <c r="C59" s="257" t="s">
        <v>1205</v>
      </c>
      <c r="D59" s="258"/>
      <c r="E59" s="258"/>
      <c r="F59" s="258"/>
      <c r="G59" s="258"/>
      <c r="H59" s="131"/>
      <c r="I59" s="131"/>
      <c r="J59" s="131"/>
      <c r="K59" s="131"/>
      <c r="L59" s="131"/>
      <c r="M59" s="131"/>
      <c r="N59" s="130"/>
      <c r="O59" s="130"/>
      <c r="P59" s="130"/>
      <c r="Q59" s="130"/>
      <c r="R59" s="131"/>
      <c r="S59" s="131"/>
      <c r="T59" s="131"/>
      <c r="U59" s="131"/>
      <c r="V59" s="131"/>
      <c r="W59" s="131"/>
      <c r="X59" s="131"/>
      <c r="Y59" s="126"/>
      <c r="Z59" s="126"/>
      <c r="AA59" s="126"/>
      <c r="AB59" s="126"/>
      <c r="AC59" s="126"/>
      <c r="AD59" s="126"/>
      <c r="AE59" s="126"/>
      <c r="AF59" s="126"/>
      <c r="AG59" s="126" t="s">
        <v>340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>
      <c r="A60" s="129"/>
      <c r="B60" s="129"/>
      <c r="C60" s="257" t="s">
        <v>1206</v>
      </c>
      <c r="D60" s="258"/>
      <c r="E60" s="258"/>
      <c r="F60" s="258"/>
      <c r="G60" s="258"/>
      <c r="H60" s="131"/>
      <c r="I60" s="131"/>
      <c r="J60" s="131"/>
      <c r="K60" s="131"/>
      <c r="L60" s="131"/>
      <c r="M60" s="131"/>
      <c r="N60" s="130"/>
      <c r="O60" s="130"/>
      <c r="P60" s="130"/>
      <c r="Q60" s="130"/>
      <c r="R60" s="131"/>
      <c r="S60" s="131"/>
      <c r="T60" s="131"/>
      <c r="U60" s="131"/>
      <c r="V60" s="131"/>
      <c r="W60" s="131"/>
      <c r="X60" s="131"/>
      <c r="Y60" s="126"/>
      <c r="Z60" s="126"/>
      <c r="AA60" s="126"/>
      <c r="AB60" s="126"/>
      <c r="AC60" s="126"/>
      <c r="AD60" s="126"/>
      <c r="AE60" s="126"/>
      <c r="AF60" s="126"/>
      <c r="AG60" s="126" t="s">
        <v>340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>
      <c r="A61" s="129"/>
      <c r="B61" s="129"/>
      <c r="C61" s="257" t="s">
        <v>616</v>
      </c>
      <c r="D61" s="258"/>
      <c r="E61" s="258"/>
      <c r="F61" s="258"/>
      <c r="G61" s="258"/>
      <c r="H61" s="131"/>
      <c r="I61" s="131"/>
      <c r="J61" s="131"/>
      <c r="K61" s="131"/>
      <c r="L61" s="131"/>
      <c r="M61" s="131"/>
      <c r="N61" s="130"/>
      <c r="O61" s="130"/>
      <c r="P61" s="130"/>
      <c r="Q61" s="130"/>
      <c r="R61" s="131"/>
      <c r="S61" s="131"/>
      <c r="T61" s="131"/>
      <c r="U61" s="131"/>
      <c r="V61" s="131"/>
      <c r="W61" s="131"/>
      <c r="X61" s="131"/>
      <c r="Y61" s="126"/>
      <c r="Z61" s="126"/>
      <c r="AA61" s="126"/>
      <c r="AB61" s="126"/>
      <c r="AC61" s="126"/>
      <c r="AD61" s="126"/>
      <c r="AE61" s="126"/>
      <c r="AF61" s="126"/>
      <c r="AG61" s="126" t="s">
        <v>340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>
      <c r="A62" s="129"/>
      <c r="B62" s="129"/>
      <c r="C62" s="257" t="s">
        <v>1207</v>
      </c>
      <c r="D62" s="258"/>
      <c r="E62" s="258"/>
      <c r="F62" s="258"/>
      <c r="G62" s="258"/>
      <c r="H62" s="131"/>
      <c r="I62" s="131"/>
      <c r="J62" s="131"/>
      <c r="K62" s="131"/>
      <c r="L62" s="131"/>
      <c r="M62" s="131"/>
      <c r="N62" s="130"/>
      <c r="O62" s="130"/>
      <c r="P62" s="130"/>
      <c r="Q62" s="130"/>
      <c r="R62" s="131"/>
      <c r="S62" s="131"/>
      <c r="T62" s="131"/>
      <c r="U62" s="131"/>
      <c r="V62" s="131"/>
      <c r="W62" s="131"/>
      <c r="X62" s="131"/>
      <c r="Y62" s="126"/>
      <c r="Z62" s="126"/>
      <c r="AA62" s="126"/>
      <c r="AB62" s="126"/>
      <c r="AC62" s="126"/>
      <c r="AD62" s="126"/>
      <c r="AE62" s="126"/>
      <c r="AF62" s="126"/>
      <c r="AG62" s="126" t="s">
        <v>340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>
      <c r="A63" s="129"/>
      <c r="B63" s="129"/>
      <c r="C63" s="257" t="s">
        <v>1187</v>
      </c>
      <c r="D63" s="258"/>
      <c r="E63" s="258"/>
      <c r="F63" s="258"/>
      <c r="G63" s="258"/>
      <c r="H63" s="131"/>
      <c r="I63" s="131"/>
      <c r="J63" s="131"/>
      <c r="K63" s="131"/>
      <c r="L63" s="131"/>
      <c r="M63" s="131"/>
      <c r="N63" s="130"/>
      <c r="O63" s="130"/>
      <c r="P63" s="130"/>
      <c r="Q63" s="130"/>
      <c r="R63" s="131"/>
      <c r="S63" s="131"/>
      <c r="T63" s="131"/>
      <c r="U63" s="131"/>
      <c r="V63" s="131"/>
      <c r="W63" s="131"/>
      <c r="X63" s="131"/>
      <c r="Y63" s="126"/>
      <c r="Z63" s="126"/>
      <c r="AA63" s="126"/>
      <c r="AB63" s="126"/>
      <c r="AC63" s="126"/>
      <c r="AD63" s="126"/>
      <c r="AE63" s="126"/>
      <c r="AF63" s="126"/>
      <c r="AG63" s="126" t="s">
        <v>340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>
      <c r="A64" s="140" t="s">
        <v>223</v>
      </c>
      <c r="B64" s="141" t="s">
        <v>1208</v>
      </c>
      <c r="C64" s="154" t="s">
        <v>1209</v>
      </c>
      <c r="D64" s="142" t="s">
        <v>653</v>
      </c>
      <c r="E64" s="143">
        <v>3.87</v>
      </c>
      <c r="F64" s="144">
        <v>0</v>
      </c>
      <c r="G64" s="145">
        <f t="shared" ref="G64" si="7">F64*E64</f>
        <v>0</v>
      </c>
      <c r="H64" s="131">
        <v>35.61</v>
      </c>
      <c r="I64" s="131">
        <v>137.8107</v>
      </c>
      <c r="J64" s="131">
        <v>1954.39</v>
      </c>
      <c r="K64" s="131">
        <v>7563.4893000000002</v>
      </c>
      <c r="L64" s="131">
        <v>21</v>
      </c>
      <c r="M64" s="131">
        <v>9318.5730000000003</v>
      </c>
      <c r="N64" s="130">
        <v>1.33E-3</v>
      </c>
      <c r="O64" s="130">
        <v>5.1470999999999999E-3</v>
      </c>
      <c r="P64" s="130">
        <v>1.8</v>
      </c>
      <c r="Q64" s="130">
        <v>6.9660000000000002</v>
      </c>
      <c r="R64" s="131">
        <v>0</v>
      </c>
      <c r="S64" s="131" t="s">
        <v>326</v>
      </c>
      <c r="T64" s="131"/>
      <c r="U64" s="131">
        <v>0</v>
      </c>
      <c r="V64" s="131">
        <v>0</v>
      </c>
      <c r="W64" s="131">
        <v>0</v>
      </c>
      <c r="X64" s="131" t="s">
        <v>327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328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>
      <c r="A65" s="129"/>
      <c r="B65" s="129"/>
      <c r="C65" s="255" t="s">
        <v>1204</v>
      </c>
      <c r="D65" s="256"/>
      <c r="E65" s="256"/>
      <c r="F65" s="256"/>
      <c r="G65" s="256"/>
      <c r="H65" s="131"/>
      <c r="I65" s="131"/>
      <c r="J65" s="131"/>
      <c r="K65" s="131"/>
      <c r="L65" s="131"/>
      <c r="M65" s="131"/>
      <c r="N65" s="130"/>
      <c r="O65" s="130"/>
      <c r="P65" s="130"/>
      <c r="Q65" s="130"/>
      <c r="R65" s="131"/>
      <c r="S65" s="131"/>
      <c r="T65" s="131"/>
      <c r="U65" s="131"/>
      <c r="V65" s="131"/>
      <c r="W65" s="131"/>
      <c r="X65" s="131"/>
      <c r="Y65" s="126"/>
      <c r="Z65" s="126"/>
      <c r="AA65" s="126"/>
      <c r="AB65" s="126"/>
      <c r="AC65" s="126"/>
      <c r="AD65" s="126"/>
      <c r="AE65" s="126"/>
      <c r="AF65" s="126"/>
      <c r="AG65" s="126" t="s">
        <v>340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>
      <c r="A66" s="129"/>
      <c r="B66" s="129"/>
      <c r="C66" s="257" t="s">
        <v>344</v>
      </c>
      <c r="D66" s="258"/>
      <c r="E66" s="258"/>
      <c r="F66" s="258"/>
      <c r="G66" s="258"/>
      <c r="H66" s="131"/>
      <c r="I66" s="131"/>
      <c r="J66" s="131"/>
      <c r="K66" s="131"/>
      <c r="L66" s="131"/>
      <c r="M66" s="131"/>
      <c r="N66" s="130"/>
      <c r="O66" s="130"/>
      <c r="P66" s="130"/>
      <c r="Q66" s="130"/>
      <c r="R66" s="131"/>
      <c r="S66" s="131"/>
      <c r="T66" s="131"/>
      <c r="U66" s="131"/>
      <c r="V66" s="131"/>
      <c r="W66" s="131"/>
      <c r="X66" s="131"/>
      <c r="Y66" s="126"/>
      <c r="Z66" s="126"/>
      <c r="AA66" s="126"/>
      <c r="AB66" s="126"/>
      <c r="AC66" s="126"/>
      <c r="AD66" s="126"/>
      <c r="AE66" s="126"/>
      <c r="AF66" s="126"/>
      <c r="AG66" s="126" t="s">
        <v>340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>
      <c r="A67" s="129"/>
      <c r="B67" s="129"/>
      <c r="C67" s="257" t="s">
        <v>1210</v>
      </c>
      <c r="D67" s="258"/>
      <c r="E67" s="258"/>
      <c r="F67" s="258"/>
      <c r="G67" s="258"/>
      <c r="H67" s="131"/>
      <c r="I67" s="131"/>
      <c r="J67" s="131"/>
      <c r="K67" s="131"/>
      <c r="L67" s="131"/>
      <c r="M67" s="131"/>
      <c r="N67" s="130"/>
      <c r="O67" s="130"/>
      <c r="P67" s="130"/>
      <c r="Q67" s="130"/>
      <c r="R67" s="131"/>
      <c r="S67" s="131"/>
      <c r="T67" s="131"/>
      <c r="U67" s="131"/>
      <c r="V67" s="131"/>
      <c r="W67" s="131"/>
      <c r="X67" s="131"/>
      <c r="Y67" s="126"/>
      <c r="Z67" s="126"/>
      <c r="AA67" s="126"/>
      <c r="AB67" s="126"/>
      <c r="AC67" s="126"/>
      <c r="AD67" s="126"/>
      <c r="AE67" s="126"/>
      <c r="AF67" s="126"/>
      <c r="AG67" s="126" t="s">
        <v>340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>
      <c r="A68" s="129"/>
      <c r="B68" s="129"/>
      <c r="C68" s="257" t="s">
        <v>1211</v>
      </c>
      <c r="D68" s="258"/>
      <c r="E68" s="258"/>
      <c r="F68" s="258"/>
      <c r="G68" s="258"/>
      <c r="H68" s="131"/>
      <c r="I68" s="131"/>
      <c r="J68" s="131"/>
      <c r="K68" s="131"/>
      <c r="L68" s="131"/>
      <c r="M68" s="131"/>
      <c r="N68" s="130"/>
      <c r="O68" s="130"/>
      <c r="P68" s="130"/>
      <c r="Q68" s="130"/>
      <c r="R68" s="131"/>
      <c r="S68" s="131"/>
      <c r="T68" s="131"/>
      <c r="U68" s="131"/>
      <c r="V68" s="131"/>
      <c r="W68" s="131"/>
      <c r="X68" s="131"/>
      <c r="Y68" s="126"/>
      <c r="Z68" s="126"/>
      <c r="AA68" s="126"/>
      <c r="AB68" s="126"/>
      <c r="AC68" s="126"/>
      <c r="AD68" s="126"/>
      <c r="AE68" s="126"/>
      <c r="AF68" s="126"/>
      <c r="AG68" s="126" t="s">
        <v>340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>
      <c r="A69" s="129"/>
      <c r="B69" s="129"/>
      <c r="C69" s="257" t="s">
        <v>1212</v>
      </c>
      <c r="D69" s="258"/>
      <c r="E69" s="258"/>
      <c r="F69" s="258"/>
      <c r="G69" s="258"/>
      <c r="H69" s="131"/>
      <c r="I69" s="131"/>
      <c r="J69" s="131"/>
      <c r="K69" s="131"/>
      <c r="L69" s="131"/>
      <c r="M69" s="131"/>
      <c r="N69" s="130"/>
      <c r="O69" s="130"/>
      <c r="P69" s="130"/>
      <c r="Q69" s="130"/>
      <c r="R69" s="131"/>
      <c r="S69" s="131"/>
      <c r="T69" s="131"/>
      <c r="U69" s="131"/>
      <c r="V69" s="131"/>
      <c r="W69" s="131"/>
      <c r="X69" s="131"/>
      <c r="Y69" s="126"/>
      <c r="Z69" s="126"/>
      <c r="AA69" s="126"/>
      <c r="AB69" s="126"/>
      <c r="AC69" s="126"/>
      <c r="AD69" s="126"/>
      <c r="AE69" s="126"/>
      <c r="AF69" s="126"/>
      <c r="AG69" s="126" t="s">
        <v>340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>
      <c r="A70" s="129"/>
      <c r="B70" s="129"/>
      <c r="C70" s="257" t="s">
        <v>1213</v>
      </c>
      <c r="D70" s="258"/>
      <c r="E70" s="258"/>
      <c r="F70" s="258"/>
      <c r="G70" s="258"/>
      <c r="H70" s="131"/>
      <c r="I70" s="131"/>
      <c r="J70" s="131"/>
      <c r="K70" s="131"/>
      <c r="L70" s="131"/>
      <c r="M70" s="131"/>
      <c r="N70" s="130"/>
      <c r="O70" s="130"/>
      <c r="P70" s="130"/>
      <c r="Q70" s="130"/>
      <c r="R70" s="131"/>
      <c r="S70" s="131"/>
      <c r="T70" s="131"/>
      <c r="U70" s="131"/>
      <c r="V70" s="131"/>
      <c r="W70" s="131"/>
      <c r="X70" s="131"/>
      <c r="Y70" s="126"/>
      <c r="Z70" s="126"/>
      <c r="AA70" s="126"/>
      <c r="AB70" s="126"/>
      <c r="AC70" s="126"/>
      <c r="AD70" s="126"/>
      <c r="AE70" s="126"/>
      <c r="AF70" s="126"/>
      <c r="AG70" s="126" t="s">
        <v>340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>
      <c r="A71" s="129"/>
      <c r="B71" s="129"/>
      <c r="C71" s="257" t="s">
        <v>1214</v>
      </c>
      <c r="D71" s="258"/>
      <c r="E71" s="258"/>
      <c r="F71" s="258"/>
      <c r="G71" s="258"/>
      <c r="H71" s="131"/>
      <c r="I71" s="131"/>
      <c r="J71" s="131"/>
      <c r="K71" s="131"/>
      <c r="L71" s="131"/>
      <c r="M71" s="131"/>
      <c r="N71" s="130"/>
      <c r="O71" s="130"/>
      <c r="P71" s="130"/>
      <c r="Q71" s="130"/>
      <c r="R71" s="131"/>
      <c r="S71" s="131"/>
      <c r="T71" s="131"/>
      <c r="U71" s="131"/>
      <c r="V71" s="131"/>
      <c r="W71" s="131"/>
      <c r="X71" s="131"/>
      <c r="Y71" s="126"/>
      <c r="Z71" s="126"/>
      <c r="AA71" s="126"/>
      <c r="AB71" s="126"/>
      <c r="AC71" s="126"/>
      <c r="AD71" s="126"/>
      <c r="AE71" s="126"/>
      <c r="AF71" s="126"/>
      <c r="AG71" s="126" t="s">
        <v>340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>
      <c r="A72" s="129"/>
      <c r="B72" s="129"/>
      <c r="C72" s="257" t="s">
        <v>1187</v>
      </c>
      <c r="D72" s="258"/>
      <c r="E72" s="258"/>
      <c r="F72" s="258"/>
      <c r="G72" s="258"/>
      <c r="H72" s="131"/>
      <c r="I72" s="131"/>
      <c r="J72" s="131"/>
      <c r="K72" s="131"/>
      <c r="L72" s="131"/>
      <c r="M72" s="131"/>
      <c r="N72" s="130"/>
      <c r="O72" s="130"/>
      <c r="P72" s="130"/>
      <c r="Q72" s="130"/>
      <c r="R72" s="131"/>
      <c r="S72" s="131"/>
      <c r="T72" s="131"/>
      <c r="U72" s="131"/>
      <c r="V72" s="131"/>
      <c r="W72" s="131"/>
      <c r="X72" s="131"/>
      <c r="Y72" s="126"/>
      <c r="Z72" s="126"/>
      <c r="AA72" s="126"/>
      <c r="AB72" s="126"/>
      <c r="AC72" s="126"/>
      <c r="AD72" s="126"/>
      <c r="AE72" s="126"/>
      <c r="AF72" s="126"/>
      <c r="AG72" s="126" t="s">
        <v>340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>
      <c r="A73" s="140" t="s">
        <v>63</v>
      </c>
      <c r="B73" s="141" t="s">
        <v>1215</v>
      </c>
      <c r="C73" s="154" t="s">
        <v>1216</v>
      </c>
      <c r="D73" s="142" t="s">
        <v>653</v>
      </c>
      <c r="E73" s="143">
        <v>0.46200000000000002</v>
      </c>
      <c r="F73" s="144">
        <v>0</v>
      </c>
      <c r="G73" s="145">
        <f t="shared" ref="G73" si="8">F73*E73</f>
        <v>0</v>
      </c>
      <c r="H73" s="131">
        <v>48.86</v>
      </c>
      <c r="I73" s="131">
        <v>22.573320000000002</v>
      </c>
      <c r="J73" s="131">
        <v>1344.14</v>
      </c>
      <c r="K73" s="131">
        <v>620.99268000000006</v>
      </c>
      <c r="L73" s="131">
        <v>21</v>
      </c>
      <c r="M73" s="131">
        <v>778.7197000000001</v>
      </c>
      <c r="N73" s="130">
        <v>1.82E-3</v>
      </c>
      <c r="O73" s="130">
        <v>8.4084000000000003E-4</v>
      </c>
      <c r="P73" s="130">
        <v>1.8</v>
      </c>
      <c r="Q73" s="130">
        <v>0.83160000000000001</v>
      </c>
      <c r="R73" s="131">
        <v>0</v>
      </c>
      <c r="S73" s="131" t="s">
        <v>326</v>
      </c>
      <c r="T73" s="131"/>
      <c r="U73" s="131">
        <v>0</v>
      </c>
      <c r="V73" s="131">
        <v>0</v>
      </c>
      <c r="W73" s="131">
        <v>0</v>
      </c>
      <c r="X73" s="131" t="s">
        <v>327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328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>
      <c r="A74" s="129"/>
      <c r="B74" s="129"/>
      <c r="C74" s="255" t="s">
        <v>1204</v>
      </c>
      <c r="D74" s="256"/>
      <c r="E74" s="256"/>
      <c r="F74" s="256"/>
      <c r="G74" s="256"/>
      <c r="H74" s="131"/>
      <c r="I74" s="131"/>
      <c r="J74" s="131"/>
      <c r="K74" s="131"/>
      <c r="L74" s="131"/>
      <c r="M74" s="131"/>
      <c r="N74" s="130"/>
      <c r="O74" s="130"/>
      <c r="P74" s="130"/>
      <c r="Q74" s="130"/>
      <c r="R74" s="131"/>
      <c r="S74" s="131"/>
      <c r="T74" s="131"/>
      <c r="U74" s="131"/>
      <c r="V74" s="131"/>
      <c r="W74" s="131"/>
      <c r="X74" s="131"/>
      <c r="Y74" s="126"/>
      <c r="Z74" s="126"/>
      <c r="AA74" s="126"/>
      <c r="AB74" s="126"/>
      <c r="AC74" s="126"/>
      <c r="AD74" s="126"/>
      <c r="AE74" s="126"/>
      <c r="AF74" s="126"/>
      <c r="AG74" s="126" t="s">
        <v>340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>
      <c r="A75" s="129"/>
      <c r="B75" s="129"/>
      <c r="C75" s="257" t="s">
        <v>344</v>
      </c>
      <c r="D75" s="258"/>
      <c r="E75" s="258"/>
      <c r="F75" s="258"/>
      <c r="G75" s="258"/>
      <c r="H75" s="131"/>
      <c r="I75" s="131"/>
      <c r="J75" s="131"/>
      <c r="K75" s="131"/>
      <c r="L75" s="131"/>
      <c r="M75" s="131"/>
      <c r="N75" s="130"/>
      <c r="O75" s="130"/>
      <c r="P75" s="130"/>
      <c r="Q75" s="130"/>
      <c r="R75" s="131"/>
      <c r="S75" s="131"/>
      <c r="T75" s="131"/>
      <c r="U75" s="131"/>
      <c r="V75" s="131"/>
      <c r="W75" s="131"/>
      <c r="X75" s="131"/>
      <c r="Y75" s="126"/>
      <c r="Z75" s="126"/>
      <c r="AA75" s="126"/>
      <c r="AB75" s="126"/>
      <c r="AC75" s="126"/>
      <c r="AD75" s="126"/>
      <c r="AE75" s="126"/>
      <c r="AF75" s="126"/>
      <c r="AG75" s="126" t="s">
        <v>340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>
      <c r="A76" s="129"/>
      <c r="B76" s="129"/>
      <c r="C76" s="257" t="s">
        <v>1217</v>
      </c>
      <c r="D76" s="258"/>
      <c r="E76" s="258"/>
      <c r="F76" s="258"/>
      <c r="G76" s="258"/>
      <c r="H76" s="131"/>
      <c r="I76" s="131"/>
      <c r="J76" s="131"/>
      <c r="K76" s="131"/>
      <c r="L76" s="131"/>
      <c r="M76" s="131"/>
      <c r="N76" s="130"/>
      <c r="O76" s="130"/>
      <c r="P76" s="130"/>
      <c r="Q76" s="130"/>
      <c r="R76" s="131"/>
      <c r="S76" s="131"/>
      <c r="T76" s="131"/>
      <c r="U76" s="131"/>
      <c r="V76" s="131"/>
      <c r="W76" s="131"/>
      <c r="X76" s="131"/>
      <c r="Y76" s="126"/>
      <c r="Z76" s="126"/>
      <c r="AA76" s="126"/>
      <c r="AB76" s="126"/>
      <c r="AC76" s="126"/>
      <c r="AD76" s="126"/>
      <c r="AE76" s="126"/>
      <c r="AF76" s="126"/>
      <c r="AG76" s="126" t="s">
        <v>340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>
      <c r="A77" s="129"/>
      <c r="B77" s="129"/>
      <c r="C77" s="257" t="s">
        <v>1187</v>
      </c>
      <c r="D77" s="258"/>
      <c r="E77" s="258"/>
      <c r="F77" s="258"/>
      <c r="G77" s="258"/>
      <c r="H77" s="131"/>
      <c r="I77" s="131"/>
      <c r="J77" s="131"/>
      <c r="K77" s="131"/>
      <c r="L77" s="131"/>
      <c r="M77" s="131"/>
      <c r="N77" s="130"/>
      <c r="O77" s="130"/>
      <c r="P77" s="130"/>
      <c r="Q77" s="130"/>
      <c r="R77" s="131"/>
      <c r="S77" s="131"/>
      <c r="T77" s="131"/>
      <c r="U77" s="131"/>
      <c r="V77" s="131"/>
      <c r="W77" s="131"/>
      <c r="X77" s="131"/>
      <c r="Y77" s="126"/>
      <c r="Z77" s="126"/>
      <c r="AA77" s="126"/>
      <c r="AB77" s="126"/>
      <c r="AC77" s="126"/>
      <c r="AD77" s="126"/>
      <c r="AE77" s="126"/>
      <c r="AF77" s="126"/>
      <c r="AG77" s="126" t="s">
        <v>340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>
      <c r="A78" s="140" t="s">
        <v>65</v>
      </c>
      <c r="B78" s="141" t="s">
        <v>1218</v>
      </c>
      <c r="C78" s="154" t="s">
        <v>1219</v>
      </c>
      <c r="D78" s="142" t="s">
        <v>338</v>
      </c>
      <c r="E78" s="143">
        <v>0.39400000000000002</v>
      </c>
      <c r="F78" s="144">
        <v>0</v>
      </c>
      <c r="G78" s="145">
        <f t="shared" ref="G78" si="9">F78*E78</f>
        <v>0</v>
      </c>
      <c r="H78" s="131">
        <v>8.9700000000000006</v>
      </c>
      <c r="I78" s="131">
        <v>3.5341800000000005</v>
      </c>
      <c r="J78" s="131">
        <v>402.53</v>
      </c>
      <c r="K78" s="131">
        <v>158.59682000000001</v>
      </c>
      <c r="L78" s="131">
        <v>21</v>
      </c>
      <c r="M78" s="131">
        <v>196.1773</v>
      </c>
      <c r="N78" s="130">
        <v>3.4000000000000002E-4</v>
      </c>
      <c r="O78" s="130">
        <v>1.3396000000000003E-4</v>
      </c>
      <c r="P78" s="130">
        <v>0.27500000000000002</v>
      </c>
      <c r="Q78" s="130">
        <v>0.10835000000000002</v>
      </c>
      <c r="R78" s="131">
        <v>0</v>
      </c>
      <c r="S78" s="131" t="s">
        <v>326</v>
      </c>
      <c r="T78" s="131"/>
      <c r="U78" s="131">
        <v>0</v>
      </c>
      <c r="V78" s="131">
        <v>0</v>
      </c>
      <c r="W78" s="131">
        <v>0</v>
      </c>
      <c r="X78" s="131" t="s">
        <v>327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328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>
      <c r="A79" s="129"/>
      <c r="B79" s="129"/>
      <c r="C79" s="255" t="s">
        <v>1220</v>
      </c>
      <c r="D79" s="256"/>
      <c r="E79" s="256"/>
      <c r="F79" s="256"/>
      <c r="G79" s="256"/>
      <c r="H79" s="131"/>
      <c r="I79" s="131"/>
      <c r="J79" s="131"/>
      <c r="K79" s="131"/>
      <c r="L79" s="131"/>
      <c r="M79" s="131"/>
      <c r="N79" s="130"/>
      <c r="O79" s="130"/>
      <c r="P79" s="130"/>
      <c r="Q79" s="130"/>
      <c r="R79" s="131"/>
      <c r="S79" s="131"/>
      <c r="T79" s="131"/>
      <c r="U79" s="131"/>
      <c r="V79" s="131"/>
      <c r="W79" s="131"/>
      <c r="X79" s="131"/>
      <c r="Y79" s="126"/>
      <c r="Z79" s="126"/>
      <c r="AA79" s="126"/>
      <c r="AB79" s="126"/>
      <c r="AC79" s="126"/>
      <c r="AD79" s="126"/>
      <c r="AE79" s="126"/>
      <c r="AF79" s="126"/>
      <c r="AG79" s="126" t="s">
        <v>340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>
      <c r="A80" s="129"/>
      <c r="B80" s="129"/>
      <c r="C80" s="257" t="s">
        <v>528</v>
      </c>
      <c r="D80" s="258"/>
      <c r="E80" s="258"/>
      <c r="F80" s="258"/>
      <c r="G80" s="258"/>
      <c r="H80" s="131"/>
      <c r="I80" s="131"/>
      <c r="J80" s="131"/>
      <c r="K80" s="131"/>
      <c r="L80" s="131"/>
      <c r="M80" s="131"/>
      <c r="N80" s="130"/>
      <c r="O80" s="130"/>
      <c r="P80" s="130"/>
      <c r="Q80" s="130"/>
      <c r="R80" s="131"/>
      <c r="S80" s="131"/>
      <c r="T80" s="131"/>
      <c r="U80" s="131"/>
      <c r="V80" s="131"/>
      <c r="W80" s="131"/>
      <c r="X80" s="131"/>
      <c r="Y80" s="126"/>
      <c r="Z80" s="126"/>
      <c r="AA80" s="126"/>
      <c r="AB80" s="126"/>
      <c r="AC80" s="126"/>
      <c r="AD80" s="126"/>
      <c r="AE80" s="126"/>
      <c r="AF80" s="126"/>
      <c r="AG80" s="126" t="s">
        <v>340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>
      <c r="A81" s="129"/>
      <c r="B81" s="129"/>
      <c r="C81" s="257" t="s">
        <v>1221</v>
      </c>
      <c r="D81" s="258"/>
      <c r="E81" s="258"/>
      <c r="F81" s="258"/>
      <c r="G81" s="258"/>
      <c r="H81" s="131"/>
      <c r="I81" s="131"/>
      <c r="J81" s="131"/>
      <c r="K81" s="131"/>
      <c r="L81" s="131"/>
      <c r="M81" s="131"/>
      <c r="N81" s="130"/>
      <c r="O81" s="130"/>
      <c r="P81" s="130"/>
      <c r="Q81" s="130"/>
      <c r="R81" s="131"/>
      <c r="S81" s="131"/>
      <c r="T81" s="131"/>
      <c r="U81" s="131"/>
      <c r="V81" s="131"/>
      <c r="W81" s="131"/>
      <c r="X81" s="131"/>
      <c r="Y81" s="126"/>
      <c r="Z81" s="126"/>
      <c r="AA81" s="126"/>
      <c r="AB81" s="126"/>
      <c r="AC81" s="126"/>
      <c r="AD81" s="126"/>
      <c r="AE81" s="126"/>
      <c r="AF81" s="126"/>
      <c r="AG81" s="126" t="s">
        <v>340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>
      <c r="A82" s="129"/>
      <c r="B82" s="129"/>
      <c r="C82" s="257" t="s">
        <v>1187</v>
      </c>
      <c r="D82" s="258"/>
      <c r="E82" s="258"/>
      <c r="F82" s="258"/>
      <c r="G82" s="258"/>
      <c r="H82" s="131"/>
      <c r="I82" s="131"/>
      <c r="J82" s="131"/>
      <c r="K82" s="131"/>
      <c r="L82" s="131"/>
      <c r="M82" s="131"/>
      <c r="N82" s="130"/>
      <c r="O82" s="130"/>
      <c r="P82" s="130"/>
      <c r="Q82" s="130"/>
      <c r="R82" s="131"/>
      <c r="S82" s="131"/>
      <c r="T82" s="131"/>
      <c r="U82" s="131"/>
      <c r="V82" s="131"/>
      <c r="W82" s="131"/>
      <c r="X82" s="131"/>
      <c r="Y82" s="126"/>
      <c r="Z82" s="126"/>
      <c r="AA82" s="126"/>
      <c r="AB82" s="126"/>
      <c r="AC82" s="126"/>
      <c r="AD82" s="126"/>
      <c r="AE82" s="126"/>
      <c r="AF82" s="126"/>
      <c r="AG82" s="126" t="s">
        <v>340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ht="22.5">
      <c r="A83" s="146" t="s">
        <v>67</v>
      </c>
      <c r="B83" s="147" t="s">
        <v>1222</v>
      </c>
      <c r="C83" s="153" t="s">
        <v>1223</v>
      </c>
      <c r="D83" s="148" t="s">
        <v>653</v>
      </c>
      <c r="E83" s="149">
        <v>3.609</v>
      </c>
      <c r="F83" s="150">
        <v>0</v>
      </c>
      <c r="G83" s="145">
        <f t="shared" ref="G83:G84" si="10">F83*E83</f>
        <v>0</v>
      </c>
      <c r="H83" s="131">
        <v>0</v>
      </c>
      <c r="I83" s="131">
        <v>0</v>
      </c>
      <c r="J83" s="131">
        <v>1210</v>
      </c>
      <c r="K83" s="131">
        <v>4366.8900000000003</v>
      </c>
      <c r="L83" s="131">
        <v>21</v>
      </c>
      <c r="M83" s="131">
        <v>5283.9369000000006</v>
      </c>
      <c r="N83" s="130">
        <v>0</v>
      </c>
      <c r="O83" s="130">
        <v>0</v>
      </c>
      <c r="P83" s="130">
        <v>0</v>
      </c>
      <c r="Q83" s="130">
        <v>0</v>
      </c>
      <c r="R83" s="131">
        <v>0</v>
      </c>
      <c r="S83" s="131" t="s">
        <v>326</v>
      </c>
      <c r="T83" s="131"/>
      <c r="U83" s="131">
        <v>0</v>
      </c>
      <c r="V83" s="131">
        <v>0</v>
      </c>
      <c r="W83" s="131">
        <v>0</v>
      </c>
      <c r="X83" s="131" t="s">
        <v>327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328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>
      <c r="A84" s="140" t="s">
        <v>69</v>
      </c>
      <c r="B84" s="141" t="s">
        <v>1224</v>
      </c>
      <c r="C84" s="154" t="s">
        <v>1225</v>
      </c>
      <c r="D84" s="142" t="s">
        <v>653</v>
      </c>
      <c r="E84" s="143">
        <v>0.67500000000000004</v>
      </c>
      <c r="F84" s="144">
        <v>0</v>
      </c>
      <c r="G84" s="145">
        <f t="shared" si="10"/>
        <v>0</v>
      </c>
      <c r="H84" s="131">
        <v>0</v>
      </c>
      <c r="I84" s="131">
        <v>0</v>
      </c>
      <c r="J84" s="131">
        <v>2755</v>
      </c>
      <c r="K84" s="131">
        <v>1859.6250000000002</v>
      </c>
      <c r="L84" s="131">
        <v>21</v>
      </c>
      <c r="M84" s="131">
        <v>2250.1523000000002</v>
      </c>
      <c r="N84" s="130">
        <v>0</v>
      </c>
      <c r="O84" s="130">
        <v>0</v>
      </c>
      <c r="P84" s="130">
        <v>2.4</v>
      </c>
      <c r="Q84" s="130">
        <v>1.62</v>
      </c>
      <c r="R84" s="131">
        <v>0</v>
      </c>
      <c r="S84" s="131" t="s">
        <v>326</v>
      </c>
      <c r="T84" s="131"/>
      <c r="U84" s="131">
        <v>0</v>
      </c>
      <c r="V84" s="131">
        <v>0</v>
      </c>
      <c r="W84" s="131">
        <v>0</v>
      </c>
      <c r="X84" s="131" t="s">
        <v>327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328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>
      <c r="A85" s="129"/>
      <c r="B85" s="129"/>
      <c r="C85" s="255" t="s">
        <v>1226</v>
      </c>
      <c r="D85" s="256"/>
      <c r="E85" s="256"/>
      <c r="F85" s="256"/>
      <c r="G85" s="256"/>
      <c r="H85" s="131"/>
      <c r="I85" s="131"/>
      <c r="J85" s="131"/>
      <c r="K85" s="131"/>
      <c r="L85" s="131"/>
      <c r="M85" s="131"/>
      <c r="N85" s="130"/>
      <c r="O85" s="130"/>
      <c r="P85" s="130"/>
      <c r="Q85" s="130"/>
      <c r="R85" s="131"/>
      <c r="S85" s="131"/>
      <c r="T85" s="131"/>
      <c r="U85" s="131"/>
      <c r="V85" s="131"/>
      <c r="W85" s="131"/>
      <c r="X85" s="131"/>
      <c r="Y85" s="126"/>
      <c r="Z85" s="126"/>
      <c r="AA85" s="126"/>
      <c r="AB85" s="126"/>
      <c r="AC85" s="126"/>
      <c r="AD85" s="126"/>
      <c r="AE85" s="126"/>
      <c r="AF85" s="126"/>
      <c r="AG85" s="126" t="s">
        <v>340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>
      <c r="A86" s="129"/>
      <c r="B86" s="129"/>
      <c r="C86" s="257" t="s">
        <v>1227</v>
      </c>
      <c r="D86" s="258"/>
      <c r="E86" s="258"/>
      <c r="F86" s="258"/>
      <c r="G86" s="258"/>
      <c r="H86" s="131"/>
      <c r="I86" s="131"/>
      <c r="J86" s="131"/>
      <c r="K86" s="131"/>
      <c r="L86" s="131"/>
      <c r="M86" s="131"/>
      <c r="N86" s="130"/>
      <c r="O86" s="130"/>
      <c r="P86" s="130"/>
      <c r="Q86" s="130"/>
      <c r="R86" s="131"/>
      <c r="S86" s="131"/>
      <c r="T86" s="131"/>
      <c r="U86" s="131"/>
      <c r="V86" s="131"/>
      <c r="W86" s="131"/>
      <c r="X86" s="131"/>
      <c r="Y86" s="126"/>
      <c r="Z86" s="126"/>
      <c r="AA86" s="126"/>
      <c r="AB86" s="126"/>
      <c r="AC86" s="126"/>
      <c r="AD86" s="126"/>
      <c r="AE86" s="126"/>
      <c r="AF86" s="126"/>
      <c r="AG86" s="126" t="s">
        <v>340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>
      <c r="A87" s="129"/>
      <c r="B87" s="129"/>
      <c r="C87" s="257" t="s">
        <v>1187</v>
      </c>
      <c r="D87" s="258"/>
      <c r="E87" s="258"/>
      <c r="F87" s="258"/>
      <c r="G87" s="258"/>
      <c r="H87" s="131"/>
      <c r="I87" s="131"/>
      <c r="J87" s="131"/>
      <c r="K87" s="131"/>
      <c r="L87" s="131"/>
      <c r="M87" s="131"/>
      <c r="N87" s="130"/>
      <c r="O87" s="130"/>
      <c r="P87" s="130"/>
      <c r="Q87" s="130"/>
      <c r="R87" s="131"/>
      <c r="S87" s="131"/>
      <c r="T87" s="131"/>
      <c r="U87" s="131"/>
      <c r="V87" s="131"/>
      <c r="W87" s="131"/>
      <c r="X87" s="131"/>
      <c r="Y87" s="126"/>
      <c r="Z87" s="126"/>
      <c r="AA87" s="126"/>
      <c r="AB87" s="126"/>
      <c r="AC87" s="126"/>
      <c r="AD87" s="126"/>
      <c r="AE87" s="126"/>
      <c r="AF87" s="126"/>
      <c r="AG87" s="126" t="s">
        <v>340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ht="22.5">
      <c r="A88" s="140" t="s">
        <v>71</v>
      </c>
      <c r="B88" s="141" t="s">
        <v>1228</v>
      </c>
      <c r="C88" s="154" t="s">
        <v>1229</v>
      </c>
      <c r="D88" s="142" t="s">
        <v>338</v>
      </c>
      <c r="E88" s="143">
        <v>13.512</v>
      </c>
      <c r="F88" s="144">
        <v>0</v>
      </c>
      <c r="G88" s="145">
        <f t="shared" ref="G88" si="11">F88*E88</f>
        <v>0</v>
      </c>
      <c r="H88" s="131">
        <v>0</v>
      </c>
      <c r="I88" s="131">
        <v>0</v>
      </c>
      <c r="J88" s="131">
        <v>224.5</v>
      </c>
      <c r="K88" s="131">
        <v>3033.444</v>
      </c>
      <c r="L88" s="131">
        <v>21</v>
      </c>
      <c r="M88" s="131">
        <v>3670.4623999999999</v>
      </c>
      <c r="N88" s="130">
        <v>0</v>
      </c>
      <c r="O88" s="130">
        <v>0</v>
      </c>
      <c r="P88" s="130">
        <v>0</v>
      </c>
      <c r="Q88" s="130">
        <v>0</v>
      </c>
      <c r="R88" s="131">
        <v>0</v>
      </c>
      <c r="S88" s="131" t="s">
        <v>326</v>
      </c>
      <c r="T88" s="131"/>
      <c r="U88" s="131">
        <v>0</v>
      </c>
      <c r="V88" s="131">
        <v>0</v>
      </c>
      <c r="W88" s="131">
        <v>0</v>
      </c>
      <c r="X88" s="131" t="s">
        <v>327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328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>
      <c r="A89" s="129"/>
      <c r="B89" s="129"/>
      <c r="C89" s="255" t="s">
        <v>1230</v>
      </c>
      <c r="D89" s="256"/>
      <c r="E89" s="256"/>
      <c r="F89" s="256"/>
      <c r="G89" s="256"/>
      <c r="H89" s="131"/>
      <c r="I89" s="131"/>
      <c r="J89" s="131"/>
      <c r="K89" s="131"/>
      <c r="L89" s="131"/>
      <c r="M89" s="131"/>
      <c r="N89" s="130"/>
      <c r="O89" s="130"/>
      <c r="P89" s="130"/>
      <c r="Q89" s="130"/>
      <c r="R89" s="131"/>
      <c r="S89" s="131"/>
      <c r="T89" s="131"/>
      <c r="U89" s="131"/>
      <c r="V89" s="131"/>
      <c r="W89" s="131"/>
      <c r="X89" s="131"/>
      <c r="Y89" s="126"/>
      <c r="Z89" s="126"/>
      <c r="AA89" s="126"/>
      <c r="AB89" s="126"/>
      <c r="AC89" s="126"/>
      <c r="AD89" s="126"/>
      <c r="AE89" s="126"/>
      <c r="AF89" s="126"/>
      <c r="AG89" s="126" t="s">
        <v>340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>
      <c r="A90" s="129"/>
      <c r="B90" s="129"/>
      <c r="C90" s="257" t="s">
        <v>1231</v>
      </c>
      <c r="D90" s="258"/>
      <c r="E90" s="258"/>
      <c r="F90" s="258"/>
      <c r="G90" s="258"/>
      <c r="H90" s="131"/>
      <c r="I90" s="131"/>
      <c r="J90" s="131"/>
      <c r="K90" s="131"/>
      <c r="L90" s="131"/>
      <c r="M90" s="131"/>
      <c r="N90" s="130"/>
      <c r="O90" s="130"/>
      <c r="P90" s="130"/>
      <c r="Q90" s="130"/>
      <c r="R90" s="131"/>
      <c r="S90" s="131"/>
      <c r="T90" s="131"/>
      <c r="U90" s="131"/>
      <c r="V90" s="131"/>
      <c r="W90" s="131"/>
      <c r="X90" s="131"/>
      <c r="Y90" s="126"/>
      <c r="Z90" s="126"/>
      <c r="AA90" s="126"/>
      <c r="AB90" s="126"/>
      <c r="AC90" s="126"/>
      <c r="AD90" s="126"/>
      <c r="AE90" s="126"/>
      <c r="AF90" s="126"/>
      <c r="AG90" s="126" t="s">
        <v>340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>
      <c r="A91" s="129"/>
      <c r="B91" s="129"/>
      <c r="C91" s="257" t="s">
        <v>1232</v>
      </c>
      <c r="D91" s="258"/>
      <c r="E91" s="258"/>
      <c r="F91" s="258"/>
      <c r="G91" s="258"/>
      <c r="H91" s="131"/>
      <c r="I91" s="131"/>
      <c r="J91" s="131"/>
      <c r="K91" s="131"/>
      <c r="L91" s="131"/>
      <c r="M91" s="131"/>
      <c r="N91" s="130"/>
      <c r="O91" s="130"/>
      <c r="P91" s="130"/>
      <c r="Q91" s="130"/>
      <c r="R91" s="131"/>
      <c r="S91" s="131"/>
      <c r="T91" s="131"/>
      <c r="U91" s="131"/>
      <c r="V91" s="131"/>
      <c r="W91" s="131"/>
      <c r="X91" s="131"/>
      <c r="Y91" s="126"/>
      <c r="Z91" s="126"/>
      <c r="AA91" s="126"/>
      <c r="AB91" s="126"/>
      <c r="AC91" s="126"/>
      <c r="AD91" s="126"/>
      <c r="AE91" s="126"/>
      <c r="AF91" s="126"/>
      <c r="AG91" s="126" t="s">
        <v>340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>
      <c r="A92" s="129"/>
      <c r="B92" s="129"/>
      <c r="C92" s="257" t="s">
        <v>1233</v>
      </c>
      <c r="D92" s="258"/>
      <c r="E92" s="258"/>
      <c r="F92" s="258"/>
      <c r="G92" s="258"/>
      <c r="H92" s="131"/>
      <c r="I92" s="131"/>
      <c r="J92" s="131"/>
      <c r="K92" s="131"/>
      <c r="L92" s="131"/>
      <c r="M92" s="131"/>
      <c r="N92" s="130"/>
      <c r="O92" s="130"/>
      <c r="P92" s="130"/>
      <c r="Q92" s="130"/>
      <c r="R92" s="131"/>
      <c r="S92" s="131"/>
      <c r="T92" s="131"/>
      <c r="U92" s="131"/>
      <c r="V92" s="131"/>
      <c r="W92" s="131"/>
      <c r="X92" s="131"/>
      <c r="Y92" s="126"/>
      <c r="Z92" s="126"/>
      <c r="AA92" s="126"/>
      <c r="AB92" s="126"/>
      <c r="AC92" s="126"/>
      <c r="AD92" s="126"/>
      <c r="AE92" s="126"/>
      <c r="AF92" s="126"/>
      <c r="AG92" s="126" t="s">
        <v>340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>
      <c r="A93" s="129"/>
      <c r="B93" s="129"/>
      <c r="C93" s="257" t="s">
        <v>1234</v>
      </c>
      <c r="D93" s="258"/>
      <c r="E93" s="258"/>
      <c r="F93" s="258"/>
      <c r="G93" s="258"/>
      <c r="H93" s="131"/>
      <c r="I93" s="131"/>
      <c r="J93" s="131"/>
      <c r="K93" s="131"/>
      <c r="L93" s="131"/>
      <c r="M93" s="131"/>
      <c r="N93" s="130"/>
      <c r="O93" s="130"/>
      <c r="P93" s="130"/>
      <c r="Q93" s="130"/>
      <c r="R93" s="131"/>
      <c r="S93" s="131"/>
      <c r="T93" s="131"/>
      <c r="U93" s="131"/>
      <c r="V93" s="131"/>
      <c r="W93" s="131"/>
      <c r="X93" s="131"/>
      <c r="Y93" s="126"/>
      <c r="Z93" s="126"/>
      <c r="AA93" s="126"/>
      <c r="AB93" s="126"/>
      <c r="AC93" s="126"/>
      <c r="AD93" s="126"/>
      <c r="AE93" s="126"/>
      <c r="AF93" s="126"/>
      <c r="AG93" s="126" t="s">
        <v>340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>
      <c r="A94" s="129"/>
      <c r="B94" s="129"/>
      <c r="C94" s="257" t="s">
        <v>1235</v>
      </c>
      <c r="D94" s="258"/>
      <c r="E94" s="258"/>
      <c r="F94" s="258"/>
      <c r="G94" s="258"/>
      <c r="H94" s="131"/>
      <c r="I94" s="131"/>
      <c r="J94" s="131"/>
      <c r="K94" s="131"/>
      <c r="L94" s="131"/>
      <c r="M94" s="131"/>
      <c r="N94" s="130"/>
      <c r="O94" s="130"/>
      <c r="P94" s="130"/>
      <c r="Q94" s="130"/>
      <c r="R94" s="131"/>
      <c r="S94" s="131"/>
      <c r="T94" s="131"/>
      <c r="U94" s="131"/>
      <c r="V94" s="131"/>
      <c r="W94" s="131"/>
      <c r="X94" s="131"/>
      <c r="Y94" s="126"/>
      <c r="Z94" s="126"/>
      <c r="AA94" s="126"/>
      <c r="AB94" s="126"/>
      <c r="AC94" s="126"/>
      <c r="AD94" s="126"/>
      <c r="AE94" s="126"/>
      <c r="AF94" s="126"/>
      <c r="AG94" s="126" t="s">
        <v>340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>
      <c r="A95" s="129"/>
      <c r="B95" s="129"/>
      <c r="C95" s="257" t="s">
        <v>1236</v>
      </c>
      <c r="D95" s="258"/>
      <c r="E95" s="258"/>
      <c r="F95" s="258"/>
      <c r="G95" s="258"/>
      <c r="H95" s="131"/>
      <c r="I95" s="131"/>
      <c r="J95" s="131"/>
      <c r="K95" s="131"/>
      <c r="L95" s="131"/>
      <c r="M95" s="131"/>
      <c r="N95" s="130"/>
      <c r="O95" s="130"/>
      <c r="P95" s="130"/>
      <c r="Q95" s="130"/>
      <c r="R95" s="131"/>
      <c r="S95" s="131"/>
      <c r="T95" s="131"/>
      <c r="U95" s="131"/>
      <c r="V95" s="131"/>
      <c r="W95" s="131"/>
      <c r="X95" s="131"/>
      <c r="Y95" s="126"/>
      <c r="Z95" s="126"/>
      <c r="AA95" s="126"/>
      <c r="AB95" s="126"/>
      <c r="AC95" s="126"/>
      <c r="AD95" s="126"/>
      <c r="AE95" s="126"/>
      <c r="AF95" s="126"/>
      <c r="AG95" s="126" t="s">
        <v>340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>
      <c r="A96" s="129"/>
      <c r="B96" s="129"/>
      <c r="C96" s="257" t="s">
        <v>1187</v>
      </c>
      <c r="D96" s="258"/>
      <c r="E96" s="258"/>
      <c r="F96" s="258"/>
      <c r="G96" s="258"/>
      <c r="H96" s="131"/>
      <c r="I96" s="131"/>
      <c r="J96" s="131"/>
      <c r="K96" s="131"/>
      <c r="L96" s="131"/>
      <c r="M96" s="131"/>
      <c r="N96" s="130"/>
      <c r="O96" s="130"/>
      <c r="P96" s="130"/>
      <c r="Q96" s="130"/>
      <c r="R96" s="131"/>
      <c r="S96" s="131"/>
      <c r="T96" s="131"/>
      <c r="U96" s="131"/>
      <c r="V96" s="131"/>
      <c r="W96" s="131"/>
      <c r="X96" s="131"/>
      <c r="Y96" s="126"/>
      <c r="Z96" s="126"/>
      <c r="AA96" s="126"/>
      <c r="AB96" s="126"/>
      <c r="AC96" s="126"/>
      <c r="AD96" s="126"/>
      <c r="AE96" s="126"/>
      <c r="AF96" s="126"/>
      <c r="AG96" s="126" t="s">
        <v>340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ht="22.5">
      <c r="A97" s="140" t="s">
        <v>73</v>
      </c>
      <c r="B97" s="141" t="s">
        <v>1237</v>
      </c>
      <c r="C97" s="154" t="s">
        <v>1238</v>
      </c>
      <c r="D97" s="142" t="s">
        <v>338</v>
      </c>
      <c r="E97" s="143">
        <v>1.98</v>
      </c>
      <c r="F97" s="144">
        <v>0</v>
      </c>
      <c r="G97" s="145">
        <f>F97*E97</f>
        <v>0</v>
      </c>
      <c r="H97" s="131">
        <v>0</v>
      </c>
      <c r="I97" s="131">
        <v>0</v>
      </c>
      <c r="J97" s="131">
        <v>471.5</v>
      </c>
      <c r="K97" s="131">
        <v>933.56999999999994</v>
      </c>
      <c r="L97" s="131">
        <v>21</v>
      </c>
      <c r="M97" s="131">
        <v>1129.6197</v>
      </c>
      <c r="N97" s="130">
        <v>0</v>
      </c>
      <c r="O97" s="130">
        <v>0</v>
      </c>
      <c r="P97" s="130">
        <v>0</v>
      </c>
      <c r="Q97" s="130">
        <v>0</v>
      </c>
      <c r="R97" s="131">
        <v>0</v>
      </c>
      <c r="S97" s="131" t="s">
        <v>326</v>
      </c>
      <c r="T97" s="131"/>
      <c r="U97" s="131">
        <v>0</v>
      </c>
      <c r="V97" s="131">
        <v>0</v>
      </c>
      <c r="W97" s="131">
        <v>0</v>
      </c>
      <c r="X97" s="131" t="s">
        <v>327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328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>
      <c r="A98" s="129"/>
      <c r="B98" s="129"/>
      <c r="C98" s="255" t="s">
        <v>1230</v>
      </c>
      <c r="D98" s="256"/>
      <c r="E98" s="256"/>
      <c r="F98" s="256"/>
      <c r="G98" s="256"/>
      <c r="H98" s="131"/>
      <c r="I98" s="131"/>
      <c r="J98" s="131"/>
      <c r="K98" s="131"/>
      <c r="L98" s="131"/>
      <c r="M98" s="131"/>
      <c r="N98" s="130"/>
      <c r="O98" s="130"/>
      <c r="P98" s="130"/>
      <c r="Q98" s="130"/>
      <c r="R98" s="131"/>
      <c r="S98" s="131"/>
      <c r="T98" s="131"/>
      <c r="U98" s="131"/>
      <c r="V98" s="131"/>
      <c r="W98" s="131"/>
      <c r="X98" s="131"/>
      <c r="Y98" s="126"/>
      <c r="Z98" s="126"/>
      <c r="AA98" s="126"/>
      <c r="AB98" s="126"/>
      <c r="AC98" s="126"/>
      <c r="AD98" s="126"/>
      <c r="AE98" s="126"/>
      <c r="AF98" s="126"/>
      <c r="AG98" s="126" t="s">
        <v>340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>
      <c r="A99" s="129"/>
      <c r="B99" s="129"/>
      <c r="C99" s="257" t="s">
        <v>1239</v>
      </c>
      <c r="D99" s="258"/>
      <c r="E99" s="258"/>
      <c r="F99" s="258"/>
      <c r="G99" s="258"/>
      <c r="H99" s="131"/>
      <c r="I99" s="131"/>
      <c r="J99" s="131"/>
      <c r="K99" s="131"/>
      <c r="L99" s="131"/>
      <c r="M99" s="131"/>
      <c r="N99" s="130"/>
      <c r="O99" s="130"/>
      <c r="P99" s="130"/>
      <c r="Q99" s="130"/>
      <c r="R99" s="131"/>
      <c r="S99" s="131"/>
      <c r="T99" s="131"/>
      <c r="U99" s="131"/>
      <c r="V99" s="131"/>
      <c r="W99" s="131"/>
      <c r="X99" s="131"/>
      <c r="Y99" s="126"/>
      <c r="Z99" s="126"/>
      <c r="AA99" s="126"/>
      <c r="AB99" s="126"/>
      <c r="AC99" s="126"/>
      <c r="AD99" s="126"/>
      <c r="AE99" s="126"/>
      <c r="AF99" s="126"/>
      <c r="AG99" s="126" t="s">
        <v>340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>
      <c r="A100" s="129"/>
      <c r="B100" s="129"/>
      <c r="C100" s="257" t="s">
        <v>1240</v>
      </c>
      <c r="D100" s="258"/>
      <c r="E100" s="258"/>
      <c r="F100" s="258"/>
      <c r="G100" s="258"/>
      <c r="H100" s="131"/>
      <c r="I100" s="131"/>
      <c r="J100" s="131"/>
      <c r="K100" s="131"/>
      <c r="L100" s="131"/>
      <c r="M100" s="131"/>
      <c r="N100" s="130"/>
      <c r="O100" s="130"/>
      <c r="P100" s="130"/>
      <c r="Q100" s="130"/>
      <c r="R100" s="131"/>
      <c r="S100" s="131"/>
      <c r="T100" s="131"/>
      <c r="U100" s="131"/>
      <c r="V100" s="131"/>
      <c r="W100" s="131"/>
      <c r="X100" s="131"/>
      <c r="Y100" s="126"/>
      <c r="Z100" s="126"/>
      <c r="AA100" s="126"/>
      <c r="AB100" s="126"/>
      <c r="AC100" s="126"/>
      <c r="AD100" s="126"/>
      <c r="AE100" s="126"/>
      <c r="AF100" s="126"/>
      <c r="AG100" s="126" t="s">
        <v>340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>
      <c r="A101" s="129"/>
      <c r="B101" s="129"/>
      <c r="C101" s="257" t="s">
        <v>1187</v>
      </c>
      <c r="D101" s="258"/>
      <c r="E101" s="258"/>
      <c r="F101" s="258"/>
      <c r="G101" s="258"/>
      <c r="H101" s="131"/>
      <c r="I101" s="131"/>
      <c r="J101" s="131"/>
      <c r="K101" s="131"/>
      <c r="L101" s="131"/>
      <c r="M101" s="131"/>
      <c r="N101" s="130"/>
      <c r="O101" s="130"/>
      <c r="P101" s="130"/>
      <c r="Q101" s="130"/>
      <c r="R101" s="131"/>
      <c r="S101" s="131"/>
      <c r="T101" s="131"/>
      <c r="U101" s="131"/>
      <c r="V101" s="131"/>
      <c r="W101" s="131"/>
      <c r="X101" s="131"/>
      <c r="Y101" s="126"/>
      <c r="Z101" s="126"/>
      <c r="AA101" s="126"/>
      <c r="AB101" s="126"/>
      <c r="AC101" s="126"/>
      <c r="AD101" s="126"/>
      <c r="AE101" s="126"/>
      <c r="AF101" s="126"/>
      <c r="AG101" s="126" t="s">
        <v>340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>
      <c r="A102" s="140" t="s">
        <v>75</v>
      </c>
      <c r="B102" s="141" t="s">
        <v>1241</v>
      </c>
      <c r="C102" s="154" t="s">
        <v>1242</v>
      </c>
      <c r="D102" s="142" t="s">
        <v>338</v>
      </c>
      <c r="E102" s="143">
        <v>2</v>
      </c>
      <c r="F102" s="144">
        <v>0</v>
      </c>
      <c r="G102" s="145">
        <f>F102*E102</f>
        <v>0</v>
      </c>
      <c r="H102" s="131">
        <v>27</v>
      </c>
      <c r="I102" s="131">
        <v>54</v>
      </c>
      <c r="J102" s="131">
        <v>228.5</v>
      </c>
      <c r="K102" s="131">
        <v>457</v>
      </c>
      <c r="L102" s="131">
        <v>21</v>
      </c>
      <c r="M102" s="131">
        <v>618.30999999999995</v>
      </c>
      <c r="N102" s="130">
        <v>1E-3</v>
      </c>
      <c r="O102" s="130">
        <v>2E-3</v>
      </c>
      <c r="P102" s="130">
        <v>6.7000000000000004E-2</v>
      </c>
      <c r="Q102" s="130">
        <v>0.13400000000000001</v>
      </c>
      <c r="R102" s="131">
        <v>0</v>
      </c>
      <c r="S102" s="131" t="s">
        <v>326</v>
      </c>
      <c r="T102" s="131"/>
      <c r="U102" s="131">
        <v>0</v>
      </c>
      <c r="V102" s="131">
        <v>0</v>
      </c>
      <c r="W102" s="131">
        <v>0</v>
      </c>
      <c r="X102" s="131" t="s">
        <v>327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328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>
      <c r="A103" s="129"/>
      <c r="B103" s="129"/>
      <c r="C103" s="255" t="s">
        <v>1243</v>
      </c>
      <c r="D103" s="256"/>
      <c r="E103" s="256"/>
      <c r="F103" s="256"/>
      <c r="G103" s="256"/>
      <c r="H103" s="131"/>
      <c r="I103" s="131"/>
      <c r="J103" s="131"/>
      <c r="K103" s="131"/>
      <c r="L103" s="131"/>
      <c r="M103" s="131"/>
      <c r="N103" s="130"/>
      <c r="O103" s="130"/>
      <c r="P103" s="130"/>
      <c r="Q103" s="130"/>
      <c r="R103" s="131"/>
      <c r="S103" s="131"/>
      <c r="T103" s="131"/>
      <c r="U103" s="131"/>
      <c r="V103" s="131"/>
      <c r="W103" s="131"/>
      <c r="X103" s="131"/>
      <c r="Y103" s="126"/>
      <c r="Z103" s="126"/>
      <c r="AA103" s="126"/>
      <c r="AB103" s="126"/>
      <c r="AC103" s="126"/>
      <c r="AD103" s="126"/>
      <c r="AE103" s="126"/>
      <c r="AF103" s="126"/>
      <c r="AG103" s="126" t="s">
        <v>340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>
      <c r="A104" s="129"/>
      <c r="B104" s="129"/>
      <c r="C104" s="257" t="s">
        <v>1244</v>
      </c>
      <c r="D104" s="258"/>
      <c r="E104" s="258"/>
      <c r="F104" s="258"/>
      <c r="G104" s="258"/>
      <c r="H104" s="131"/>
      <c r="I104" s="131"/>
      <c r="J104" s="131"/>
      <c r="K104" s="131"/>
      <c r="L104" s="131"/>
      <c r="M104" s="131"/>
      <c r="N104" s="130"/>
      <c r="O104" s="130"/>
      <c r="P104" s="130"/>
      <c r="Q104" s="130"/>
      <c r="R104" s="131"/>
      <c r="S104" s="131"/>
      <c r="T104" s="131"/>
      <c r="U104" s="131"/>
      <c r="V104" s="131"/>
      <c r="W104" s="131"/>
      <c r="X104" s="131"/>
      <c r="Y104" s="126"/>
      <c r="Z104" s="126"/>
      <c r="AA104" s="126"/>
      <c r="AB104" s="126"/>
      <c r="AC104" s="126"/>
      <c r="AD104" s="126"/>
      <c r="AE104" s="126"/>
      <c r="AF104" s="126"/>
      <c r="AG104" s="126" t="s">
        <v>340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>
      <c r="A105" s="129"/>
      <c r="B105" s="129"/>
      <c r="C105" s="257" t="s">
        <v>1245</v>
      </c>
      <c r="D105" s="258"/>
      <c r="E105" s="258"/>
      <c r="F105" s="258"/>
      <c r="G105" s="258"/>
      <c r="H105" s="131"/>
      <c r="I105" s="131"/>
      <c r="J105" s="131"/>
      <c r="K105" s="131"/>
      <c r="L105" s="131"/>
      <c r="M105" s="131"/>
      <c r="N105" s="130"/>
      <c r="O105" s="130"/>
      <c r="P105" s="130"/>
      <c r="Q105" s="130"/>
      <c r="R105" s="131"/>
      <c r="S105" s="131"/>
      <c r="T105" s="131"/>
      <c r="U105" s="131"/>
      <c r="V105" s="131"/>
      <c r="W105" s="131"/>
      <c r="X105" s="131"/>
      <c r="Y105" s="126"/>
      <c r="Z105" s="126"/>
      <c r="AA105" s="126"/>
      <c r="AB105" s="126"/>
      <c r="AC105" s="126"/>
      <c r="AD105" s="126"/>
      <c r="AE105" s="126"/>
      <c r="AF105" s="126"/>
      <c r="AG105" s="126" t="s">
        <v>340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>
      <c r="A106" s="129"/>
      <c r="B106" s="129"/>
      <c r="C106" s="257" t="s">
        <v>1187</v>
      </c>
      <c r="D106" s="258"/>
      <c r="E106" s="258"/>
      <c r="F106" s="258"/>
      <c r="G106" s="258"/>
      <c r="H106" s="131"/>
      <c r="I106" s="131"/>
      <c r="J106" s="131"/>
      <c r="K106" s="131"/>
      <c r="L106" s="131"/>
      <c r="M106" s="131"/>
      <c r="N106" s="130"/>
      <c r="O106" s="130"/>
      <c r="P106" s="130"/>
      <c r="Q106" s="130"/>
      <c r="R106" s="131"/>
      <c r="S106" s="131"/>
      <c r="T106" s="131"/>
      <c r="U106" s="131"/>
      <c r="V106" s="131"/>
      <c r="W106" s="131"/>
      <c r="X106" s="131"/>
      <c r="Y106" s="126"/>
      <c r="Z106" s="126"/>
      <c r="AA106" s="126"/>
      <c r="AB106" s="126"/>
      <c r="AC106" s="126"/>
      <c r="AD106" s="126"/>
      <c r="AE106" s="126"/>
      <c r="AF106" s="126"/>
      <c r="AG106" s="126" t="s">
        <v>340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>
      <c r="A107" s="140" t="s">
        <v>147</v>
      </c>
      <c r="B107" s="141" t="s">
        <v>1246</v>
      </c>
      <c r="C107" s="154" t="s">
        <v>1247</v>
      </c>
      <c r="D107" s="142" t="s">
        <v>338</v>
      </c>
      <c r="E107" s="143">
        <v>21.079000000000001</v>
      </c>
      <c r="F107" s="144">
        <v>0</v>
      </c>
      <c r="G107" s="145">
        <f>F107*E107</f>
        <v>0</v>
      </c>
      <c r="H107" s="131">
        <v>31.64</v>
      </c>
      <c r="I107" s="131">
        <v>666.93956000000003</v>
      </c>
      <c r="J107" s="131">
        <v>239.36</v>
      </c>
      <c r="K107" s="131">
        <v>5045.4694400000008</v>
      </c>
      <c r="L107" s="131">
        <v>21</v>
      </c>
      <c r="M107" s="131">
        <v>6912.0160999999998</v>
      </c>
      <c r="N107" s="130">
        <v>1.17E-3</v>
      </c>
      <c r="O107" s="130">
        <v>2.4662430000000003E-2</v>
      </c>
      <c r="P107" s="130">
        <v>8.7999999999999995E-2</v>
      </c>
      <c r="Q107" s="130">
        <v>1.8549519999999999</v>
      </c>
      <c r="R107" s="131">
        <v>0</v>
      </c>
      <c r="S107" s="131" t="s">
        <v>326</v>
      </c>
      <c r="T107" s="131"/>
      <c r="U107" s="131">
        <v>0</v>
      </c>
      <c r="V107" s="131">
        <v>0</v>
      </c>
      <c r="W107" s="131">
        <v>0</v>
      </c>
      <c r="X107" s="131" t="s">
        <v>327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328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>
      <c r="A108" s="129"/>
      <c r="B108" s="129"/>
      <c r="C108" s="255" t="s">
        <v>1243</v>
      </c>
      <c r="D108" s="256"/>
      <c r="E108" s="256"/>
      <c r="F108" s="256"/>
      <c r="G108" s="256"/>
      <c r="H108" s="131"/>
      <c r="I108" s="131"/>
      <c r="J108" s="131"/>
      <c r="K108" s="131"/>
      <c r="L108" s="131"/>
      <c r="M108" s="131"/>
      <c r="N108" s="130"/>
      <c r="O108" s="130"/>
      <c r="P108" s="130"/>
      <c r="Q108" s="130"/>
      <c r="R108" s="131"/>
      <c r="S108" s="131"/>
      <c r="T108" s="131"/>
      <c r="U108" s="131"/>
      <c r="V108" s="131"/>
      <c r="W108" s="131"/>
      <c r="X108" s="131"/>
      <c r="Y108" s="126"/>
      <c r="Z108" s="126"/>
      <c r="AA108" s="126"/>
      <c r="AB108" s="126"/>
      <c r="AC108" s="126"/>
      <c r="AD108" s="126"/>
      <c r="AE108" s="126"/>
      <c r="AF108" s="126"/>
      <c r="AG108" s="126" t="s">
        <v>340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>
      <c r="A109" s="129"/>
      <c r="B109" s="129"/>
      <c r="C109" s="257" t="s">
        <v>1178</v>
      </c>
      <c r="D109" s="258"/>
      <c r="E109" s="258"/>
      <c r="F109" s="258"/>
      <c r="G109" s="258"/>
      <c r="H109" s="131"/>
      <c r="I109" s="131"/>
      <c r="J109" s="131"/>
      <c r="K109" s="131"/>
      <c r="L109" s="131"/>
      <c r="M109" s="131"/>
      <c r="N109" s="130"/>
      <c r="O109" s="130"/>
      <c r="P109" s="130"/>
      <c r="Q109" s="130"/>
      <c r="R109" s="131"/>
      <c r="S109" s="131"/>
      <c r="T109" s="131"/>
      <c r="U109" s="131"/>
      <c r="V109" s="131"/>
      <c r="W109" s="131"/>
      <c r="X109" s="131"/>
      <c r="Y109" s="126"/>
      <c r="Z109" s="126"/>
      <c r="AA109" s="126"/>
      <c r="AB109" s="126"/>
      <c r="AC109" s="126"/>
      <c r="AD109" s="126"/>
      <c r="AE109" s="126"/>
      <c r="AF109" s="126"/>
      <c r="AG109" s="126" t="s">
        <v>340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>
      <c r="A110" s="129"/>
      <c r="B110" s="129"/>
      <c r="C110" s="257" t="s">
        <v>1248</v>
      </c>
      <c r="D110" s="258"/>
      <c r="E110" s="258"/>
      <c r="F110" s="258"/>
      <c r="G110" s="258"/>
      <c r="H110" s="131"/>
      <c r="I110" s="131"/>
      <c r="J110" s="131"/>
      <c r="K110" s="131"/>
      <c r="L110" s="131"/>
      <c r="M110" s="131"/>
      <c r="N110" s="130"/>
      <c r="O110" s="130"/>
      <c r="P110" s="130"/>
      <c r="Q110" s="130"/>
      <c r="R110" s="131"/>
      <c r="S110" s="131"/>
      <c r="T110" s="131"/>
      <c r="U110" s="131"/>
      <c r="V110" s="131"/>
      <c r="W110" s="131"/>
      <c r="X110" s="131"/>
      <c r="Y110" s="126"/>
      <c r="Z110" s="126"/>
      <c r="AA110" s="126"/>
      <c r="AB110" s="126"/>
      <c r="AC110" s="126"/>
      <c r="AD110" s="126"/>
      <c r="AE110" s="126"/>
      <c r="AF110" s="126"/>
      <c r="AG110" s="126" t="s">
        <v>340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>
      <c r="A111" s="129"/>
      <c r="B111" s="129"/>
      <c r="C111" s="257" t="s">
        <v>1249</v>
      </c>
      <c r="D111" s="258"/>
      <c r="E111" s="258"/>
      <c r="F111" s="258"/>
      <c r="G111" s="258"/>
      <c r="H111" s="131"/>
      <c r="I111" s="131"/>
      <c r="J111" s="131"/>
      <c r="K111" s="131"/>
      <c r="L111" s="131"/>
      <c r="M111" s="131"/>
      <c r="N111" s="130"/>
      <c r="O111" s="130"/>
      <c r="P111" s="130"/>
      <c r="Q111" s="130"/>
      <c r="R111" s="131"/>
      <c r="S111" s="131"/>
      <c r="T111" s="131"/>
      <c r="U111" s="131"/>
      <c r="V111" s="131"/>
      <c r="W111" s="131"/>
      <c r="X111" s="131"/>
      <c r="Y111" s="126"/>
      <c r="Z111" s="126"/>
      <c r="AA111" s="126"/>
      <c r="AB111" s="126"/>
      <c r="AC111" s="126"/>
      <c r="AD111" s="126"/>
      <c r="AE111" s="126"/>
      <c r="AF111" s="126"/>
      <c r="AG111" s="126" t="s">
        <v>340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>
      <c r="A112" s="129"/>
      <c r="B112" s="129"/>
      <c r="C112" s="257" t="s">
        <v>528</v>
      </c>
      <c r="D112" s="258"/>
      <c r="E112" s="258"/>
      <c r="F112" s="258"/>
      <c r="G112" s="258"/>
      <c r="H112" s="131"/>
      <c r="I112" s="131"/>
      <c r="J112" s="131"/>
      <c r="K112" s="131"/>
      <c r="L112" s="131"/>
      <c r="M112" s="131"/>
      <c r="N112" s="130"/>
      <c r="O112" s="130"/>
      <c r="P112" s="130"/>
      <c r="Q112" s="130"/>
      <c r="R112" s="131"/>
      <c r="S112" s="131"/>
      <c r="T112" s="131"/>
      <c r="U112" s="131"/>
      <c r="V112" s="131"/>
      <c r="W112" s="131"/>
      <c r="X112" s="131"/>
      <c r="Y112" s="126"/>
      <c r="Z112" s="126"/>
      <c r="AA112" s="126"/>
      <c r="AB112" s="126"/>
      <c r="AC112" s="126"/>
      <c r="AD112" s="126"/>
      <c r="AE112" s="126"/>
      <c r="AF112" s="126"/>
      <c r="AG112" s="126" t="s">
        <v>340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>
      <c r="A113" s="129"/>
      <c r="B113" s="129"/>
      <c r="C113" s="257" t="s">
        <v>1250</v>
      </c>
      <c r="D113" s="258"/>
      <c r="E113" s="258"/>
      <c r="F113" s="258"/>
      <c r="G113" s="258"/>
      <c r="H113" s="131"/>
      <c r="I113" s="131"/>
      <c r="J113" s="131"/>
      <c r="K113" s="131"/>
      <c r="L113" s="131"/>
      <c r="M113" s="131"/>
      <c r="N113" s="130"/>
      <c r="O113" s="130"/>
      <c r="P113" s="130"/>
      <c r="Q113" s="130"/>
      <c r="R113" s="131"/>
      <c r="S113" s="131"/>
      <c r="T113" s="131"/>
      <c r="U113" s="131"/>
      <c r="V113" s="131"/>
      <c r="W113" s="131"/>
      <c r="X113" s="131"/>
      <c r="Y113" s="126"/>
      <c r="Z113" s="126"/>
      <c r="AA113" s="126"/>
      <c r="AB113" s="126"/>
      <c r="AC113" s="126"/>
      <c r="AD113" s="126"/>
      <c r="AE113" s="126"/>
      <c r="AF113" s="126"/>
      <c r="AG113" s="126" t="s">
        <v>340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>
      <c r="A114" s="129"/>
      <c r="B114" s="129"/>
      <c r="C114" s="257" t="s">
        <v>1249</v>
      </c>
      <c r="D114" s="258"/>
      <c r="E114" s="258"/>
      <c r="F114" s="258"/>
      <c r="G114" s="258"/>
      <c r="H114" s="131"/>
      <c r="I114" s="131"/>
      <c r="J114" s="131"/>
      <c r="K114" s="131"/>
      <c r="L114" s="131"/>
      <c r="M114" s="131"/>
      <c r="N114" s="130"/>
      <c r="O114" s="130"/>
      <c r="P114" s="130"/>
      <c r="Q114" s="130"/>
      <c r="R114" s="131"/>
      <c r="S114" s="131"/>
      <c r="T114" s="131"/>
      <c r="U114" s="131"/>
      <c r="V114" s="131"/>
      <c r="W114" s="131"/>
      <c r="X114" s="131"/>
      <c r="Y114" s="126"/>
      <c r="Z114" s="126"/>
      <c r="AA114" s="126"/>
      <c r="AB114" s="126"/>
      <c r="AC114" s="126"/>
      <c r="AD114" s="126"/>
      <c r="AE114" s="126"/>
      <c r="AF114" s="126"/>
      <c r="AG114" s="126" t="s">
        <v>340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>
      <c r="A115" s="129"/>
      <c r="B115" s="129"/>
      <c r="C115" s="257" t="s">
        <v>1251</v>
      </c>
      <c r="D115" s="258"/>
      <c r="E115" s="258"/>
      <c r="F115" s="258"/>
      <c r="G115" s="258"/>
      <c r="H115" s="131"/>
      <c r="I115" s="131"/>
      <c r="J115" s="131"/>
      <c r="K115" s="131"/>
      <c r="L115" s="131"/>
      <c r="M115" s="131"/>
      <c r="N115" s="130"/>
      <c r="O115" s="130"/>
      <c r="P115" s="130"/>
      <c r="Q115" s="130"/>
      <c r="R115" s="131"/>
      <c r="S115" s="131"/>
      <c r="T115" s="131"/>
      <c r="U115" s="131"/>
      <c r="V115" s="131"/>
      <c r="W115" s="131"/>
      <c r="X115" s="131"/>
      <c r="Y115" s="126"/>
      <c r="Z115" s="126"/>
      <c r="AA115" s="126"/>
      <c r="AB115" s="126"/>
      <c r="AC115" s="126"/>
      <c r="AD115" s="126"/>
      <c r="AE115" s="126"/>
      <c r="AF115" s="126"/>
      <c r="AG115" s="126" t="s">
        <v>340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>
      <c r="A116" s="129"/>
      <c r="B116" s="129"/>
      <c r="C116" s="257" t="s">
        <v>1183</v>
      </c>
      <c r="D116" s="258"/>
      <c r="E116" s="258"/>
      <c r="F116" s="258"/>
      <c r="G116" s="258"/>
      <c r="H116" s="131"/>
      <c r="I116" s="131"/>
      <c r="J116" s="131"/>
      <c r="K116" s="131"/>
      <c r="L116" s="131"/>
      <c r="M116" s="131"/>
      <c r="N116" s="130"/>
      <c r="O116" s="130"/>
      <c r="P116" s="130"/>
      <c r="Q116" s="130"/>
      <c r="R116" s="131"/>
      <c r="S116" s="131"/>
      <c r="T116" s="131"/>
      <c r="U116" s="131"/>
      <c r="V116" s="131"/>
      <c r="W116" s="131"/>
      <c r="X116" s="131"/>
      <c r="Y116" s="126"/>
      <c r="Z116" s="126"/>
      <c r="AA116" s="126"/>
      <c r="AB116" s="126"/>
      <c r="AC116" s="126"/>
      <c r="AD116" s="126"/>
      <c r="AE116" s="126"/>
      <c r="AF116" s="126"/>
      <c r="AG116" s="126" t="s">
        <v>340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>
      <c r="A117" s="129"/>
      <c r="B117" s="129"/>
      <c r="C117" s="257" t="s">
        <v>1252</v>
      </c>
      <c r="D117" s="258"/>
      <c r="E117" s="258"/>
      <c r="F117" s="258"/>
      <c r="G117" s="258"/>
      <c r="H117" s="131"/>
      <c r="I117" s="131"/>
      <c r="J117" s="131"/>
      <c r="K117" s="131"/>
      <c r="L117" s="131"/>
      <c r="M117" s="131"/>
      <c r="N117" s="130"/>
      <c r="O117" s="130"/>
      <c r="P117" s="130"/>
      <c r="Q117" s="130"/>
      <c r="R117" s="131"/>
      <c r="S117" s="131"/>
      <c r="T117" s="131"/>
      <c r="U117" s="131"/>
      <c r="V117" s="131"/>
      <c r="W117" s="131"/>
      <c r="X117" s="131"/>
      <c r="Y117" s="126"/>
      <c r="Z117" s="126"/>
      <c r="AA117" s="126"/>
      <c r="AB117" s="126"/>
      <c r="AC117" s="126"/>
      <c r="AD117" s="126"/>
      <c r="AE117" s="126"/>
      <c r="AF117" s="126"/>
      <c r="AG117" s="126" t="s">
        <v>340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>
      <c r="A118" s="129"/>
      <c r="B118" s="129"/>
      <c r="C118" s="257" t="s">
        <v>1249</v>
      </c>
      <c r="D118" s="258"/>
      <c r="E118" s="258"/>
      <c r="F118" s="258"/>
      <c r="G118" s="258"/>
      <c r="H118" s="131"/>
      <c r="I118" s="131"/>
      <c r="J118" s="131"/>
      <c r="K118" s="131"/>
      <c r="L118" s="131"/>
      <c r="M118" s="131"/>
      <c r="N118" s="130"/>
      <c r="O118" s="130"/>
      <c r="P118" s="130"/>
      <c r="Q118" s="130"/>
      <c r="R118" s="131"/>
      <c r="S118" s="131"/>
      <c r="T118" s="131"/>
      <c r="U118" s="131"/>
      <c r="V118" s="131"/>
      <c r="W118" s="131"/>
      <c r="X118" s="131"/>
      <c r="Y118" s="126"/>
      <c r="Z118" s="126"/>
      <c r="AA118" s="126"/>
      <c r="AB118" s="126"/>
      <c r="AC118" s="126"/>
      <c r="AD118" s="126"/>
      <c r="AE118" s="126"/>
      <c r="AF118" s="126"/>
      <c r="AG118" s="126" t="s">
        <v>340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>
      <c r="A119" s="129"/>
      <c r="B119" s="129"/>
      <c r="C119" s="257" t="s">
        <v>1251</v>
      </c>
      <c r="D119" s="258"/>
      <c r="E119" s="258"/>
      <c r="F119" s="258"/>
      <c r="G119" s="258"/>
      <c r="H119" s="131"/>
      <c r="I119" s="131"/>
      <c r="J119" s="131"/>
      <c r="K119" s="131"/>
      <c r="L119" s="131"/>
      <c r="M119" s="131"/>
      <c r="N119" s="130"/>
      <c r="O119" s="130"/>
      <c r="P119" s="130"/>
      <c r="Q119" s="130"/>
      <c r="R119" s="131"/>
      <c r="S119" s="131"/>
      <c r="T119" s="131"/>
      <c r="U119" s="131"/>
      <c r="V119" s="131"/>
      <c r="W119" s="131"/>
      <c r="X119" s="131"/>
      <c r="Y119" s="126"/>
      <c r="Z119" s="126"/>
      <c r="AA119" s="126"/>
      <c r="AB119" s="126"/>
      <c r="AC119" s="126"/>
      <c r="AD119" s="126"/>
      <c r="AE119" s="126"/>
      <c r="AF119" s="126"/>
      <c r="AG119" s="126" t="s">
        <v>340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>
      <c r="A120" s="129"/>
      <c r="B120" s="129"/>
      <c r="C120" s="257" t="s">
        <v>1253</v>
      </c>
      <c r="D120" s="258"/>
      <c r="E120" s="258"/>
      <c r="F120" s="258"/>
      <c r="G120" s="258"/>
      <c r="H120" s="131"/>
      <c r="I120" s="131"/>
      <c r="J120" s="131"/>
      <c r="K120" s="131"/>
      <c r="L120" s="131"/>
      <c r="M120" s="131"/>
      <c r="N120" s="130"/>
      <c r="O120" s="130"/>
      <c r="P120" s="130"/>
      <c r="Q120" s="130"/>
      <c r="R120" s="131"/>
      <c r="S120" s="131"/>
      <c r="T120" s="131"/>
      <c r="U120" s="131"/>
      <c r="V120" s="131"/>
      <c r="W120" s="131"/>
      <c r="X120" s="131"/>
      <c r="Y120" s="126"/>
      <c r="Z120" s="126"/>
      <c r="AA120" s="126"/>
      <c r="AB120" s="126"/>
      <c r="AC120" s="126"/>
      <c r="AD120" s="126"/>
      <c r="AE120" s="126"/>
      <c r="AF120" s="126"/>
      <c r="AG120" s="126" t="s">
        <v>340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>
      <c r="A121" s="129"/>
      <c r="B121" s="129"/>
      <c r="C121" s="257" t="s">
        <v>1250</v>
      </c>
      <c r="D121" s="258"/>
      <c r="E121" s="258"/>
      <c r="F121" s="258"/>
      <c r="G121" s="258"/>
      <c r="H121" s="131"/>
      <c r="I121" s="131"/>
      <c r="J121" s="131"/>
      <c r="K121" s="131"/>
      <c r="L121" s="131"/>
      <c r="M121" s="131"/>
      <c r="N121" s="130"/>
      <c r="O121" s="130"/>
      <c r="P121" s="130"/>
      <c r="Q121" s="130"/>
      <c r="R121" s="131"/>
      <c r="S121" s="131"/>
      <c r="T121" s="131"/>
      <c r="U121" s="131"/>
      <c r="V121" s="131"/>
      <c r="W121" s="131"/>
      <c r="X121" s="131"/>
      <c r="Y121" s="126"/>
      <c r="Z121" s="126"/>
      <c r="AA121" s="126"/>
      <c r="AB121" s="126"/>
      <c r="AC121" s="126"/>
      <c r="AD121" s="126"/>
      <c r="AE121" s="126"/>
      <c r="AF121" s="126"/>
      <c r="AG121" s="126" t="s">
        <v>340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>
      <c r="A122" s="129"/>
      <c r="B122" s="129"/>
      <c r="C122" s="257" t="s">
        <v>1254</v>
      </c>
      <c r="D122" s="258"/>
      <c r="E122" s="258"/>
      <c r="F122" s="258"/>
      <c r="G122" s="258"/>
      <c r="H122" s="131"/>
      <c r="I122" s="131"/>
      <c r="J122" s="131"/>
      <c r="K122" s="131"/>
      <c r="L122" s="131"/>
      <c r="M122" s="131"/>
      <c r="N122" s="130"/>
      <c r="O122" s="130"/>
      <c r="P122" s="130"/>
      <c r="Q122" s="130"/>
      <c r="R122" s="131"/>
      <c r="S122" s="131"/>
      <c r="T122" s="131"/>
      <c r="U122" s="131"/>
      <c r="V122" s="131"/>
      <c r="W122" s="131"/>
      <c r="X122" s="131"/>
      <c r="Y122" s="126"/>
      <c r="Z122" s="126"/>
      <c r="AA122" s="126"/>
      <c r="AB122" s="126"/>
      <c r="AC122" s="126"/>
      <c r="AD122" s="126"/>
      <c r="AE122" s="126"/>
      <c r="AF122" s="126"/>
      <c r="AG122" s="126" t="s">
        <v>340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>
      <c r="A123" s="129"/>
      <c r="B123" s="129"/>
      <c r="C123" s="257" t="s">
        <v>373</v>
      </c>
      <c r="D123" s="258"/>
      <c r="E123" s="258"/>
      <c r="F123" s="258"/>
      <c r="G123" s="258"/>
      <c r="H123" s="131"/>
      <c r="I123" s="131"/>
      <c r="J123" s="131"/>
      <c r="K123" s="131"/>
      <c r="L123" s="131"/>
      <c r="M123" s="131"/>
      <c r="N123" s="130"/>
      <c r="O123" s="130"/>
      <c r="P123" s="130"/>
      <c r="Q123" s="130"/>
      <c r="R123" s="131"/>
      <c r="S123" s="131"/>
      <c r="T123" s="131"/>
      <c r="U123" s="131"/>
      <c r="V123" s="131"/>
      <c r="W123" s="131"/>
      <c r="X123" s="131"/>
      <c r="Y123" s="126"/>
      <c r="Z123" s="126"/>
      <c r="AA123" s="126"/>
      <c r="AB123" s="126"/>
      <c r="AC123" s="126"/>
      <c r="AD123" s="126"/>
      <c r="AE123" s="126"/>
      <c r="AF123" s="126"/>
      <c r="AG123" s="126" t="s">
        <v>340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>
      <c r="A124" s="129"/>
      <c r="B124" s="129"/>
      <c r="C124" s="257" t="s">
        <v>1200</v>
      </c>
      <c r="D124" s="258"/>
      <c r="E124" s="258"/>
      <c r="F124" s="258"/>
      <c r="G124" s="258"/>
      <c r="H124" s="131"/>
      <c r="I124" s="131"/>
      <c r="J124" s="131"/>
      <c r="K124" s="131"/>
      <c r="L124" s="131"/>
      <c r="M124" s="131"/>
      <c r="N124" s="130"/>
      <c r="O124" s="130"/>
      <c r="P124" s="130"/>
      <c r="Q124" s="130"/>
      <c r="R124" s="131"/>
      <c r="S124" s="131"/>
      <c r="T124" s="131"/>
      <c r="U124" s="131"/>
      <c r="V124" s="131"/>
      <c r="W124" s="131"/>
      <c r="X124" s="131"/>
      <c r="Y124" s="126"/>
      <c r="Z124" s="126"/>
      <c r="AA124" s="126"/>
      <c r="AB124" s="126"/>
      <c r="AC124" s="126"/>
      <c r="AD124" s="126"/>
      <c r="AE124" s="126"/>
      <c r="AF124" s="126"/>
      <c r="AG124" s="126" t="s">
        <v>340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>
      <c r="A125" s="129"/>
      <c r="B125" s="129"/>
      <c r="C125" s="257" t="s">
        <v>1249</v>
      </c>
      <c r="D125" s="258"/>
      <c r="E125" s="258"/>
      <c r="F125" s="258"/>
      <c r="G125" s="258"/>
      <c r="H125" s="131"/>
      <c r="I125" s="131"/>
      <c r="J125" s="131"/>
      <c r="K125" s="131"/>
      <c r="L125" s="131"/>
      <c r="M125" s="131"/>
      <c r="N125" s="130"/>
      <c r="O125" s="130"/>
      <c r="P125" s="130"/>
      <c r="Q125" s="130"/>
      <c r="R125" s="131"/>
      <c r="S125" s="131"/>
      <c r="T125" s="131"/>
      <c r="U125" s="131"/>
      <c r="V125" s="131"/>
      <c r="W125" s="131"/>
      <c r="X125" s="131"/>
      <c r="Y125" s="126"/>
      <c r="Z125" s="126"/>
      <c r="AA125" s="126"/>
      <c r="AB125" s="126"/>
      <c r="AC125" s="126"/>
      <c r="AD125" s="126"/>
      <c r="AE125" s="126"/>
      <c r="AF125" s="126"/>
      <c r="AG125" s="126" t="s">
        <v>340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>
      <c r="A126" s="129"/>
      <c r="B126" s="129"/>
      <c r="C126" s="257" t="s">
        <v>1250</v>
      </c>
      <c r="D126" s="258"/>
      <c r="E126" s="258"/>
      <c r="F126" s="258"/>
      <c r="G126" s="258"/>
      <c r="H126" s="131"/>
      <c r="I126" s="131"/>
      <c r="J126" s="131"/>
      <c r="K126" s="131"/>
      <c r="L126" s="131"/>
      <c r="M126" s="131"/>
      <c r="N126" s="130"/>
      <c r="O126" s="130"/>
      <c r="P126" s="130"/>
      <c r="Q126" s="130"/>
      <c r="R126" s="131"/>
      <c r="S126" s="131"/>
      <c r="T126" s="131"/>
      <c r="U126" s="131"/>
      <c r="V126" s="131"/>
      <c r="W126" s="131"/>
      <c r="X126" s="131"/>
      <c r="Y126" s="126"/>
      <c r="Z126" s="126"/>
      <c r="AA126" s="126"/>
      <c r="AB126" s="126"/>
      <c r="AC126" s="126"/>
      <c r="AD126" s="126"/>
      <c r="AE126" s="126"/>
      <c r="AF126" s="126"/>
      <c r="AG126" s="126" t="s">
        <v>340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>
      <c r="A127" s="129"/>
      <c r="B127" s="129"/>
      <c r="C127" s="257" t="s">
        <v>371</v>
      </c>
      <c r="D127" s="258"/>
      <c r="E127" s="258"/>
      <c r="F127" s="258"/>
      <c r="G127" s="258"/>
      <c r="H127" s="131"/>
      <c r="I127" s="131"/>
      <c r="J127" s="131"/>
      <c r="K127" s="131"/>
      <c r="L127" s="131"/>
      <c r="M127" s="131"/>
      <c r="N127" s="130"/>
      <c r="O127" s="130"/>
      <c r="P127" s="130"/>
      <c r="Q127" s="130"/>
      <c r="R127" s="131"/>
      <c r="S127" s="131"/>
      <c r="T127" s="131"/>
      <c r="U127" s="131"/>
      <c r="V127" s="131"/>
      <c r="W127" s="131"/>
      <c r="X127" s="131"/>
      <c r="Y127" s="126"/>
      <c r="Z127" s="126"/>
      <c r="AA127" s="126"/>
      <c r="AB127" s="126"/>
      <c r="AC127" s="126"/>
      <c r="AD127" s="126"/>
      <c r="AE127" s="126"/>
      <c r="AF127" s="126"/>
      <c r="AG127" s="126" t="s">
        <v>340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>
      <c r="A128" s="129"/>
      <c r="B128" s="129"/>
      <c r="C128" s="257" t="s">
        <v>1251</v>
      </c>
      <c r="D128" s="258"/>
      <c r="E128" s="258"/>
      <c r="F128" s="258"/>
      <c r="G128" s="258"/>
      <c r="H128" s="131"/>
      <c r="I128" s="131"/>
      <c r="J128" s="131"/>
      <c r="K128" s="131"/>
      <c r="L128" s="131"/>
      <c r="M128" s="131"/>
      <c r="N128" s="130"/>
      <c r="O128" s="130"/>
      <c r="P128" s="130"/>
      <c r="Q128" s="130"/>
      <c r="R128" s="131"/>
      <c r="S128" s="131"/>
      <c r="T128" s="131"/>
      <c r="U128" s="131"/>
      <c r="V128" s="131"/>
      <c r="W128" s="131"/>
      <c r="X128" s="131"/>
      <c r="Y128" s="126"/>
      <c r="Z128" s="126"/>
      <c r="AA128" s="126"/>
      <c r="AB128" s="126"/>
      <c r="AC128" s="126"/>
      <c r="AD128" s="126"/>
      <c r="AE128" s="126"/>
      <c r="AF128" s="126"/>
      <c r="AG128" s="126" t="s">
        <v>340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>
      <c r="A129" s="129"/>
      <c r="B129" s="129"/>
      <c r="C129" s="257" t="s">
        <v>1187</v>
      </c>
      <c r="D129" s="258"/>
      <c r="E129" s="258"/>
      <c r="F129" s="258"/>
      <c r="G129" s="258"/>
      <c r="H129" s="131"/>
      <c r="I129" s="131"/>
      <c r="J129" s="131"/>
      <c r="K129" s="131"/>
      <c r="L129" s="131"/>
      <c r="M129" s="131"/>
      <c r="N129" s="130"/>
      <c r="O129" s="130"/>
      <c r="P129" s="130"/>
      <c r="Q129" s="130"/>
      <c r="R129" s="131"/>
      <c r="S129" s="131"/>
      <c r="T129" s="131"/>
      <c r="U129" s="131"/>
      <c r="V129" s="131"/>
      <c r="W129" s="131"/>
      <c r="X129" s="131"/>
      <c r="Y129" s="126"/>
      <c r="Z129" s="126"/>
      <c r="AA129" s="126"/>
      <c r="AB129" s="126"/>
      <c r="AC129" s="126"/>
      <c r="AD129" s="126"/>
      <c r="AE129" s="126"/>
      <c r="AF129" s="126"/>
      <c r="AG129" s="126" t="s">
        <v>340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>
      <c r="A130" s="140" t="s">
        <v>806</v>
      </c>
      <c r="B130" s="141" t="s">
        <v>1255</v>
      </c>
      <c r="C130" s="154" t="s">
        <v>1256</v>
      </c>
      <c r="D130" s="142" t="s">
        <v>338</v>
      </c>
      <c r="E130" s="143">
        <v>4.32</v>
      </c>
      <c r="F130" s="144">
        <v>0</v>
      </c>
      <c r="G130" s="145">
        <f>F130*E130</f>
        <v>0</v>
      </c>
      <c r="H130" s="131">
        <v>17.91</v>
      </c>
      <c r="I130" s="131">
        <v>77.371200000000002</v>
      </c>
      <c r="J130" s="131">
        <v>254.59</v>
      </c>
      <c r="K130" s="131">
        <v>1099.8288</v>
      </c>
      <c r="L130" s="131">
        <v>21</v>
      </c>
      <c r="M130" s="131">
        <v>1424.412</v>
      </c>
      <c r="N130" s="130">
        <v>6.7000000000000002E-4</v>
      </c>
      <c r="O130" s="130">
        <v>2.8944000000000001E-3</v>
      </c>
      <c r="P130" s="130">
        <v>8.2000000000000003E-2</v>
      </c>
      <c r="Q130" s="130">
        <v>0.35424000000000005</v>
      </c>
      <c r="R130" s="131">
        <v>0</v>
      </c>
      <c r="S130" s="131" t="s">
        <v>326</v>
      </c>
      <c r="T130" s="131"/>
      <c r="U130" s="131">
        <v>0</v>
      </c>
      <c r="V130" s="131">
        <v>0</v>
      </c>
      <c r="W130" s="131">
        <v>0</v>
      </c>
      <c r="X130" s="131" t="s">
        <v>327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328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>
      <c r="A131" s="129"/>
      <c r="B131" s="129"/>
      <c r="C131" s="255" t="s">
        <v>1257</v>
      </c>
      <c r="D131" s="256"/>
      <c r="E131" s="256"/>
      <c r="F131" s="256"/>
      <c r="G131" s="256"/>
      <c r="H131" s="131"/>
      <c r="I131" s="131"/>
      <c r="J131" s="131"/>
      <c r="K131" s="131"/>
      <c r="L131" s="131"/>
      <c r="M131" s="131"/>
      <c r="N131" s="130"/>
      <c r="O131" s="130"/>
      <c r="P131" s="130"/>
      <c r="Q131" s="130"/>
      <c r="R131" s="131"/>
      <c r="S131" s="131"/>
      <c r="T131" s="131"/>
      <c r="U131" s="131"/>
      <c r="V131" s="131"/>
      <c r="W131" s="131"/>
      <c r="X131" s="131"/>
      <c r="Y131" s="126"/>
      <c r="Z131" s="126"/>
      <c r="AA131" s="126"/>
      <c r="AB131" s="126"/>
      <c r="AC131" s="126"/>
      <c r="AD131" s="126"/>
      <c r="AE131" s="126"/>
      <c r="AF131" s="126"/>
      <c r="AG131" s="126" t="s">
        <v>340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>
      <c r="A132" s="129"/>
      <c r="B132" s="129"/>
      <c r="C132" s="257" t="s">
        <v>1178</v>
      </c>
      <c r="D132" s="258"/>
      <c r="E132" s="258"/>
      <c r="F132" s="258"/>
      <c r="G132" s="258"/>
      <c r="H132" s="131"/>
      <c r="I132" s="131"/>
      <c r="J132" s="131"/>
      <c r="K132" s="131"/>
      <c r="L132" s="131"/>
      <c r="M132" s="131"/>
      <c r="N132" s="130"/>
      <c r="O132" s="130"/>
      <c r="P132" s="130"/>
      <c r="Q132" s="130"/>
      <c r="R132" s="131"/>
      <c r="S132" s="131"/>
      <c r="T132" s="131"/>
      <c r="U132" s="131"/>
      <c r="V132" s="131"/>
      <c r="W132" s="131"/>
      <c r="X132" s="131"/>
      <c r="Y132" s="126"/>
      <c r="Z132" s="126"/>
      <c r="AA132" s="126"/>
      <c r="AB132" s="126"/>
      <c r="AC132" s="126"/>
      <c r="AD132" s="126"/>
      <c r="AE132" s="126"/>
      <c r="AF132" s="126"/>
      <c r="AG132" s="126" t="s">
        <v>340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>
      <c r="A133" s="129"/>
      <c r="B133" s="129"/>
      <c r="C133" s="257" t="s">
        <v>1258</v>
      </c>
      <c r="D133" s="258"/>
      <c r="E133" s="258"/>
      <c r="F133" s="258"/>
      <c r="G133" s="258"/>
      <c r="H133" s="131"/>
      <c r="I133" s="131"/>
      <c r="J133" s="131"/>
      <c r="K133" s="131"/>
      <c r="L133" s="131"/>
      <c r="M133" s="131"/>
      <c r="N133" s="130"/>
      <c r="O133" s="130"/>
      <c r="P133" s="130"/>
      <c r="Q133" s="130"/>
      <c r="R133" s="131"/>
      <c r="S133" s="131"/>
      <c r="T133" s="131"/>
      <c r="U133" s="131"/>
      <c r="V133" s="131"/>
      <c r="W133" s="131"/>
      <c r="X133" s="131"/>
      <c r="Y133" s="126"/>
      <c r="Z133" s="126"/>
      <c r="AA133" s="126"/>
      <c r="AB133" s="126"/>
      <c r="AC133" s="126"/>
      <c r="AD133" s="126"/>
      <c r="AE133" s="126"/>
      <c r="AF133" s="126"/>
      <c r="AG133" s="126" t="s">
        <v>340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>
      <c r="A134" s="129"/>
      <c r="B134" s="129"/>
      <c r="C134" s="257" t="s">
        <v>1187</v>
      </c>
      <c r="D134" s="258"/>
      <c r="E134" s="258"/>
      <c r="F134" s="258"/>
      <c r="G134" s="258"/>
      <c r="H134" s="131"/>
      <c r="I134" s="131"/>
      <c r="J134" s="131"/>
      <c r="K134" s="131"/>
      <c r="L134" s="131"/>
      <c r="M134" s="131"/>
      <c r="N134" s="130"/>
      <c r="O134" s="130"/>
      <c r="P134" s="130"/>
      <c r="Q134" s="130"/>
      <c r="R134" s="131"/>
      <c r="S134" s="131"/>
      <c r="T134" s="131"/>
      <c r="U134" s="131"/>
      <c r="V134" s="131"/>
      <c r="W134" s="131"/>
      <c r="X134" s="131"/>
      <c r="Y134" s="126"/>
      <c r="Z134" s="126"/>
      <c r="AA134" s="126"/>
      <c r="AB134" s="126"/>
      <c r="AC134" s="126"/>
      <c r="AD134" s="126"/>
      <c r="AE134" s="126"/>
      <c r="AF134" s="126"/>
      <c r="AG134" s="126" t="s">
        <v>340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>
      <c r="A135" s="140" t="s">
        <v>809</v>
      </c>
      <c r="B135" s="141" t="s">
        <v>1259</v>
      </c>
      <c r="C135" s="154" t="s">
        <v>1260</v>
      </c>
      <c r="D135" s="142" t="s">
        <v>338</v>
      </c>
      <c r="E135" s="143">
        <v>1.44</v>
      </c>
      <c r="F135" s="144">
        <v>0</v>
      </c>
      <c r="G135" s="145">
        <f>F135*E135</f>
        <v>0</v>
      </c>
      <c r="H135" s="131">
        <v>0</v>
      </c>
      <c r="I135" s="131">
        <v>0</v>
      </c>
      <c r="J135" s="131">
        <v>350</v>
      </c>
      <c r="K135" s="131">
        <v>504</v>
      </c>
      <c r="L135" s="131">
        <v>21</v>
      </c>
      <c r="M135" s="131">
        <v>609.84</v>
      </c>
      <c r="N135" s="130">
        <v>0</v>
      </c>
      <c r="O135" s="130">
        <v>0</v>
      </c>
      <c r="P135" s="130">
        <v>0</v>
      </c>
      <c r="Q135" s="130">
        <v>0</v>
      </c>
      <c r="R135" s="131">
        <v>0</v>
      </c>
      <c r="S135" s="131" t="s">
        <v>326</v>
      </c>
      <c r="T135" s="131"/>
      <c r="U135" s="131">
        <v>0</v>
      </c>
      <c r="V135" s="131">
        <v>0</v>
      </c>
      <c r="W135" s="131">
        <v>0</v>
      </c>
      <c r="X135" s="131" t="s">
        <v>327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328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>
      <c r="A136" s="129"/>
      <c r="B136" s="129"/>
      <c r="C136" s="255" t="s">
        <v>1261</v>
      </c>
      <c r="D136" s="256"/>
      <c r="E136" s="256"/>
      <c r="F136" s="256"/>
      <c r="G136" s="256"/>
      <c r="H136" s="131"/>
      <c r="I136" s="131"/>
      <c r="J136" s="131"/>
      <c r="K136" s="131"/>
      <c r="L136" s="131"/>
      <c r="M136" s="131"/>
      <c r="N136" s="130"/>
      <c r="O136" s="130"/>
      <c r="P136" s="130"/>
      <c r="Q136" s="130"/>
      <c r="R136" s="131"/>
      <c r="S136" s="131"/>
      <c r="T136" s="131"/>
      <c r="U136" s="131"/>
      <c r="V136" s="131"/>
      <c r="W136" s="131"/>
      <c r="X136" s="131"/>
      <c r="Y136" s="126"/>
      <c r="Z136" s="126"/>
      <c r="AA136" s="126"/>
      <c r="AB136" s="126"/>
      <c r="AC136" s="126"/>
      <c r="AD136" s="126"/>
      <c r="AE136" s="126"/>
      <c r="AF136" s="126"/>
      <c r="AG136" s="126" t="s">
        <v>340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>
      <c r="A137" s="129"/>
      <c r="B137" s="129"/>
      <c r="C137" s="257" t="s">
        <v>1178</v>
      </c>
      <c r="D137" s="258"/>
      <c r="E137" s="258"/>
      <c r="F137" s="258"/>
      <c r="G137" s="258"/>
      <c r="H137" s="131"/>
      <c r="I137" s="131"/>
      <c r="J137" s="131"/>
      <c r="K137" s="131"/>
      <c r="L137" s="131"/>
      <c r="M137" s="131"/>
      <c r="N137" s="130"/>
      <c r="O137" s="130"/>
      <c r="P137" s="130"/>
      <c r="Q137" s="130"/>
      <c r="R137" s="131"/>
      <c r="S137" s="131"/>
      <c r="T137" s="131"/>
      <c r="U137" s="131"/>
      <c r="V137" s="131"/>
      <c r="W137" s="131"/>
      <c r="X137" s="131"/>
      <c r="Y137" s="126"/>
      <c r="Z137" s="126"/>
      <c r="AA137" s="126"/>
      <c r="AB137" s="126"/>
      <c r="AC137" s="126"/>
      <c r="AD137" s="126"/>
      <c r="AE137" s="126"/>
      <c r="AF137" s="126"/>
      <c r="AG137" s="126" t="s">
        <v>340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>
      <c r="A138" s="129"/>
      <c r="B138" s="129"/>
      <c r="C138" s="257" t="s">
        <v>1262</v>
      </c>
      <c r="D138" s="258"/>
      <c r="E138" s="258"/>
      <c r="F138" s="258"/>
      <c r="G138" s="258"/>
      <c r="H138" s="131"/>
      <c r="I138" s="131"/>
      <c r="J138" s="131"/>
      <c r="K138" s="131"/>
      <c r="L138" s="131"/>
      <c r="M138" s="131"/>
      <c r="N138" s="130"/>
      <c r="O138" s="130"/>
      <c r="P138" s="130"/>
      <c r="Q138" s="130"/>
      <c r="R138" s="131"/>
      <c r="S138" s="131"/>
      <c r="T138" s="131"/>
      <c r="U138" s="131"/>
      <c r="V138" s="131"/>
      <c r="W138" s="131"/>
      <c r="X138" s="131"/>
      <c r="Y138" s="126"/>
      <c r="Z138" s="126"/>
      <c r="AA138" s="126"/>
      <c r="AB138" s="126"/>
      <c r="AC138" s="126"/>
      <c r="AD138" s="126"/>
      <c r="AE138" s="126"/>
      <c r="AF138" s="126"/>
      <c r="AG138" s="126" t="s">
        <v>340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>
      <c r="A139" s="129"/>
      <c r="B139" s="129"/>
      <c r="C139" s="257" t="s">
        <v>1187</v>
      </c>
      <c r="D139" s="258"/>
      <c r="E139" s="258"/>
      <c r="F139" s="258"/>
      <c r="G139" s="258"/>
      <c r="H139" s="131"/>
      <c r="I139" s="131"/>
      <c r="J139" s="131"/>
      <c r="K139" s="131"/>
      <c r="L139" s="131"/>
      <c r="M139" s="131"/>
      <c r="N139" s="130"/>
      <c r="O139" s="130"/>
      <c r="P139" s="130"/>
      <c r="Q139" s="130"/>
      <c r="R139" s="131"/>
      <c r="S139" s="131"/>
      <c r="T139" s="131"/>
      <c r="U139" s="131"/>
      <c r="V139" s="131"/>
      <c r="W139" s="131"/>
      <c r="X139" s="131"/>
      <c r="Y139" s="126"/>
      <c r="Z139" s="126"/>
      <c r="AA139" s="126"/>
      <c r="AB139" s="126"/>
      <c r="AC139" s="126"/>
      <c r="AD139" s="126"/>
      <c r="AE139" s="126"/>
      <c r="AF139" s="126"/>
      <c r="AG139" s="126" t="s">
        <v>340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ht="22.5">
      <c r="A140" s="140" t="s">
        <v>815</v>
      </c>
      <c r="B140" s="141" t="s">
        <v>1263</v>
      </c>
      <c r="C140" s="154" t="s">
        <v>1264</v>
      </c>
      <c r="D140" s="142" t="s">
        <v>338</v>
      </c>
      <c r="E140" s="143">
        <v>2.4950000000000001</v>
      </c>
      <c r="F140" s="144">
        <v>0</v>
      </c>
      <c r="G140" s="145">
        <f>F140*E140</f>
        <v>0</v>
      </c>
      <c r="H140" s="131">
        <v>0</v>
      </c>
      <c r="I140" s="131">
        <v>0</v>
      </c>
      <c r="J140" s="131">
        <v>350</v>
      </c>
      <c r="K140" s="131">
        <v>873.25</v>
      </c>
      <c r="L140" s="131">
        <v>21</v>
      </c>
      <c r="M140" s="131">
        <v>1056.6324999999999</v>
      </c>
      <c r="N140" s="130">
        <v>0</v>
      </c>
      <c r="O140" s="130">
        <v>0</v>
      </c>
      <c r="P140" s="130">
        <v>0</v>
      </c>
      <c r="Q140" s="130">
        <v>0</v>
      </c>
      <c r="R140" s="131">
        <v>0</v>
      </c>
      <c r="S140" s="131" t="s">
        <v>326</v>
      </c>
      <c r="T140" s="131"/>
      <c r="U140" s="131">
        <v>0</v>
      </c>
      <c r="V140" s="131">
        <v>0</v>
      </c>
      <c r="W140" s="131">
        <v>0</v>
      </c>
      <c r="X140" s="131" t="s">
        <v>327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328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>
      <c r="A141" s="129"/>
      <c r="B141" s="129"/>
      <c r="C141" s="255" t="s">
        <v>1265</v>
      </c>
      <c r="D141" s="256"/>
      <c r="E141" s="256"/>
      <c r="F141" s="256"/>
      <c r="G141" s="256"/>
      <c r="H141" s="131"/>
      <c r="I141" s="131"/>
      <c r="J141" s="131"/>
      <c r="K141" s="131"/>
      <c r="L141" s="131"/>
      <c r="M141" s="131"/>
      <c r="N141" s="130"/>
      <c r="O141" s="130"/>
      <c r="P141" s="130"/>
      <c r="Q141" s="130"/>
      <c r="R141" s="131"/>
      <c r="S141" s="131"/>
      <c r="T141" s="131"/>
      <c r="U141" s="131"/>
      <c r="V141" s="131"/>
      <c r="W141" s="131"/>
      <c r="X141" s="131"/>
      <c r="Y141" s="126"/>
      <c r="Z141" s="126"/>
      <c r="AA141" s="126"/>
      <c r="AB141" s="126"/>
      <c r="AC141" s="126"/>
      <c r="AD141" s="126"/>
      <c r="AE141" s="126"/>
      <c r="AF141" s="126"/>
      <c r="AG141" s="126" t="s">
        <v>340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>
      <c r="A142" s="129"/>
      <c r="B142" s="129"/>
      <c r="C142" s="257" t="s">
        <v>344</v>
      </c>
      <c r="D142" s="258"/>
      <c r="E142" s="258"/>
      <c r="F142" s="258"/>
      <c r="G142" s="258"/>
      <c r="H142" s="131"/>
      <c r="I142" s="131"/>
      <c r="J142" s="131"/>
      <c r="K142" s="131"/>
      <c r="L142" s="131"/>
      <c r="M142" s="131"/>
      <c r="N142" s="130"/>
      <c r="O142" s="130"/>
      <c r="P142" s="130"/>
      <c r="Q142" s="130"/>
      <c r="R142" s="131"/>
      <c r="S142" s="131"/>
      <c r="T142" s="131"/>
      <c r="U142" s="131"/>
      <c r="V142" s="131"/>
      <c r="W142" s="131"/>
      <c r="X142" s="131"/>
      <c r="Y142" s="126"/>
      <c r="Z142" s="126"/>
      <c r="AA142" s="126"/>
      <c r="AB142" s="126"/>
      <c r="AC142" s="126"/>
      <c r="AD142" s="126"/>
      <c r="AE142" s="126"/>
      <c r="AF142" s="126"/>
      <c r="AG142" s="126" t="s">
        <v>340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>
      <c r="A143" s="129"/>
      <c r="B143" s="129"/>
      <c r="C143" s="257" t="s">
        <v>767</v>
      </c>
      <c r="D143" s="258"/>
      <c r="E143" s="258"/>
      <c r="F143" s="258"/>
      <c r="G143" s="258"/>
      <c r="H143" s="131"/>
      <c r="I143" s="131"/>
      <c r="J143" s="131"/>
      <c r="K143" s="131"/>
      <c r="L143" s="131"/>
      <c r="M143" s="131"/>
      <c r="N143" s="130"/>
      <c r="O143" s="130"/>
      <c r="P143" s="130"/>
      <c r="Q143" s="130"/>
      <c r="R143" s="131"/>
      <c r="S143" s="131"/>
      <c r="T143" s="131"/>
      <c r="U143" s="131"/>
      <c r="V143" s="131"/>
      <c r="W143" s="131"/>
      <c r="X143" s="131"/>
      <c r="Y143" s="126"/>
      <c r="Z143" s="126"/>
      <c r="AA143" s="126"/>
      <c r="AB143" s="126"/>
      <c r="AC143" s="126"/>
      <c r="AD143" s="126"/>
      <c r="AE143" s="126"/>
      <c r="AF143" s="126"/>
      <c r="AG143" s="126" t="s">
        <v>340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>
      <c r="A144" s="129"/>
      <c r="B144" s="129"/>
      <c r="C144" s="257" t="s">
        <v>1266</v>
      </c>
      <c r="D144" s="258"/>
      <c r="E144" s="258"/>
      <c r="F144" s="258"/>
      <c r="G144" s="258"/>
      <c r="H144" s="131"/>
      <c r="I144" s="131"/>
      <c r="J144" s="131"/>
      <c r="K144" s="131"/>
      <c r="L144" s="131"/>
      <c r="M144" s="131"/>
      <c r="N144" s="130"/>
      <c r="O144" s="130"/>
      <c r="P144" s="130"/>
      <c r="Q144" s="130"/>
      <c r="R144" s="131"/>
      <c r="S144" s="131"/>
      <c r="T144" s="131"/>
      <c r="U144" s="131"/>
      <c r="V144" s="131"/>
      <c r="W144" s="131"/>
      <c r="X144" s="131"/>
      <c r="Y144" s="126"/>
      <c r="Z144" s="126"/>
      <c r="AA144" s="126"/>
      <c r="AB144" s="126"/>
      <c r="AC144" s="126"/>
      <c r="AD144" s="126"/>
      <c r="AE144" s="126"/>
      <c r="AF144" s="126"/>
      <c r="AG144" s="126" t="s">
        <v>340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>
      <c r="A145" s="129"/>
      <c r="B145" s="129"/>
      <c r="C145" s="257" t="s">
        <v>1267</v>
      </c>
      <c r="D145" s="258"/>
      <c r="E145" s="258"/>
      <c r="F145" s="258"/>
      <c r="G145" s="258"/>
      <c r="H145" s="131"/>
      <c r="I145" s="131"/>
      <c r="J145" s="131"/>
      <c r="K145" s="131"/>
      <c r="L145" s="131"/>
      <c r="M145" s="131"/>
      <c r="N145" s="130"/>
      <c r="O145" s="130"/>
      <c r="P145" s="130"/>
      <c r="Q145" s="130"/>
      <c r="R145" s="131"/>
      <c r="S145" s="131"/>
      <c r="T145" s="131"/>
      <c r="U145" s="131"/>
      <c r="V145" s="131"/>
      <c r="W145" s="131"/>
      <c r="X145" s="131"/>
      <c r="Y145" s="126"/>
      <c r="Z145" s="126"/>
      <c r="AA145" s="126"/>
      <c r="AB145" s="126"/>
      <c r="AC145" s="126"/>
      <c r="AD145" s="126"/>
      <c r="AE145" s="126"/>
      <c r="AF145" s="126"/>
      <c r="AG145" s="126" t="s">
        <v>340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>
      <c r="A146" s="129"/>
      <c r="B146" s="129"/>
      <c r="C146" s="257" t="s">
        <v>1187</v>
      </c>
      <c r="D146" s="258"/>
      <c r="E146" s="258"/>
      <c r="F146" s="258"/>
      <c r="G146" s="258"/>
      <c r="H146" s="131"/>
      <c r="I146" s="131"/>
      <c r="J146" s="131"/>
      <c r="K146" s="131"/>
      <c r="L146" s="131"/>
      <c r="M146" s="131"/>
      <c r="N146" s="130"/>
      <c r="O146" s="130"/>
      <c r="P146" s="130"/>
      <c r="Q146" s="130"/>
      <c r="R146" s="131"/>
      <c r="S146" s="131"/>
      <c r="T146" s="131"/>
      <c r="U146" s="131"/>
      <c r="V146" s="131"/>
      <c r="W146" s="131"/>
      <c r="X146" s="131"/>
      <c r="Y146" s="126"/>
      <c r="Z146" s="126"/>
      <c r="AA146" s="126"/>
      <c r="AB146" s="126"/>
      <c r="AC146" s="126"/>
      <c r="AD146" s="126"/>
      <c r="AE146" s="126"/>
      <c r="AF146" s="126"/>
      <c r="AG146" s="126" t="s">
        <v>340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ht="22.5">
      <c r="A147" s="140" t="s">
        <v>818</v>
      </c>
      <c r="B147" s="141" t="s">
        <v>1268</v>
      </c>
      <c r="C147" s="154" t="s">
        <v>1269</v>
      </c>
      <c r="D147" s="142" t="s">
        <v>338</v>
      </c>
      <c r="E147" s="143">
        <v>2.6960000000000002</v>
      </c>
      <c r="F147" s="144">
        <v>0</v>
      </c>
      <c r="G147" s="145">
        <f>F147*E147</f>
        <v>0</v>
      </c>
      <c r="H147" s="131">
        <v>0</v>
      </c>
      <c r="I147" s="131">
        <v>0</v>
      </c>
      <c r="J147" s="131">
        <v>390</v>
      </c>
      <c r="K147" s="131">
        <v>1051.44</v>
      </c>
      <c r="L147" s="131">
        <v>21</v>
      </c>
      <c r="M147" s="131">
        <v>1272.2424000000001</v>
      </c>
      <c r="N147" s="130">
        <v>0</v>
      </c>
      <c r="O147" s="130">
        <v>0</v>
      </c>
      <c r="P147" s="130">
        <v>0</v>
      </c>
      <c r="Q147" s="130">
        <v>0</v>
      </c>
      <c r="R147" s="131">
        <v>0</v>
      </c>
      <c r="S147" s="131" t="s">
        <v>326</v>
      </c>
      <c r="T147" s="131"/>
      <c r="U147" s="131">
        <v>0</v>
      </c>
      <c r="V147" s="131">
        <v>0</v>
      </c>
      <c r="W147" s="131">
        <v>0</v>
      </c>
      <c r="X147" s="131" t="s">
        <v>327</v>
      </c>
      <c r="Y147" s="126"/>
      <c r="Z147" s="126"/>
      <c r="AA147" s="126"/>
      <c r="AB147" s="126"/>
      <c r="AC147" s="126"/>
      <c r="AD147" s="126"/>
      <c r="AE147" s="126"/>
      <c r="AF147" s="126"/>
      <c r="AG147" s="126" t="s">
        <v>328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>
      <c r="A148" s="129"/>
      <c r="B148" s="129"/>
      <c r="C148" s="255" t="s">
        <v>1265</v>
      </c>
      <c r="D148" s="256"/>
      <c r="E148" s="256"/>
      <c r="F148" s="256"/>
      <c r="G148" s="256"/>
      <c r="H148" s="131"/>
      <c r="I148" s="131"/>
      <c r="J148" s="131"/>
      <c r="K148" s="131"/>
      <c r="L148" s="131"/>
      <c r="M148" s="131"/>
      <c r="N148" s="130"/>
      <c r="O148" s="130"/>
      <c r="P148" s="130"/>
      <c r="Q148" s="130"/>
      <c r="R148" s="131"/>
      <c r="S148" s="131"/>
      <c r="T148" s="131"/>
      <c r="U148" s="131"/>
      <c r="V148" s="131"/>
      <c r="W148" s="131"/>
      <c r="X148" s="131"/>
      <c r="Y148" s="126"/>
      <c r="Z148" s="126"/>
      <c r="AA148" s="126"/>
      <c r="AB148" s="126"/>
      <c r="AC148" s="126"/>
      <c r="AD148" s="126"/>
      <c r="AE148" s="126"/>
      <c r="AF148" s="126"/>
      <c r="AG148" s="126" t="s">
        <v>340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>
      <c r="A149" s="129"/>
      <c r="B149" s="129"/>
      <c r="C149" s="257" t="s">
        <v>344</v>
      </c>
      <c r="D149" s="258"/>
      <c r="E149" s="258"/>
      <c r="F149" s="258"/>
      <c r="G149" s="258"/>
      <c r="H149" s="131"/>
      <c r="I149" s="131"/>
      <c r="J149" s="131"/>
      <c r="K149" s="131"/>
      <c r="L149" s="131"/>
      <c r="M149" s="131"/>
      <c r="N149" s="130"/>
      <c r="O149" s="130"/>
      <c r="P149" s="130"/>
      <c r="Q149" s="130"/>
      <c r="R149" s="131"/>
      <c r="S149" s="131"/>
      <c r="T149" s="131"/>
      <c r="U149" s="131"/>
      <c r="V149" s="131"/>
      <c r="W149" s="131"/>
      <c r="X149" s="131"/>
      <c r="Y149" s="126"/>
      <c r="Z149" s="126"/>
      <c r="AA149" s="126"/>
      <c r="AB149" s="126"/>
      <c r="AC149" s="126"/>
      <c r="AD149" s="126"/>
      <c r="AE149" s="126"/>
      <c r="AF149" s="126"/>
      <c r="AG149" s="126" t="s">
        <v>340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>
      <c r="A150" s="129"/>
      <c r="B150" s="129"/>
      <c r="C150" s="257" t="s">
        <v>768</v>
      </c>
      <c r="D150" s="258"/>
      <c r="E150" s="258"/>
      <c r="F150" s="258"/>
      <c r="G150" s="258"/>
      <c r="H150" s="131"/>
      <c r="I150" s="131"/>
      <c r="J150" s="131"/>
      <c r="K150" s="131"/>
      <c r="L150" s="131"/>
      <c r="M150" s="131"/>
      <c r="N150" s="130"/>
      <c r="O150" s="130"/>
      <c r="P150" s="130"/>
      <c r="Q150" s="130"/>
      <c r="R150" s="131"/>
      <c r="S150" s="131"/>
      <c r="T150" s="131"/>
      <c r="U150" s="131"/>
      <c r="V150" s="131"/>
      <c r="W150" s="131"/>
      <c r="X150" s="131"/>
      <c r="Y150" s="126"/>
      <c r="Z150" s="126"/>
      <c r="AA150" s="126"/>
      <c r="AB150" s="126"/>
      <c r="AC150" s="126"/>
      <c r="AD150" s="126"/>
      <c r="AE150" s="126"/>
      <c r="AF150" s="126"/>
      <c r="AG150" s="126" t="s">
        <v>340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>
      <c r="A151" s="129"/>
      <c r="B151" s="129"/>
      <c r="C151" s="257" t="s">
        <v>1187</v>
      </c>
      <c r="D151" s="258"/>
      <c r="E151" s="258"/>
      <c r="F151" s="258"/>
      <c r="G151" s="258"/>
      <c r="H151" s="131"/>
      <c r="I151" s="131"/>
      <c r="J151" s="131"/>
      <c r="K151" s="131"/>
      <c r="L151" s="131"/>
      <c r="M151" s="131"/>
      <c r="N151" s="130"/>
      <c r="O151" s="130"/>
      <c r="P151" s="130"/>
      <c r="Q151" s="130"/>
      <c r="R151" s="131"/>
      <c r="S151" s="131"/>
      <c r="T151" s="131"/>
      <c r="U151" s="131"/>
      <c r="V151" s="131"/>
      <c r="W151" s="131"/>
      <c r="X151" s="131"/>
      <c r="Y151" s="126"/>
      <c r="Z151" s="126"/>
      <c r="AA151" s="126"/>
      <c r="AB151" s="126"/>
      <c r="AC151" s="126"/>
      <c r="AD151" s="126"/>
      <c r="AE151" s="126"/>
      <c r="AF151" s="126"/>
      <c r="AG151" s="126" t="s">
        <v>340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>
      <c r="A152" s="140" t="s">
        <v>821</v>
      </c>
      <c r="B152" s="141" t="s">
        <v>1270</v>
      </c>
      <c r="C152" s="154" t="s">
        <v>1271</v>
      </c>
      <c r="D152" s="142" t="s">
        <v>338</v>
      </c>
      <c r="E152" s="143">
        <v>133.78899999999999</v>
      </c>
      <c r="F152" s="144">
        <v>0</v>
      </c>
      <c r="G152" s="145">
        <f>F152*E152</f>
        <v>0</v>
      </c>
      <c r="H152" s="131">
        <v>0</v>
      </c>
      <c r="I152" s="131">
        <v>0</v>
      </c>
      <c r="J152" s="131">
        <v>98.6</v>
      </c>
      <c r="K152" s="131">
        <v>13191.595399999998</v>
      </c>
      <c r="L152" s="131">
        <v>21</v>
      </c>
      <c r="M152" s="131">
        <v>15961.836000000001</v>
      </c>
      <c r="N152" s="130">
        <v>0</v>
      </c>
      <c r="O152" s="130">
        <v>0</v>
      </c>
      <c r="P152" s="130">
        <v>4.5999999999999999E-2</v>
      </c>
      <c r="Q152" s="130">
        <v>6.1542939999999993</v>
      </c>
      <c r="R152" s="131">
        <v>0</v>
      </c>
      <c r="S152" s="131" t="s">
        <v>326</v>
      </c>
      <c r="T152" s="131"/>
      <c r="U152" s="131">
        <v>0</v>
      </c>
      <c r="V152" s="131">
        <v>0</v>
      </c>
      <c r="W152" s="131">
        <v>0</v>
      </c>
      <c r="X152" s="131" t="s">
        <v>327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328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>
      <c r="A153" s="129"/>
      <c r="B153" s="129"/>
      <c r="C153" s="255" t="s">
        <v>1272</v>
      </c>
      <c r="D153" s="256"/>
      <c r="E153" s="256"/>
      <c r="F153" s="256"/>
      <c r="G153" s="256"/>
      <c r="H153" s="131"/>
      <c r="I153" s="131"/>
      <c r="J153" s="131"/>
      <c r="K153" s="131"/>
      <c r="L153" s="131"/>
      <c r="M153" s="131"/>
      <c r="N153" s="130"/>
      <c r="O153" s="130"/>
      <c r="P153" s="130"/>
      <c r="Q153" s="130"/>
      <c r="R153" s="131"/>
      <c r="S153" s="131"/>
      <c r="T153" s="131"/>
      <c r="U153" s="131"/>
      <c r="V153" s="131"/>
      <c r="W153" s="131"/>
      <c r="X153" s="131"/>
      <c r="Y153" s="126"/>
      <c r="Z153" s="126"/>
      <c r="AA153" s="126"/>
      <c r="AB153" s="126"/>
      <c r="AC153" s="126"/>
      <c r="AD153" s="126"/>
      <c r="AE153" s="126"/>
      <c r="AF153" s="126"/>
      <c r="AG153" s="126" t="s">
        <v>340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>
      <c r="A154" s="129"/>
      <c r="B154" s="129"/>
      <c r="C154" s="257" t="s">
        <v>1244</v>
      </c>
      <c r="D154" s="258"/>
      <c r="E154" s="258"/>
      <c r="F154" s="258"/>
      <c r="G154" s="258"/>
      <c r="H154" s="131"/>
      <c r="I154" s="131"/>
      <c r="J154" s="131"/>
      <c r="K154" s="131"/>
      <c r="L154" s="131"/>
      <c r="M154" s="131"/>
      <c r="N154" s="130"/>
      <c r="O154" s="130"/>
      <c r="P154" s="130"/>
      <c r="Q154" s="130"/>
      <c r="R154" s="131"/>
      <c r="S154" s="131"/>
      <c r="T154" s="131"/>
      <c r="U154" s="131"/>
      <c r="V154" s="131"/>
      <c r="W154" s="131"/>
      <c r="X154" s="131"/>
      <c r="Y154" s="126"/>
      <c r="Z154" s="126"/>
      <c r="AA154" s="126"/>
      <c r="AB154" s="126"/>
      <c r="AC154" s="126"/>
      <c r="AD154" s="126"/>
      <c r="AE154" s="126"/>
      <c r="AF154" s="126"/>
      <c r="AG154" s="126" t="s">
        <v>340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>
      <c r="A155" s="129"/>
      <c r="B155" s="129"/>
      <c r="C155" s="257" t="s">
        <v>1273</v>
      </c>
      <c r="D155" s="258"/>
      <c r="E155" s="258"/>
      <c r="F155" s="258"/>
      <c r="G155" s="258"/>
      <c r="H155" s="131"/>
      <c r="I155" s="131"/>
      <c r="J155" s="131"/>
      <c r="K155" s="131"/>
      <c r="L155" s="131"/>
      <c r="M155" s="131"/>
      <c r="N155" s="130"/>
      <c r="O155" s="130"/>
      <c r="P155" s="130"/>
      <c r="Q155" s="130"/>
      <c r="R155" s="131"/>
      <c r="S155" s="131"/>
      <c r="T155" s="131"/>
      <c r="U155" s="131"/>
      <c r="V155" s="131"/>
      <c r="W155" s="131"/>
      <c r="X155" s="131"/>
      <c r="Y155" s="126"/>
      <c r="Z155" s="126"/>
      <c r="AA155" s="126"/>
      <c r="AB155" s="126"/>
      <c r="AC155" s="126"/>
      <c r="AD155" s="126"/>
      <c r="AE155" s="126"/>
      <c r="AF155" s="126"/>
      <c r="AG155" s="126" t="s">
        <v>340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>
      <c r="A156" s="129"/>
      <c r="B156" s="129"/>
      <c r="C156" s="257" t="s">
        <v>1274</v>
      </c>
      <c r="D156" s="258"/>
      <c r="E156" s="258"/>
      <c r="F156" s="258"/>
      <c r="G156" s="258"/>
      <c r="H156" s="131"/>
      <c r="I156" s="131"/>
      <c r="J156" s="131"/>
      <c r="K156" s="131"/>
      <c r="L156" s="131"/>
      <c r="M156" s="131"/>
      <c r="N156" s="130"/>
      <c r="O156" s="130"/>
      <c r="P156" s="130"/>
      <c r="Q156" s="130"/>
      <c r="R156" s="131"/>
      <c r="S156" s="131"/>
      <c r="T156" s="131"/>
      <c r="U156" s="131"/>
      <c r="V156" s="131"/>
      <c r="W156" s="131"/>
      <c r="X156" s="131"/>
      <c r="Y156" s="126"/>
      <c r="Z156" s="126"/>
      <c r="AA156" s="126"/>
      <c r="AB156" s="126"/>
      <c r="AC156" s="126"/>
      <c r="AD156" s="126"/>
      <c r="AE156" s="126"/>
      <c r="AF156" s="126"/>
      <c r="AG156" s="126" t="s">
        <v>340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>
      <c r="A157" s="129"/>
      <c r="B157" s="129"/>
      <c r="C157" s="257" t="s">
        <v>1178</v>
      </c>
      <c r="D157" s="258"/>
      <c r="E157" s="258"/>
      <c r="F157" s="258"/>
      <c r="G157" s="258"/>
      <c r="H157" s="131"/>
      <c r="I157" s="131"/>
      <c r="J157" s="131"/>
      <c r="K157" s="131"/>
      <c r="L157" s="131"/>
      <c r="M157" s="131"/>
      <c r="N157" s="130"/>
      <c r="O157" s="130"/>
      <c r="P157" s="130"/>
      <c r="Q157" s="130"/>
      <c r="R157" s="131"/>
      <c r="S157" s="131"/>
      <c r="T157" s="131"/>
      <c r="U157" s="131"/>
      <c r="V157" s="131"/>
      <c r="W157" s="131"/>
      <c r="X157" s="131"/>
      <c r="Y157" s="126"/>
      <c r="Z157" s="126"/>
      <c r="AA157" s="126"/>
      <c r="AB157" s="126"/>
      <c r="AC157" s="126"/>
      <c r="AD157" s="126"/>
      <c r="AE157" s="126"/>
      <c r="AF157" s="126"/>
      <c r="AG157" s="126" t="s">
        <v>340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>
      <c r="A158" s="129"/>
      <c r="B158" s="129"/>
      <c r="C158" s="257" t="s">
        <v>1275</v>
      </c>
      <c r="D158" s="258"/>
      <c r="E158" s="258"/>
      <c r="F158" s="258"/>
      <c r="G158" s="258"/>
      <c r="H158" s="131"/>
      <c r="I158" s="131"/>
      <c r="J158" s="131"/>
      <c r="K158" s="131"/>
      <c r="L158" s="131"/>
      <c r="M158" s="131"/>
      <c r="N158" s="130"/>
      <c r="O158" s="130"/>
      <c r="P158" s="130"/>
      <c r="Q158" s="130"/>
      <c r="R158" s="131"/>
      <c r="S158" s="131"/>
      <c r="T158" s="131"/>
      <c r="U158" s="131"/>
      <c r="V158" s="131"/>
      <c r="W158" s="131"/>
      <c r="X158" s="131"/>
      <c r="Y158" s="126"/>
      <c r="Z158" s="126"/>
      <c r="AA158" s="126"/>
      <c r="AB158" s="126"/>
      <c r="AC158" s="126"/>
      <c r="AD158" s="126"/>
      <c r="AE158" s="126"/>
      <c r="AF158" s="126"/>
      <c r="AG158" s="126" t="s">
        <v>340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>
      <c r="A159" s="129"/>
      <c r="B159" s="129"/>
      <c r="C159" s="257" t="s">
        <v>344</v>
      </c>
      <c r="D159" s="258"/>
      <c r="E159" s="258"/>
      <c r="F159" s="258"/>
      <c r="G159" s="258"/>
      <c r="H159" s="131"/>
      <c r="I159" s="131"/>
      <c r="J159" s="131"/>
      <c r="K159" s="131"/>
      <c r="L159" s="131"/>
      <c r="M159" s="131"/>
      <c r="N159" s="130"/>
      <c r="O159" s="130"/>
      <c r="P159" s="130"/>
      <c r="Q159" s="130"/>
      <c r="R159" s="131"/>
      <c r="S159" s="131"/>
      <c r="T159" s="131"/>
      <c r="U159" s="131"/>
      <c r="V159" s="131"/>
      <c r="W159" s="131"/>
      <c r="X159" s="131"/>
      <c r="Y159" s="126"/>
      <c r="Z159" s="126"/>
      <c r="AA159" s="126"/>
      <c r="AB159" s="126"/>
      <c r="AC159" s="126"/>
      <c r="AD159" s="126"/>
      <c r="AE159" s="126"/>
      <c r="AF159" s="126"/>
      <c r="AG159" s="126" t="s">
        <v>340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>
      <c r="A160" s="129"/>
      <c r="B160" s="129"/>
      <c r="C160" s="257" t="s">
        <v>1276</v>
      </c>
      <c r="D160" s="258"/>
      <c r="E160" s="258"/>
      <c r="F160" s="258"/>
      <c r="G160" s="258"/>
      <c r="H160" s="131"/>
      <c r="I160" s="131"/>
      <c r="J160" s="131"/>
      <c r="K160" s="131"/>
      <c r="L160" s="131"/>
      <c r="M160" s="131"/>
      <c r="N160" s="130"/>
      <c r="O160" s="130"/>
      <c r="P160" s="130"/>
      <c r="Q160" s="130"/>
      <c r="R160" s="131"/>
      <c r="S160" s="131"/>
      <c r="T160" s="131"/>
      <c r="U160" s="131"/>
      <c r="V160" s="131"/>
      <c r="W160" s="131"/>
      <c r="X160" s="131"/>
      <c r="Y160" s="126"/>
      <c r="Z160" s="126"/>
      <c r="AA160" s="126"/>
      <c r="AB160" s="126"/>
      <c r="AC160" s="126"/>
      <c r="AD160" s="126"/>
      <c r="AE160" s="126"/>
      <c r="AF160" s="126"/>
      <c r="AG160" s="126" t="s">
        <v>340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>
      <c r="A161" s="129"/>
      <c r="B161" s="129"/>
      <c r="C161" s="257" t="s">
        <v>1277</v>
      </c>
      <c r="D161" s="258"/>
      <c r="E161" s="258"/>
      <c r="F161" s="258"/>
      <c r="G161" s="258"/>
      <c r="H161" s="131"/>
      <c r="I161" s="131"/>
      <c r="J161" s="131"/>
      <c r="K161" s="131"/>
      <c r="L161" s="131"/>
      <c r="M161" s="131"/>
      <c r="N161" s="130"/>
      <c r="O161" s="130"/>
      <c r="P161" s="130"/>
      <c r="Q161" s="130"/>
      <c r="R161" s="131"/>
      <c r="S161" s="131"/>
      <c r="T161" s="131"/>
      <c r="U161" s="131"/>
      <c r="V161" s="131"/>
      <c r="W161" s="131"/>
      <c r="X161" s="131"/>
      <c r="Y161" s="126"/>
      <c r="Z161" s="126"/>
      <c r="AA161" s="126"/>
      <c r="AB161" s="126"/>
      <c r="AC161" s="126"/>
      <c r="AD161" s="126"/>
      <c r="AE161" s="126"/>
      <c r="AF161" s="126"/>
      <c r="AG161" s="126" t="s">
        <v>340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>
      <c r="A162" s="129"/>
      <c r="B162" s="129"/>
      <c r="C162" s="257" t="s">
        <v>1278</v>
      </c>
      <c r="D162" s="258"/>
      <c r="E162" s="258"/>
      <c r="F162" s="258"/>
      <c r="G162" s="258"/>
      <c r="H162" s="131"/>
      <c r="I162" s="131"/>
      <c r="J162" s="131"/>
      <c r="K162" s="131"/>
      <c r="L162" s="131"/>
      <c r="M162" s="131"/>
      <c r="N162" s="130"/>
      <c r="O162" s="130"/>
      <c r="P162" s="130"/>
      <c r="Q162" s="130"/>
      <c r="R162" s="131"/>
      <c r="S162" s="131"/>
      <c r="T162" s="131"/>
      <c r="U162" s="131"/>
      <c r="V162" s="131"/>
      <c r="W162" s="131"/>
      <c r="X162" s="131"/>
      <c r="Y162" s="126"/>
      <c r="Z162" s="126"/>
      <c r="AA162" s="126"/>
      <c r="AB162" s="126"/>
      <c r="AC162" s="126"/>
      <c r="AD162" s="126"/>
      <c r="AE162" s="126"/>
      <c r="AF162" s="126"/>
      <c r="AG162" s="126" t="s">
        <v>340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>
      <c r="A163" s="129"/>
      <c r="B163" s="129"/>
      <c r="C163" s="257" t="s">
        <v>1279</v>
      </c>
      <c r="D163" s="258"/>
      <c r="E163" s="258"/>
      <c r="F163" s="258"/>
      <c r="G163" s="258"/>
      <c r="H163" s="131"/>
      <c r="I163" s="131"/>
      <c r="J163" s="131"/>
      <c r="K163" s="131"/>
      <c r="L163" s="131"/>
      <c r="M163" s="131"/>
      <c r="N163" s="130"/>
      <c r="O163" s="130"/>
      <c r="P163" s="130"/>
      <c r="Q163" s="130"/>
      <c r="R163" s="131"/>
      <c r="S163" s="131"/>
      <c r="T163" s="131"/>
      <c r="U163" s="131"/>
      <c r="V163" s="131"/>
      <c r="W163" s="131"/>
      <c r="X163" s="131"/>
      <c r="Y163" s="126"/>
      <c r="Z163" s="126"/>
      <c r="AA163" s="126"/>
      <c r="AB163" s="126"/>
      <c r="AC163" s="126"/>
      <c r="AD163" s="126"/>
      <c r="AE163" s="126"/>
      <c r="AF163" s="126"/>
      <c r="AG163" s="126" t="s">
        <v>340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>
      <c r="A164" s="129"/>
      <c r="B164" s="129"/>
      <c r="C164" s="257" t="s">
        <v>528</v>
      </c>
      <c r="D164" s="258"/>
      <c r="E164" s="258"/>
      <c r="F164" s="258"/>
      <c r="G164" s="258"/>
      <c r="H164" s="131"/>
      <c r="I164" s="131"/>
      <c r="J164" s="131"/>
      <c r="K164" s="131"/>
      <c r="L164" s="131"/>
      <c r="M164" s="131"/>
      <c r="N164" s="130"/>
      <c r="O164" s="130"/>
      <c r="P164" s="130"/>
      <c r="Q164" s="130"/>
      <c r="R164" s="131"/>
      <c r="S164" s="131"/>
      <c r="T164" s="131"/>
      <c r="U164" s="131"/>
      <c r="V164" s="131"/>
      <c r="W164" s="131"/>
      <c r="X164" s="131"/>
      <c r="Y164" s="126"/>
      <c r="Z164" s="126"/>
      <c r="AA164" s="126"/>
      <c r="AB164" s="126"/>
      <c r="AC164" s="126"/>
      <c r="AD164" s="126"/>
      <c r="AE164" s="126"/>
      <c r="AF164" s="126"/>
      <c r="AG164" s="126" t="s">
        <v>340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>
      <c r="A165" s="129"/>
      <c r="B165" s="129"/>
      <c r="C165" s="257" t="s">
        <v>1280</v>
      </c>
      <c r="D165" s="258"/>
      <c r="E165" s="258"/>
      <c r="F165" s="258"/>
      <c r="G165" s="258"/>
      <c r="H165" s="131"/>
      <c r="I165" s="131"/>
      <c r="J165" s="131"/>
      <c r="K165" s="131"/>
      <c r="L165" s="131"/>
      <c r="M165" s="131"/>
      <c r="N165" s="130"/>
      <c r="O165" s="130"/>
      <c r="P165" s="130"/>
      <c r="Q165" s="130"/>
      <c r="R165" s="131"/>
      <c r="S165" s="131"/>
      <c r="T165" s="131"/>
      <c r="U165" s="131"/>
      <c r="V165" s="131"/>
      <c r="W165" s="131"/>
      <c r="X165" s="131"/>
      <c r="Y165" s="126"/>
      <c r="Z165" s="126"/>
      <c r="AA165" s="126"/>
      <c r="AB165" s="126"/>
      <c r="AC165" s="126"/>
      <c r="AD165" s="126"/>
      <c r="AE165" s="126"/>
      <c r="AF165" s="126"/>
      <c r="AG165" s="126" t="s">
        <v>340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>
      <c r="A166" s="129"/>
      <c r="B166" s="129"/>
      <c r="C166" s="257" t="s">
        <v>1187</v>
      </c>
      <c r="D166" s="258"/>
      <c r="E166" s="258"/>
      <c r="F166" s="258"/>
      <c r="G166" s="258"/>
      <c r="H166" s="131"/>
      <c r="I166" s="131"/>
      <c r="J166" s="131"/>
      <c r="K166" s="131"/>
      <c r="L166" s="131"/>
      <c r="M166" s="131"/>
      <c r="N166" s="130"/>
      <c r="O166" s="130"/>
      <c r="P166" s="130"/>
      <c r="Q166" s="130"/>
      <c r="R166" s="131"/>
      <c r="S166" s="131"/>
      <c r="T166" s="131"/>
      <c r="U166" s="131"/>
      <c r="V166" s="131"/>
      <c r="W166" s="131"/>
      <c r="X166" s="131"/>
      <c r="Y166" s="126"/>
      <c r="Z166" s="126"/>
      <c r="AA166" s="126"/>
      <c r="AB166" s="126"/>
      <c r="AC166" s="126"/>
      <c r="AD166" s="126"/>
      <c r="AE166" s="126"/>
      <c r="AF166" s="126"/>
      <c r="AG166" s="126" t="s">
        <v>340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>
      <c r="A167" s="140" t="s">
        <v>826</v>
      </c>
      <c r="B167" s="141" t="s">
        <v>1281</v>
      </c>
      <c r="C167" s="154" t="s">
        <v>1282</v>
      </c>
      <c r="D167" s="142" t="s">
        <v>338</v>
      </c>
      <c r="E167" s="143">
        <v>81.59</v>
      </c>
      <c r="F167" s="144">
        <v>0</v>
      </c>
      <c r="G167" s="145">
        <f>F167*E167</f>
        <v>0</v>
      </c>
      <c r="H167" s="131">
        <v>0</v>
      </c>
      <c r="I167" s="131">
        <v>0</v>
      </c>
      <c r="J167" s="131">
        <v>190</v>
      </c>
      <c r="K167" s="131">
        <v>15502.1</v>
      </c>
      <c r="L167" s="131">
        <v>21</v>
      </c>
      <c r="M167" s="131">
        <v>18757.541000000001</v>
      </c>
      <c r="N167" s="130">
        <v>0</v>
      </c>
      <c r="O167" s="130">
        <v>0</v>
      </c>
      <c r="P167" s="130">
        <v>0</v>
      </c>
      <c r="Q167" s="130">
        <v>0</v>
      </c>
      <c r="R167" s="131">
        <v>0</v>
      </c>
      <c r="S167" s="131" t="s">
        <v>326</v>
      </c>
      <c r="T167" s="131"/>
      <c r="U167" s="131">
        <v>0</v>
      </c>
      <c r="V167" s="131">
        <v>0</v>
      </c>
      <c r="W167" s="131">
        <v>0</v>
      </c>
      <c r="X167" s="131" t="s">
        <v>327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328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>
      <c r="A168" s="129"/>
      <c r="B168" s="129"/>
      <c r="C168" s="255" t="s">
        <v>1283</v>
      </c>
      <c r="D168" s="256"/>
      <c r="E168" s="256"/>
      <c r="F168" s="256"/>
      <c r="G168" s="256"/>
      <c r="H168" s="131"/>
      <c r="I168" s="131"/>
      <c r="J168" s="131"/>
      <c r="K168" s="131"/>
      <c r="L168" s="131"/>
      <c r="M168" s="131"/>
      <c r="N168" s="130"/>
      <c r="O168" s="130"/>
      <c r="P168" s="130"/>
      <c r="Q168" s="130"/>
      <c r="R168" s="131"/>
      <c r="S168" s="131"/>
      <c r="T168" s="131"/>
      <c r="U168" s="131"/>
      <c r="V168" s="131"/>
      <c r="W168" s="131"/>
      <c r="X168" s="131"/>
      <c r="Y168" s="126"/>
      <c r="Z168" s="126"/>
      <c r="AA168" s="126"/>
      <c r="AB168" s="126"/>
      <c r="AC168" s="126"/>
      <c r="AD168" s="126"/>
      <c r="AE168" s="126"/>
      <c r="AF168" s="126"/>
      <c r="AG168" s="126" t="s">
        <v>340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>
      <c r="A169" s="129"/>
      <c r="B169" s="129"/>
      <c r="C169" s="257" t="s">
        <v>1284</v>
      </c>
      <c r="D169" s="258"/>
      <c r="E169" s="258"/>
      <c r="F169" s="258"/>
      <c r="G169" s="258"/>
      <c r="H169" s="131"/>
      <c r="I169" s="131"/>
      <c r="J169" s="131"/>
      <c r="K169" s="131"/>
      <c r="L169" s="131"/>
      <c r="M169" s="131"/>
      <c r="N169" s="130"/>
      <c r="O169" s="130"/>
      <c r="P169" s="130"/>
      <c r="Q169" s="130"/>
      <c r="R169" s="131"/>
      <c r="S169" s="131"/>
      <c r="T169" s="131"/>
      <c r="U169" s="131"/>
      <c r="V169" s="131"/>
      <c r="W169" s="131"/>
      <c r="X169" s="131"/>
      <c r="Y169" s="126"/>
      <c r="Z169" s="126"/>
      <c r="AA169" s="126"/>
      <c r="AB169" s="126"/>
      <c r="AC169" s="126"/>
      <c r="AD169" s="126"/>
      <c r="AE169" s="126"/>
      <c r="AF169" s="126"/>
      <c r="AG169" s="126" t="s">
        <v>340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>
      <c r="A170" s="129"/>
      <c r="B170" s="129"/>
      <c r="C170" s="257" t="s">
        <v>1285</v>
      </c>
      <c r="D170" s="258"/>
      <c r="E170" s="258"/>
      <c r="F170" s="258"/>
      <c r="G170" s="258"/>
      <c r="H170" s="131"/>
      <c r="I170" s="131"/>
      <c r="J170" s="131"/>
      <c r="K170" s="131"/>
      <c r="L170" s="131"/>
      <c r="M170" s="131"/>
      <c r="N170" s="130"/>
      <c r="O170" s="130"/>
      <c r="P170" s="130"/>
      <c r="Q170" s="130"/>
      <c r="R170" s="131"/>
      <c r="S170" s="131"/>
      <c r="T170" s="131"/>
      <c r="U170" s="131"/>
      <c r="V170" s="131"/>
      <c r="W170" s="131"/>
      <c r="X170" s="131"/>
      <c r="Y170" s="126"/>
      <c r="Z170" s="126"/>
      <c r="AA170" s="126"/>
      <c r="AB170" s="126"/>
      <c r="AC170" s="126"/>
      <c r="AD170" s="126"/>
      <c r="AE170" s="126"/>
      <c r="AF170" s="126"/>
      <c r="AG170" s="126" t="s">
        <v>340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>
      <c r="A171" s="129"/>
      <c r="B171" s="129"/>
      <c r="C171" s="257" t="s">
        <v>1286</v>
      </c>
      <c r="D171" s="258"/>
      <c r="E171" s="258"/>
      <c r="F171" s="258"/>
      <c r="G171" s="258"/>
      <c r="H171" s="131"/>
      <c r="I171" s="131"/>
      <c r="J171" s="131"/>
      <c r="K171" s="131"/>
      <c r="L171" s="131"/>
      <c r="M171" s="131"/>
      <c r="N171" s="130"/>
      <c r="O171" s="130"/>
      <c r="P171" s="130"/>
      <c r="Q171" s="130"/>
      <c r="R171" s="131"/>
      <c r="S171" s="131"/>
      <c r="T171" s="131"/>
      <c r="U171" s="131"/>
      <c r="V171" s="131"/>
      <c r="W171" s="131"/>
      <c r="X171" s="131"/>
      <c r="Y171" s="126"/>
      <c r="Z171" s="126"/>
      <c r="AA171" s="126"/>
      <c r="AB171" s="126"/>
      <c r="AC171" s="126"/>
      <c r="AD171" s="126"/>
      <c r="AE171" s="126"/>
      <c r="AF171" s="126"/>
      <c r="AG171" s="126" t="s">
        <v>340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>
      <c r="A172" s="129"/>
      <c r="B172" s="129"/>
      <c r="C172" s="257" t="s">
        <v>373</v>
      </c>
      <c r="D172" s="258"/>
      <c r="E172" s="258"/>
      <c r="F172" s="258"/>
      <c r="G172" s="258"/>
      <c r="H172" s="131"/>
      <c r="I172" s="131"/>
      <c r="J172" s="131"/>
      <c r="K172" s="131"/>
      <c r="L172" s="131"/>
      <c r="M172" s="131"/>
      <c r="N172" s="130"/>
      <c r="O172" s="130"/>
      <c r="P172" s="130"/>
      <c r="Q172" s="130"/>
      <c r="R172" s="131"/>
      <c r="S172" s="131"/>
      <c r="T172" s="131"/>
      <c r="U172" s="131"/>
      <c r="V172" s="131"/>
      <c r="W172" s="131"/>
      <c r="X172" s="131"/>
      <c r="Y172" s="126"/>
      <c r="Z172" s="126"/>
      <c r="AA172" s="126"/>
      <c r="AB172" s="126"/>
      <c r="AC172" s="126"/>
      <c r="AD172" s="126"/>
      <c r="AE172" s="126"/>
      <c r="AF172" s="126"/>
      <c r="AG172" s="126" t="s">
        <v>340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>
      <c r="A173" s="129"/>
      <c r="B173" s="129"/>
      <c r="C173" s="257" t="s">
        <v>1287</v>
      </c>
      <c r="D173" s="258"/>
      <c r="E173" s="258"/>
      <c r="F173" s="258"/>
      <c r="G173" s="258"/>
      <c r="H173" s="131"/>
      <c r="I173" s="131"/>
      <c r="J173" s="131"/>
      <c r="K173" s="131"/>
      <c r="L173" s="131"/>
      <c r="M173" s="131"/>
      <c r="N173" s="130"/>
      <c r="O173" s="130"/>
      <c r="P173" s="130"/>
      <c r="Q173" s="130"/>
      <c r="R173" s="131"/>
      <c r="S173" s="131"/>
      <c r="T173" s="131"/>
      <c r="U173" s="131"/>
      <c r="V173" s="131"/>
      <c r="W173" s="131"/>
      <c r="X173" s="131"/>
      <c r="Y173" s="126"/>
      <c r="Z173" s="126"/>
      <c r="AA173" s="126"/>
      <c r="AB173" s="126"/>
      <c r="AC173" s="126"/>
      <c r="AD173" s="126"/>
      <c r="AE173" s="126"/>
      <c r="AF173" s="126"/>
      <c r="AG173" s="126" t="s">
        <v>340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>
      <c r="A174" s="129"/>
      <c r="B174" s="129"/>
      <c r="C174" s="257" t="s">
        <v>1187</v>
      </c>
      <c r="D174" s="258"/>
      <c r="E174" s="258"/>
      <c r="F174" s="258"/>
      <c r="G174" s="258"/>
      <c r="H174" s="131"/>
      <c r="I174" s="131"/>
      <c r="J174" s="131"/>
      <c r="K174" s="131"/>
      <c r="L174" s="131"/>
      <c r="M174" s="131"/>
      <c r="N174" s="130"/>
      <c r="O174" s="130"/>
      <c r="P174" s="130"/>
      <c r="Q174" s="130"/>
      <c r="R174" s="131"/>
      <c r="S174" s="131"/>
      <c r="T174" s="131"/>
      <c r="U174" s="131"/>
      <c r="V174" s="131"/>
      <c r="W174" s="131"/>
      <c r="X174" s="131"/>
      <c r="Y174" s="126"/>
      <c r="Z174" s="126"/>
      <c r="AA174" s="126"/>
      <c r="AB174" s="126"/>
      <c r="AC174" s="126"/>
      <c r="AD174" s="126"/>
      <c r="AE174" s="126"/>
      <c r="AF174" s="126"/>
      <c r="AG174" s="126" t="s">
        <v>340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>
      <c r="A175" s="140" t="s">
        <v>829</v>
      </c>
      <c r="B175" s="141" t="s">
        <v>1288</v>
      </c>
      <c r="C175" s="154" t="s">
        <v>1289</v>
      </c>
      <c r="D175" s="142" t="s">
        <v>653</v>
      </c>
      <c r="E175" s="143">
        <v>3.45</v>
      </c>
      <c r="F175" s="144">
        <v>0</v>
      </c>
      <c r="G175" s="145">
        <f>F175*E175</f>
        <v>0</v>
      </c>
      <c r="H175" s="131">
        <v>0</v>
      </c>
      <c r="I175" s="131">
        <v>0</v>
      </c>
      <c r="J175" s="131">
        <v>3255</v>
      </c>
      <c r="K175" s="131">
        <v>11229.75</v>
      </c>
      <c r="L175" s="131">
        <v>21</v>
      </c>
      <c r="M175" s="131">
        <v>13587.997499999999</v>
      </c>
      <c r="N175" s="130">
        <v>0</v>
      </c>
      <c r="O175" s="130">
        <v>0</v>
      </c>
      <c r="P175" s="130">
        <v>1.6</v>
      </c>
      <c r="Q175" s="130">
        <v>5.5200000000000005</v>
      </c>
      <c r="R175" s="131">
        <v>0</v>
      </c>
      <c r="S175" s="131" t="s">
        <v>326</v>
      </c>
      <c r="T175" s="131"/>
      <c r="U175" s="131">
        <v>0</v>
      </c>
      <c r="V175" s="131">
        <v>0</v>
      </c>
      <c r="W175" s="131">
        <v>0</v>
      </c>
      <c r="X175" s="131" t="s">
        <v>327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328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>
      <c r="A176" s="129"/>
      <c r="B176" s="129"/>
      <c r="C176" s="255" t="s">
        <v>1290</v>
      </c>
      <c r="D176" s="256"/>
      <c r="E176" s="256"/>
      <c r="F176" s="256"/>
      <c r="G176" s="256"/>
      <c r="H176" s="131"/>
      <c r="I176" s="131"/>
      <c r="J176" s="131"/>
      <c r="K176" s="131"/>
      <c r="L176" s="131"/>
      <c r="M176" s="131"/>
      <c r="N176" s="130"/>
      <c r="O176" s="130"/>
      <c r="P176" s="130"/>
      <c r="Q176" s="130"/>
      <c r="R176" s="131"/>
      <c r="S176" s="131"/>
      <c r="T176" s="131"/>
      <c r="U176" s="131"/>
      <c r="V176" s="131"/>
      <c r="W176" s="131"/>
      <c r="X176" s="131"/>
      <c r="Y176" s="126"/>
      <c r="Z176" s="126"/>
      <c r="AA176" s="126"/>
      <c r="AB176" s="126"/>
      <c r="AC176" s="126"/>
      <c r="AD176" s="126"/>
      <c r="AE176" s="126"/>
      <c r="AF176" s="126"/>
      <c r="AG176" s="126" t="s">
        <v>340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>
      <c r="A177" s="129"/>
      <c r="B177" s="129"/>
      <c r="C177" s="257" t="s">
        <v>1284</v>
      </c>
      <c r="D177" s="258"/>
      <c r="E177" s="258"/>
      <c r="F177" s="258"/>
      <c r="G177" s="258"/>
      <c r="H177" s="131"/>
      <c r="I177" s="131"/>
      <c r="J177" s="131"/>
      <c r="K177" s="131"/>
      <c r="L177" s="131"/>
      <c r="M177" s="131"/>
      <c r="N177" s="130"/>
      <c r="O177" s="130"/>
      <c r="P177" s="130"/>
      <c r="Q177" s="130"/>
      <c r="R177" s="131"/>
      <c r="S177" s="131"/>
      <c r="T177" s="131"/>
      <c r="U177" s="131"/>
      <c r="V177" s="131"/>
      <c r="W177" s="131"/>
      <c r="X177" s="131"/>
      <c r="Y177" s="126"/>
      <c r="Z177" s="126"/>
      <c r="AA177" s="126"/>
      <c r="AB177" s="126"/>
      <c r="AC177" s="126"/>
      <c r="AD177" s="126"/>
      <c r="AE177" s="126"/>
      <c r="AF177" s="126"/>
      <c r="AG177" s="126" t="s">
        <v>340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>
      <c r="A178" s="129"/>
      <c r="B178" s="129"/>
      <c r="C178" s="257" t="s">
        <v>1291</v>
      </c>
      <c r="D178" s="258"/>
      <c r="E178" s="258"/>
      <c r="F178" s="258"/>
      <c r="G178" s="258"/>
      <c r="H178" s="131"/>
      <c r="I178" s="131"/>
      <c r="J178" s="131"/>
      <c r="K178" s="131"/>
      <c r="L178" s="131"/>
      <c r="M178" s="131"/>
      <c r="N178" s="130"/>
      <c r="O178" s="130"/>
      <c r="P178" s="130"/>
      <c r="Q178" s="130"/>
      <c r="R178" s="131"/>
      <c r="S178" s="131"/>
      <c r="T178" s="131"/>
      <c r="U178" s="131"/>
      <c r="V178" s="131"/>
      <c r="W178" s="131"/>
      <c r="X178" s="131"/>
      <c r="Y178" s="126"/>
      <c r="Z178" s="126"/>
      <c r="AA178" s="126"/>
      <c r="AB178" s="126"/>
      <c r="AC178" s="126"/>
      <c r="AD178" s="126"/>
      <c r="AE178" s="126"/>
      <c r="AF178" s="126"/>
      <c r="AG178" s="126" t="s">
        <v>340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>
      <c r="A179" s="129"/>
      <c r="B179" s="129"/>
      <c r="C179" s="257" t="s">
        <v>1187</v>
      </c>
      <c r="D179" s="258"/>
      <c r="E179" s="258"/>
      <c r="F179" s="258"/>
      <c r="G179" s="258"/>
      <c r="H179" s="131"/>
      <c r="I179" s="131"/>
      <c r="J179" s="131"/>
      <c r="K179" s="131"/>
      <c r="L179" s="131"/>
      <c r="M179" s="131"/>
      <c r="N179" s="130"/>
      <c r="O179" s="130"/>
      <c r="P179" s="130"/>
      <c r="Q179" s="130"/>
      <c r="R179" s="131"/>
      <c r="S179" s="131"/>
      <c r="T179" s="131"/>
      <c r="U179" s="131"/>
      <c r="V179" s="131"/>
      <c r="W179" s="131"/>
      <c r="X179" s="131"/>
      <c r="Y179" s="126"/>
      <c r="Z179" s="126"/>
      <c r="AA179" s="126"/>
      <c r="AB179" s="126"/>
      <c r="AC179" s="126"/>
      <c r="AD179" s="126"/>
      <c r="AE179" s="126"/>
      <c r="AF179" s="126"/>
      <c r="AG179" s="126" t="s">
        <v>340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ht="33.75">
      <c r="A180" s="140" t="s">
        <v>832</v>
      </c>
      <c r="B180" s="141" t="s">
        <v>1292</v>
      </c>
      <c r="C180" s="154" t="s">
        <v>1293</v>
      </c>
      <c r="D180" s="142" t="s">
        <v>338</v>
      </c>
      <c r="E180" s="143">
        <v>55.929000000000002</v>
      </c>
      <c r="F180" s="144">
        <v>0</v>
      </c>
      <c r="G180" s="145">
        <f>F180*E180</f>
        <v>0</v>
      </c>
      <c r="H180" s="131">
        <v>0</v>
      </c>
      <c r="I180" s="131">
        <v>0</v>
      </c>
      <c r="J180" s="131">
        <v>98.6</v>
      </c>
      <c r="K180" s="131">
        <v>5514.5994000000001</v>
      </c>
      <c r="L180" s="131">
        <v>21</v>
      </c>
      <c r="M180" s="131">
        <v>6672.6660000000002</v>
      </c>
      <c r="N180" s="130">
        <v>0</v>
      </c>
      <c r="O180" s="130">
        <v>0</v>
      </c>
      <c r="P180" s="130">
        <v>0</v>
      </c>
      <c r="Q180" s="130">
        <v>0</v>
      </c>
      <c r="R180" s="131">
        <v>0</v>
      </c>
      <c r="S180" s="131" t="s">
        <v>326</v>
      </c>
      <c r="T180" s="131"/>
      <c r="U180" s="131">
        <v>0</v>
      </c>
      <c r="V180" s="131">
        <v>0</v>
      </c>
      <c r="W180" s="131">
        <v>0</v>
      </c>
      <c r="X180" s="131" t="s">
        <v>327</v>
      </c>
      <c r="Y180" s="126"/>
      <c r="Z180" s="126"/>
      <c r="AA180" s="126"/>
      <c r="AB180" s="126"/>
      <c r="AC180" s="126"/>
      <c r="AD180" s="126"/>
      <c r="AE180" s="126"/>
      <c r="AF180" s="126"/>
      <c r="AG180" s="126" t="s">
        <v>328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>
      <c r="A181" s="129"/>
      <c r="B181" s="129"/>
      <c r="C181" s="255" t="s">
        <v>1294</v>
      </c>
      <c r="D181" s="256"/>
      <c r="E181" s="256"/>
      <c r="F181" s="256"/>
      <c r="G181" s="256"/>
      <c r="H181" s="131"/>
      <c r="I181" s="131"/>
      <c r="J181" s="131"/>
      <c r="K181" s="131"/>
      <c r="L181" s="131"/>
      <c r="M181" s="131"/>
      <c r="N181" s="130"/>
      <c r="O181" s="130"/>
      <c r="P181" s="130"/>
      <c r="Q181" s="130"/>
      <c r="R181" s="131"/>
      <c r="S181" s="131"/>
      <c r="T181" s="131"/>
      <c r="U181" s="131"/>
      <c r="V181" s="131"/>
      <c r="W181" s="131"/>
      <c r="X181" s="131"/>
      <c r="Y181" s="126"/>
      <c r="Z181" s="126"/>
      <c r="AA181" s="126"/>
      <c r="AB181" s="126"/>
      <c r="AC181" s="126"/>
      <c r="AD181" s="126"/>
      <c r="AE181" s="126"/>
      <c r="AF181" s="126"/>
      <c r="AG181" s="126" t="s">
        <v>340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>
      <c r="A182" s="129"/>
      <c r="B182" s="129"/>
      <c r="C182" s="257" t="s">
        <v>1295</v>
      </c>
      <c r="D182" s="258"/>
      <c r="E182" s="258"/>
      <c r="F182" s="258"/>
      <c r="G182" s="258"/>
      <c r="H182" s="131"/>
      <c r="I182" s="131"/>
      <c r="J182" s="131"/>
      <c r="K182" s="131"/>
      <c r="L182" s="131"/>
      <c r="M182" s="131"/>
      <c r="N182" s="130"/>
      <c r="O182" s="130"/>
      <c r="P182" s="130"/>
      <c r="Q182" s="130"/>
      <c r="R182" s="131"/>
      <c r="S182" s="131"/>
      <c r="T182" s="131"/>
      <c r="U182" s="131"/>
      <c r="V182" s="131"/>
      <c r="W182" s="131"/>
      <c r="X182" s="131"/>
      <c r="Y182" s="126"/>
      <c r="Z182" s="126"/>
      <c r="AA182" s="126"/>
      <c r="AB182" s="126"/>
      <c r="AC182" s="126"/>
      <c r="AD182" s="126"/>
      <c r="AE182" s="126"/>
      <c r="AF182" s="126"/>
      <c r="AG182" s="126" t="s">
        <v>340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>
      <c r="A183" s="129"/>
      <c r="B183" s="129"/>
      <c r="C183" s="257" t="s">
        <v>1296</v>
      </c>
      <c r="D183" s="258"/>
      <c r="E183" s="258"/>
      <c r="F183" s="258"/>
      <c r="G183" s="258"/>
      <c r="H183" s="131"/>
      <c r="I183" s="131"/>
      <c r="J183" s="131"/>
      <c r="K183" s="131"/>
      <c r="L183" s="131"/>
      <c r="M183" s="131"/>
      <c r="N183" s="130"/>
      <c r="O183" s="130"/>
      <c r="P183" s="130"/>
      <c r="Q183" s="130"/>
      <c r="R183" s="131"/>
      <c r="S183" s="131"/>
      <c r="T183" s="131"/>
      <c r="U183" s="131"/>
      <c r="V183" s="131"/>
      <c r="W183" s="131"/>
      <c r="X183" s="131"/>
      <c r="Y183" s="126"/>
      <c r="Z183" s="126"/>
      <c r="AA183" s="126"/>
      <c r="AB183" s="126"/>
      <c r="AC183" s="126"/>
      <c r="AD183" s="126"/>
      <c r="AE183" s="126"/>
      <c r="AF183" s="126"/>
      <c r="AG183" s="126" t="s">
        <v>340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>
      <c r="A184" s="129"/>
      <c r="B184" s="129"/>
      <c r="C184" s="257" t="s">
        <v>1297</v>
      </c>
      <c r="D184" s="258"/>
      <c r="E184" s="258"/>
      <c r="F184" s="258"/>
      <c r="G184" s="258"/>
      <c r="H184" s="131"/>
      <c r="I184" s="131"/>
      <c r="J184" s="131"/>
      <c r="K184" s="131"/>
      <c r="L184" s="131"/>
      <c r="M184" s="131"/>
      <c r="N184" s="130"/>
      <c r="O184" s="130"/>
      <c r="P184" s="130"/>
      <c r="Q184" s="130"/>
      <c r="R184" s="131"/>
      <c r="S184" s="131"/>
      <c r="T184" s="131"/>
      <c r="U184" s="131"/>
      <c r="V184" s="131"/>
      <c r="W184" s="131"/>
      <c r="X184" s="131"/>
      <c r="Y184" s="126"/>
      <c r="Z184" s="126"/>
      <c r="AA184" s="126"/>
      <c r="AB184" s="126"/>
      <c r="AC184" s="126"/>
      <c r="AD184" s="126"/>
      <c r="AE184" s="126"/>
      <c r="AF184" s="126"/>
      <c r="AG184" s="126" t="s">
        <v>340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>
      <c r="A185" s="129"/>
      <c r="B185" s="129"/>
      <c r="C185" s="257" t="s">
        <v>1298</v>
      </c>
      <c r="D185" s="258"/>
      <c r="E185" s="258"/>
      <c r="F185" s="258"/>
      <c r="G185" s="258"/>
      <c r="H185" s="131"/>
      <c r="I185" s="131"/>
      <c r="J185" s="131"/>
      <c r="K185" s="131"/>
      <c r="L185" s="131"/>
      <c r="M185" s="131"/>
      <c r="N185" s="130"/>
      <c r="O185" s="130"/>
      <c r="P185" s="130"/>
      <c r="Q185" s="130"/>
      <c r="R185" s="131"/>
      <c r="S185" s="131"/>
      <c r="T185" s="131"/>
      <c r="U185" s="131"/>
      <c r="V185" s="131"/>
      <c r="W185" s="131"/>
      <c r="X185" s="131"/>
      <c r="Y185" s="126"/>
      <c r="Z185" s="126"/>
      <c r="AA185" s="126"/>
      <c r="AB185" s="126"/>
      <c r="AC185" s="126"/>
      <c r="AD185" s="126"/>
      <c r="AE185" s="126"/>
      <c r="AF185" s="126"/>
      <c r="AG185" s="126" t="s">
        <v>340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>
      <c r="A186" s="129"/>
      <c r="B186" s="129"/>
      <c r="C186" s="257" t="s">
        <v>1187</v>
      </c>
      <c r="D186" s="258"/>
      <c r="E186" s="258"/>
      <c r="F186" s="258"/>
      <c r="G186" s="258"/>
      <c r="H186" s="131"/>
      <c r="I186" s="131"/>
      <c r="J186" s="131"/>
      <c r="K186" s="131"/>
      <c r="L186" s="131"/>
      <c r="M186" s="131"/>
      <c r="N186" s="130"/>
      <c r="O186" s="130"/>
      <c r="P186" s="130"/>
      <c r="Q186" s="130"/>
      <c r="R186" s="131"/>
      <c r="S186" s="131"/>
      <c r="T186" s="131"/>
      <c r="U186" s="131"/>
      <c r="V186" s="131"/>
      <c r="W186" s="131"/>
      <c r="X186" s="131"/>
      <c r="Y186" s="126"/>
      <c r="Z186" s="126"/>
      <c r="AA186" s="126"/>
      <c r="AB186" s="126"/>
      <c r="AC186" s="126"/>
      <c r="AD186" s="126"/>
      <c r="AE186" s="126"/>
      <c r="AF186" s="126"/>
      <c r="AG186" s="126" t="s">
        <v>340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>
      <c r="A187" s="146" t="s">
        <v>835</v>
      </c>
      <c r="B187" s="147" t="s">
        <v>1299</v>
      </c>
      <c r="C187" s="153" t="s">
        <v>1300</v>
      </c>
      <c r="D187" s="148" t="s">
        <v>653</v>
      </c>
      <c r="E187" s="149">
        <v>3.4</v>
      </c>
      <c r="F187" s="150">
        <v>0</v>
      </c>
      <c r="G187" s="145">
        <f t="shared" ref="G187:G188" si="12">F187*E187</f>
        <v>0</v>
      </c>
      <c r="H187" s="131">
        <v>0</v>
      </c>
      <c r="I187" s="131">
        <v>0</v>
      </c>
      <c r="J187" s="131">
        <v>4125</v>
      </c>
      <c r="K187" s="131">
        <v>14025</v>
      </c>
      <c r="L187" s="131">
        <v>21</v>
      </c>
      <c r="M187" s="131">
        <v>16970.25</v>
      </c>
      <c r="N187" s="130">
        <v>0</v>
      </c>
      <c r="O187" s="130">
        <v>0</v>
      </c>
      <c r="P187" s="130">
        <v>1.6</v>
      </c>
      <c r="Q187" s="130">
        <v>5.44</v>
      </c>
      <c r="R187" s="131">
        <v>0</v>
      </c>
      <c r="S187" s="131" t="s">
        <v>326</v>
      </c>
      <c r="T187" s="131"/>
      <c r="U187" s="131">
        <v>0</v>
      </c>
      <c r="V187" s="131">
        <v>0</v>
      </c>
      <c r="W187" s="131">
        <v>0</v>
      </c>
      <c r="X187" s="131" t="s">
        <v>327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328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>
      <c r="A188" s="140" t="s">
        <v>838</v>
      </c>
      <c r="B188" s="141" t="s">
        <v>1301</v>
      </c>
      <c r="C188" s="154" t="s">
        <v>1302</v>
      </c>
      <c r="D188" s="142" t="s">
        <v>653</v>
      </c>
      <c r="E188" s="143">
        <v>0.94499999999999995</v>
      </c>
      <c r="F188" s="144">
        <v>0</v>
      </c>
      <c r="G188" s="145">
        <f t="shared" si="12"/>
        <v>0</v>
      </c>
      <c r="H188" s="131">
        <v>37.049999999999997</v>
      </c>
      <c r="I188" s="131">
        <v>35.012249999999995</v>
      </c>
      <c r="J188" s="131">
        <v>4672.95</v>
      </c>
      <c r="K188" s="131">
        <v>4415.9377500000001</v>
      </c>
      <c r="L188" s="131">
        <v>21</v>
      </c>
      <c r="M188" s="131">
        <v>5385.6494999999995</v>
      </c>
      <c r="N188" s="130">
        <v>1.39E-3</v>
      </c>
      <c r="O188" s="130">
        <v>1.3135499999999999E-3</v>
      </c>
      <c r="P188" s="130">
        <v>1.8</v>
      </c>
      <c r="Q188" s="130">
        <v>1.7009999999999998</v>
      </c>
      <c r="R188" s="131">
        <v>0</v>
      </c>
      <c r="S188" s="131" t="s">
        <v>326</v>
      </c>
      <c r="T188" s="131"/>
      <c r="U188" s="131">
        <v>0</v>
      </c>
      <c r="V188" s="131">
        <v>0</v>
      </c>
      <c r="W188" s="131">
        <v>0</v>
      </c>
      <c r="X188" s="131" t="s">
        <v>327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328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>
      <c r="A189" s="129"/>
      <c r="B189" s="129"/>
      <c r="C189" s="255" t="s">
        <v>1303</v>
      </c>
      <c r="D189" s="256"/>
      <c r="E189" s="256"/>
      <c r="F189" s="256"/>
      <c r="G189" s="256"/>
      <c r="H189" s="131"/>
      <c r="I189" s="131"/>
      <c r="J189" s="131"/>
      <c r="K189" s="131"/>
      <c r="L189" s="131"/>
      <c r="M189" s="131"/>
      <c r="N189" s="130"/>
      <c r="O189" s="130"/>
      <c r="P189" s="130"/>
      <c r="Q189" s="130"/>
      <c r="R189" s="131"/>
      <c r="S189" s="131"/>
      <c r="T189" s="131"/>
      <c r="U189" s="131"/>
      <c r="V189" s="131"/>
      <c r="W189" s="131"/>
      <c r="X189" s="131"/>
      <c r="Y189" s="126"/>
      <c r="Z189" s="126"/>
      <c r="AA189" s="126"/>
      <c r="AB189" s="126"/>
      <c r="AC189" s="126"/>
      <c r="AD189" s="126"/>
      <c r="AE189" s="126"/>
      <c r="AF189" s="126"/>
      <c r="AG189" s="126" t="s">
        <v>340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>
      <c r="A190" s="129"/>
      <c r="B190" s="129"/>
      <c r="C190" s="257" t="s">
        <v>1304</v>
      </c>
      <c r="D190" s="258"/>
      <c r="E190" s="258"/>
      <c r="F190" s="258"/>
      <c r="G190" s="258"/>
      <c r="H190" s="131"/>
      <c r="I190" s="131"/>
      <c r="J190" s="131"/>
      <c r="K190" s="131"/>
      <c r="L190" s="131"/>
      <c r="M190" s="131"/>
      <c r="N190" s="130"/>
      <c r="O190" s="130"/>
      <c r="P190" s="130"/>
      <c r="Q190" s="130"/>
      <c r="R190" s="131"/>
      <c r="S190" s="131"/>
      <c r="T190" s="131"/>
      <c r="U190" s="131"/>
      <c r="V190" s="131"/>
      <c r="W190" s="131"/>
      <c r="X190" s="131"/>
      <c r="Y190" s="126"/>
      <c r="Z190" s="126"/>
      <c r="AA190" s="126"/>
      <c r="AB190" s="126"/>
      <c r="AC190" s="126"/>
      <c r="AD190" s="126"/>
      <c r="AE190" s="126"/>
      <c r="AF190" s="126"/>
      <c r="AG190" s="126" t="s">
        <v>340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>
      <c r="A191" s="129"/>
      <c r="B191" s="129"/>
      <c r="C191" s="257" t="s">
        <v>1187</v>
      </c>
      <c r="D191" s="258"/>
      <c r="E191" s="258"/>
      <c r="F191" s="258"/>
      <c r="G191" s="258"/>
      <c r="H191" s="131"/>
      <c r="I191" s="131"/>
      <c r="J191" s="131"/>
      <c r="K191" s="131"/>
      <c r="L191" s="131"/>
      <c r="M191" s="131"/>
      <c r="N191" s="130"/>
      <c r="O191" s="130"/>
      <c r="P191" s="130"/>
      <c r="Q191" s="130"/>
      <c r="R191" s="131"/>
      <c r="S191" s="131"/>
      <c r="T191" s="131"/>
      <c r="U191" s="131"/>
      <c r="V191" s="131"/>
      <c r="W191" s="131"/>
      <c r="X191" s="131"/>
      <c r="Y191" s="126"/>
      <c r="Z191" s="126"/>
      <c r="AA191" s="126"/>
      <c r="AB191" s="126"/>
      <c r="AC191" s="126"/>
      <c r="AD191" s="126"/>
      <c r="AE191" s="126"/>
      <c r="AF191" s="126"/>
      <c r="AG191" s="126" t="s">
        <v>340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ht="22.5">
      <c r="A192" s="140" t="s">
        <v>886</v>
      </c>
      <c r="B192" s="141" t="s">
        <v>1305</v>
      </c>
      <c r="C192" s="154" t="s">
        <v>1306</v>
      </c>
      <c r="D192" s="142" t="s">
        <v>338</v>
      </c>
      <c r="E192" s="143">
        <v>230.46</v>
      </c>
      <c r="F192" s="144">
        <v>0</v>
      </c>
      <c r="G192" s="145">
        <f>F192*E192</f>
        <v>0</v>
      </c>
      <c r="H192" s="131">
        <v>0</v>
      </c>
      <c r="I192" s="131">
        <v>0</v>
      </c>
      <c r="J192" s="131">
        <v>352</v>
      </c>
      <c r="K192" s="131">
        <v>81121.919999999998</v>
      </c>
      <c r="L192" s="131">
        <v>21</v>
      </c>
      <c r="M192" s="131">
        <v>98157.523199999996</v>
      </c>
      <c r="N192" s="130">
        <v>0</v>
      </c>
      <c r="O192" s="130">
        <v>0</v>
      </c>
      <c r="P192" s="130">
        <v>0</v>
      </c>
      <c r="Q192" s="130">
        <v>0</v>
      </c>
      <c r="R192" s="131">
        <v>0</v>
      </c>
      <c r="S192" s="131" t="s">
        <v>326</v>
      </c>
      <c r="T192" s="131"/>
      <c r="U192" s="131">
        <v>0</v>
      </c>
      <c r="V192" s="131">
        <v>0</v>
      </c>
      <c r="W192" s="131">
        <v>0</v>
      </c>
      <c r="X192" s="131" t="s">
        <v>327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328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>
      <c r="A193" s="129"/>
      <c r="B193" s="129"/>
      <c r="C193" s="255" t="s">
        <v>1307</v>
      </c>
      <c r="D193" s="256"/>
      <c r="E193" s="256"/>
      <c r="F193" s="256"/>
      <c r="G193" s="256"/>
      <c r="H193" s="131"/>
      <c r="I193" s="131"/>
      <c r="J193" s="131"/>
      <c r="K193" s="131"/>
      <c r="L193" s="131"/>
      <c r="M193" s="131"/>
      <c r="N193" s="130"/>
      <c r="O193" s="130"/>
      <c r="P193" s="130"/>
      <c r="Q193" s="130"/>
      <c r="R193" s="131"/>
      <c r="S193" s="131"/>
      <c r="T193" s="131"/>
      <c r="U193" s="131"/>
      <c r="V193" s="131"/>
      <c r="W193" s="131"/>
      <c r="X193" s="131"/>
      <c r="Y193" s="126"/>
      <c r="Z193" s="126"/>
      <c r="AA193" s="126"/>
      <c r="AB193" s="126"/>
      <c r="AC193" s="126"/>
      <c r="AD193" s="126"/>
      <c r="AE193" s="126"/>
      <c r="AF193" s="126"/>
      <c r="AG193" s="126" t="s">
        <v>340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>
      <c r="A194" s="129"/>
      <c r="B194" s="129"/>
      <c r="C194" s="257" t="s">
        <v>1308</v>
      </c>
      <c r="D194" s="258"/>
      <c r="E194" s="258"/>
      <c r="F194" s="258"/>
      <c r="G194" s="258"/>
      <c r="H194" s="131"/>
      <c r="I194" s="131"/>
      <c r="J194" s="131"/>
      <c r="K194" s="131"/>
      <c r="L194" s="131"/>
      <c r="M194" s="131"/>
      <c r="N194" s="130"/>
      <c r="O194" s="130"/>
      <c r="P194" s="130"/>
      <c r="Q194" s="130"/>
      <c r="R194" s="131"/>
      <c r="S194" s="131"/>
      <c r="T194" s="131"/>
      <c r="U194" s="131"/>
      <c r="V194" s="131"/>
      <c r="W194" s="131"/>
      <c r="X194" s="131"/>
      <c r="Y194" s="126"/>
      <c r="Z194" s="126"/>
      <c r="AA194" s="126"/>
      <c r="AB194" s="126"/>
      <c r="AC194" s="126"/>
      <c r="AD194" s="126"/>
      <c r="AE194" s="126"/>
      <c r="AF194" s="126"/>
      <c r="AG194" s="126" t="s">
        <v>340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>
      <c r="A195" s="129"/>
      <c r="B195" s="129"/>
      <c r="C195" s="257" t="s">
        <v>1309</v>
      </c>
      <c r="D195" s="258"/>
      <c r="E195" s="258"/>
      <c r="F195" s="258"/>
      <c r="G195" s="258"/>
      <c r="H195" s="131"/>
      <c r="I195" s="131"/>
      <c r="J195" s="131"/>
      <c r="K195" s="131"/>
      <c r="L195" s="131"/>
      <c r="M195" s="131"/>
      <c r="N195" s="130"/>
      <c r="O195" s="130"/>
      <c r="P195" s="130"/>
      <c r="Q195" s="130"/>
      <c r="R195" s="131"/>
      <c r="S195" s="131"/>
      <c r="T195" s="131"/>
      <c r="U195" s="131"/>
      <c r="V195" s="131"/>
      <c r="W195" s="131"/>
      <c r="X195" s="131"/>
      <c r="Y195" s="126"/>
      <c r="Z195" s="126"/>
      <c r="AA195" s="126"/>
      <c r="AB195" s="126"/>
      <c r="AC195" s="126"/>
      <c r="AD195" s="126"/>
      <c r="AE195" s="126"/>
      <c r="AF195" s="126"/>
      <c r="AG195" s="126" t="s">
        <v>340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>
      <c r="A196" s="129"/>
      <c r="B196" s="129"/>
      <c r="C196" s="257" t="s">
        <v>1187</v>
      </c>
      <c r="D196" s="258"/>
      <c r="E196" s="258"/>
      <c r="F196" s="258"/>
      <c r="G196" s="258"/>
      <c r="H196" s="131"/>
      <c r="I196" s="131"/>
      <c r="J196" s="131"/>
      <c r="K196" s="131"/>
      <c r="L196" s="131"/>
      <c r="M196" s="131"/>
      <c r="N196" s="130"/>
      <c r="O196" s="130"/>
      <c r="P196" s="130"/>
      <c r="Q196" s="130"/>
      <c r="R196" s="131"/>
      <c r="S196" s="131"/>
      <c r="T196" s="131"/>
      <c r="U196" s="131"/>
      <c r="V196" s="131"/>
      <c r="W196" s="131"/>
      <c r="X196" s="131"/>
      <c r="Y196" s="126"/>
      <c r="Z196" s="126"/>
      <c r="AA196" s="126"/>
      <c r="AB196" s="126"/>
      <c r="AC196" s="126"/>
      <c r="AD196" s="126"/>
      <c r="AE196" s="126"/>
      <c r="AF196" s="126"/>
      <c r="AG196" s="126" t="s">
        <v>340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>
      <c r="A197" s="140" t="s">
        <v>889</v>
      </c>
      <c r="B197" s="141" t="s">
        <v>1310</v>
      </c>
      <c r="C197" s="154" t="s">
        <v>1311</v>
      </c>
      <c r="D197" s="142" t="s">
        <v>653</v>
      </c>
      <c r="E197" s="143">
        <v>0.69299999999999995</v>
      </c>
      <c r="F197" s="144">
        <v>0</v>
      </c>
      <c r="G197" s="145">
        <f>F197*E197</f>
        <v>0</v>
      </c>
      <c r="H197" s="131">
        <v>0</v>
      </c>
      <c r="I197" s="131">
        <v>0</v>
      </c>
      <c r="J197" s="131">
        <v>398.5</v>
      </c>
      <c r="K197" s="131">
        <v>276.16049999999996</v>
      </c>
      <c r="L197" s="131">
        <v>21</v>
      </c>
      <c r="M197" s="131">
        <v>334.15360000000004</v>
      </c>
      <c r="N197" s="130">
        <v>0</v>
      </c>
      <c r="O197" s="130">
        <v>0</v>
      </c>
      <c r="P197" s="130">
        <v>1.4</v>
      </c>
      <c r="Q197" s="130">
        <v>0.97019999999999984</v>
      </c>
      <c r="R197" s="131">
        <v>0</v>
      </c>
      <c r="S197" s="131" t="s">
        <v>326</v>
      </c>
      <c r="T197" s="131"/>
      <c r="U197" s="131">
        <v>0</v>
      </c>
      <c r="V197" s="131">
        <v>0</v>
      </c>
      <c r="W197" s="131">
        <v>0</v>
      </c>
      <c r="X197" s="131" t="s">
        <v>327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328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>
      <c r="A198" s="129"/>
      <c r="B198" s="129"/>
      <c r="C198" s="255" t="s">
        <v>1312</v>
      </c>
      <c r="D198" s="256"/>
      <c r="E198" s="256"/>
      <c r="F198" s="256"/>
      <c r="G198" s="256"/>
      <c r="H198" s="131"/>
      <c r="I198" s="131"/>
      <c r="J198" s="131"/>
      <c r="K198" s="131"/>
      <c r="L198" s="131"/>
      <c r="M198" s="131"/>
      <c r="N198" s="130"/>
      <c r="O198" s="130"/>
      <c r="P198" s="130"/>
      <c r="Q198" s="130"/>
      <c r="R198" s="131"/>
      <c r="S198" s="131"/>
      <c r="T198" s="131"/>
      <c r="U198" s="131"/>
      <c r="V198" s="131"/>
      <c r="W198" s="131"/>
      <c r="X198" s="131"/>
      <c r="Y198" s="126"/>
      <c r="Z198" s="126"/>
      <c r="AA198" s="126"/>
      <c r="AB198" s="126"/>
      <c r="AC198" s="126"/>
      <c r="AD198" s="126"/>
      <c r="AE198" s="126"/>
      <c r="AF198" s="126"/>
      <c r="AG198" s="126" t="s">
        <v>340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>
      <c r="A199" s="129"/>
      <c r="B199" s="129"/>
      <c r="C199" s="257" t="s">
        <v>373</v>
      </c>
      <c r="D199" s="258"/>
      <c r="E199" s="258"/>
      <c r="F199" s="258"/>
      <c r="G199" s="258"/>
      <c r="H199" s="131"/>
      <c r="I199" s="131"/>
      <c r="J199" s="131"/>
      <c r="K199" s="131"/>
      <c r="L199" s="131"/>
      <c r="M199" s="131"/>
      <c r="N199" s="130"/>
      <c r="O199" s="130"/>
      <c r="P199" s="130"/>
      <c r="Q199" s="130"/>
      <c r="R199" s="131"/>
      <c r="S199" s="131"/>
      <c r="T199" s="131"/>
      <c r="U199" s="131"/>
      <c r="V199" s="131"/>
      <c r="W199" s="131"/>
      <c r="X199" s="131"/>
      <c r="Y199" s="126"/>
      <c r="Z199" s="126"/>
      <c r="AA199" s="126"/>
      <c r="AB199" s="126"/>
      <c r="AC199" s="126"/>
      <c r="AD199" s="126"/>
      <c r="AE199" s="126"/>
      <c r="AF199" s="126"/>
      <c r="AG199" s="126" t="s">
        <v>340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>
      <c r="A200" s="129"/>
      <c r="B200" s="129"/>
      <c r="C200" s="257" t="s">
        <v>1313</v>
      </c>
      <c r="D200" s="258"/>
      <c r="E200" s="258"/>
      <c r="F200" s="258"/>
      <c r="G200" s="258"/>
      <c r="H200" s="131"/>
      <c r="I200" s="131"/>
      <c r="J200" s="131"/>
      <c r="K200" s="131"/>
      <c r="L200" s="131"/>
      <c r="M200" s="131"/>
      <c r="N200" s="130"/>
      <c r="O200" s="130"/>
      <c r="P200" s="130"/>
      <c r="Q200" s="130"/>
      <c r="R200" s="131"/>
      <c r="S200" s="131"/>
      <c r="T200" s="131"/>
      <c r="U200" s="131"/>
      <c r="V200" s="131"/>
      <c r="W200" s="131"/>
      <c r="X200" s="131"/>
      <c r="Y200" s="126"/>
      <c r="Z200" s="126"/>
      <c r="AA200" s="126"/>
      <c r="AB200" s="126"/>
      <c r="AC200" s="126"/>
      <c r="AD200" s="126"/>
      <c r="AE200" s="126"/>
      <c r="AF200" s="126"/>
      <c r="AG200" s="126" t="s">
        <v>340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>
      <c r="A201" s="129"/>
      <c r="B201" s="129"/>
      <c r="C201" s="257" t="s">
        <v>1187</v>
      </c>
      <c r="D201" s="258"/>
      <c r="E201" s="258"/>
      <c r="F201" s="258"/>
      <c r="G201" s="258"/>
      <c r="H201" s="131"/>
      <c r="I201" s="131"/>
      <c r="J201" s="131"/>
      <c r="K201" s="131"/>
      <c r="L201" s="131"/>
      <c r="M201" s="131"/>
      <c r="N201" s="130"/>
      <c r="O201" s="130"/>
      <c r="P201" s="130"/>
      <c r="Q201" s="130"/>
      <c r="R201" s="131"/>
      <c r="S201" s="131"/>
      <c r="T201" s="131"/>
      <c r="U201" s="131"/>
      <c r="V201" s="131"/>
      <c r="W201" s="131"/>
      <c r="X201" s="131"/>
      <c r="Y201" s="126"/>
      <c r="Z201" s="126"/>
      <c r="AA201" s="126"/>
      <c r="AB201" s="126"/>
      <c r="AC201" s="126"/>
      <c r="AD201" s="126"/>
      <c r="AE201" s="126"/>
      <c r="AF201" s="126"/>
      <c r="AG201" s="126" t="s">
        <v>340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>
      <c r="A202" s="140" t="s">
        <v>892</v>
      </c>
      <c r="B202" s="141" t="s">
        <v>1314</v>
      </c>
      <c r="C202" s="154" t="s">
        <v>1315</v>
      </c>
      <c r="D202" s="142" t="s">
        <v>338</v>
      </c>
      <c r="E202" s="143">
        <v>208.84800000000001</v>
      </c>
      <c r="F202" s="144">
        <v>0</v>
      </c>
      <c r="G202" s="145">
        <f>F202*E202</f>
        <v>0</v>
      </c>
      <c r="H202" s="131">
        <v>0</v>
      </c>
      <c r="I202" s="131">
        <v>0</v>
      </c>
      <c r="J202" s="131">
        <v>11.4</v>
      </c>
      <c r="K202" s="131">
        <v>2380.8672000000001</v>
      </c>
      <c r="L202" s="131">
        <v>21</v>
      </c>
      <c r="M202" s="131">
        <v>2880.8526999999999</v>
      </c>
      <c r="N202" s="130">
        <v>0</v>
      </c>
      <c r="O202" s="130">
        <v>0</v>
      </c>
      <c r="P202" s="130">
        <v>4.0000000000000001E-3</v>
      </c>
      <c r="Q202" s="130">
        <v>0.83539200000000002</v>
      </c>
      <c r="R202" s="131">
        <v>0</v>
      </c>
      <c r="S202" s="131" t="s">
        <v>326</v>
      </c>
      <c r="T202" s="131"/>
      <c r="U202" s="131">
        <v>0</v>
      </c>
      <c r="V202" s="131">
        <v>0</v>
      </c>
      <c r="W202" s="131">
        <v>0</v>
      </c>
      <c r="X202" s="131" t="s">
        <v>327</v>
      </c>
      <c r="Y202" s="126"/>
      <c r="Z202" s="126"/>
      <c r="AA202" s="126"/>
      <c r="AB202" s="126"/>
      <c r="AC202" s="126"/>
      <c r="AD202" s="126"/>
      <c r="AE202" s="126"/>
      <c r="AF202" s="126"/>
      <c r="AG202" s="126" t="s">
        <v>328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>
      <c r="A203" s="129"/>
      <c r="B203" s="129"/>
      <c r="C203" s="255" t="s">
        <v>1316</v>
      </c>
      <c r="D203" s="256"/>
      <c r="E203" s="256"/>
      <c r="F203" s="256"/>
      <c r="G203" s="256"/>
      <c r="H203" s="131"/>
      <c r="I203" s="131"/>
      <c r="J203" s="131"/>
      <c r="K203" s="131"/>
      <c r="L203" s="131"/>
      <c r="M203" s="131"/>
      <c r="N203" s="130"/>
      <c r="O203" s="130"/>
      <c r="P203" s="130"/>
      <c r="Q203" s="130"/>
      <c r="R203" s="131"/>
      <c r="S203" s="131"/>
      <c r="T203" s="131"/>
      <c r="U203" s="131"/>
      <c r="V203" s="131"/>
      <c r="W203" s="131"/>
      <c r="X203" s="131"/>
      <c r="Y203" s="126"/>
      <c r="Z203" s="126"/>
      <c r="AA203" s="126"/>
      <c r="AB203" s="126"/>
      <c r="AC203" s="126"/>
      <c r="AD203" s="126"/>
      <c r="AE203" s="126"/>
      <c r="AF203" s="126"/>
      <c r="AG203" s="126" t="s">
        <v>340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>
      <c r="A204" s="129"/>
      <c r="B204" s="129"/>
      <c r="C204" s="257" t="s">
        <v>375</v>
      </c>
      <c r="D204" s="258"/>
      <c r="E204" s="258"/>
      <c r="F204" s="258"/>
      <c r="G204" s="258"/>
      <c r="H204" s="131"/>
      <c r="I204" s="131"/>
      <c r="J204" s="131"/>
      <c r="K204" s="131"/>
      <c r="L204" s="131"/>
      <c r="M204" s="131"/>
      <c r="N204" s="130"/>
      <c r="O204" s="130"/>
      <c r="P204" s="130"/>
      <c r="Q204" s="130"/>
      <c r="R204" s="131"/>
      <c r="S204" s="131"/>
      <c r="T204" s="131"/>
      <c r="U204" s="131"/>
      <c r="V204" s="131"/>
      <c r="W204" s="131"/>
      <c r="X204" s="131"/>
      <c r="Y204" s="126"/>
      <c r="Z204" s="126"/>
      <c r="AA204" s="126"/>
      <c r="AB204" s="126"/>
      <c r="AC204" s="126"/>
      <c r="AD204" s="126"/>
      <c r="AE204" s="126"/>
      <c r="AF204" s="126"/>
      <c r="AG204" s="126" t="s">
        <v>340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>
      <c r="A205" s="129"/>
      <c r="B205" s="129"/>
      <c r="C205" s="257" t="s">
        <v>1317</v>
      </c>
      <c r="D205" s="258"/>
      <c r="E205" s="258"/>
      <c r="F205" s="258"/>
      <c r="G205" s="258"/>
      <c r="H205" s="131"/>
      <c r="I205" s="131"/>
      <c r="J205" s="131"/>
      <c r="K205" s="131"/>
      <c r="L205" s="131"/>
      <c r="M205" s="131"/>
      <c r="N205" s="130"/>
      <c r="O205" s="130"/>
      <c r="P205" s="130"/>
      <c r="Q205" s="130"/>
      <c r="R205" s="131"/>
      <c r="S205" s="131"/>
      <c r="T205" s="131"/>
      <c r="U205" s="131"/>
      <c r="V205" s="131"/>
      <c r="W205" s="131"/>
      <c r="X205" s="131"/>
      <c r="Y205" s="126"/>
      <c r="Z205" s="126"/>
      <c r="AA205" s="126"/>
      <c r="AB205" s="126"/>
      <c r="AC205" s="126"/>
      <c r="AD205" s="126"/>
      <c r="AE205" s="126"/>
      <c r="AF205" s="126"/>
      <c r="AG205" s="126" t="s">
        <v>340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>
      <c r="A206" s="129"/>
      <c r="B206" s="129"/>
      <c r="C206" s="257" t="s">
        <v>371</v>
      </c>
      <c r="D206" s="258"/>
      <c r="E206" s="258"/>
      <c r="F206" s="258"/>
      <c r="G206" s="258"/>
      <c r="H206" s="131"/>
      <c r="I206" s="131"/>
      <c r="J206" s="131"/>
      <c r="K206" s="131"/>
      <c r="L206" s="131"/>
      <c r="M206" s="131"/>
      <c r="N206" s="130"/>
      <c r="O206" s="130"/>
      <c r="P206" s="130"/>
      <c r="Q206" s="130"/>
      <c r="R206" s="131"/>
      <c r="S206" s="131"/>
      <c r="T206" s="131"/>
      <c r="U206" s="131"/>
      <c r="V206" s="131"/>
      <c r="W206" s="131"/>
      <c r="X206" s="131"/>
      <c r="Y206" s="126"/>
      <c r="Z206" s="126"/>
      <c r="AA206" s="126"/>
      <c r="AB206" s="126"/>
      <c r="AC206" s="126"/>
      <c r="AD206" s="126"/>
      <c r="AE206" s="126"/>
      <c r="AF206" s="126"/>
      <c r="AG206" s="126" t="s">
        <v>340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>
      <c r="A207" s="129"/>
      <c r="B207" s="129"/>
      <c r="C207" s="257" t="s">
        <v>1318</v>
      </c>
      <c r="D207" s="258"/>
      <c r="E207" s="258"/>
      <c r="F207" s="258"/>
      <c r="G207" s="258"/>
      <c r="H207" s="131"/>
      <c r="I207" s="131"/>
      <c r="J207" s="131"/>
      <c r="K207" s="131"/>
      <c r="L207" s="131"/>
      <c r="M207" s="131"/>
      <c r="N207" s="130"/>
      <c r="O207" s="130"/>
      <c r="P207" s="130"/>
      <c r="Q207" s="130"/>
      <c r="R207" s="131"/>
      <c r="S207" s="131"/>
      <c r="T207" s="131"/>
      <c r="U207" s="131"/>
      <c r="V207" s="131"/>
      <c r="W207" s="131"/>
      <c r="X207" s="131"/>
      <c r="Y207" s="126"/>
      <c r="Z207" s="126"/>
      <c r="AA207" s="126"/>
      <c r="AB207" s="126"/>
      <c r="AC207" s="126"/>
      <c r="AD207" s="126"/>
      <c r="AE207" s="126"/>
      <c r="AF207" s="126"/>
      <c r="AG207" s="126" t="s">
        <v>340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>
      <c r="A208" s="129"/>
      <c r="B208" s="129"/>
      <c r="C208" s="257" t="s">
        <v>365</v>
      </c>
      <c r="D208" s="258"/>
      <c r="E208" s="258"/>
      <c r="F208" s="258"/>
      <c r="G208" s="258"/>
      <c r="H208" s="131"/>
      <c r="I208" s="131"/>
      <c r="J208" s="131"/>
      <c r="K208" s="131"/>
      <c r="L208" s="131"/>
      <c r="M208" s="131"/>
      <c r="N208" s="130"/>
      <c r="O208" s="130"/>
      <c r="P208" s="130"/>
      <c r="Q208" s="130"/>
      <c r="R208" s="131"/>
      <c r="S208" s="131"/>
      <c r="T208" s="131"/>
      <c r="U208" s="131"/>
      <c r="V208" s="131"/>
      <c r="W208" s="131"/>
      <c r="X208" s="131"/>
      <c r="Y208" s="126"/>
      <c r="Z208" s="126"/>
      <c r="AA208" s="126"/>
      <c r="AB208" s="126"/>
      <c r="AC208" s="126"/>
      <c r="AD208" s="126"/>
      <c r="AE208" s="126"/>
      <c r="AF208" s="126"/>
      <c r="AG208" s="126" t="s">
        <v>340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>
      <c r="A209" s="129"/>
      <c r="B209" s="129"/>
      <c r="C209" s="257" t="s">
        <v>1319</v>
      </c>
      <c r="D209" s="258"/>
      <c r="E209" s="258"/>
      <c r="F209" s="258"/>
      <c r="G209" s="258"/>
      <c r="H209" s="131"/>
      <c r="I209" s="131"/>
      <c r="J209" s="131"/>
      <c r="K209" s="131"/>
      <c r="L209" s="131"/>
      <c r="M209" s="131"/>
      <c r="N209" s="130"/>
      <c r="O209" s="130"/>
      <c r="P209" s="130"/>
      <c r="Q209" s="130"/>
      <c r="R209" s="131"/>
      <c r="S209" s="131"/>
      <c r="T209" s="131"/>
      <c r="U209" s="131"/>
      <c r="V209" s="131"/>
      <c r="W209" s="131"/>
      <c r="X209" s="131"/>
      <c r="Y209" s="126"/>
      <c r="Z209" s="126"/>
      <c r="AA209" s="126"/>
      <c r="AB209" s="126"/>
      <c r="AC209" s="126"/>
      <c r="AD209" s="126"/>
      <c r="AE209" s="126"/>
      <c r="AF209" s="126"/>
      <c r="AG209" s="126" t="s">
        <v>340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>
      <c r="A210" s="129"/>
      <c r="B210" s="129"/>
      <c r="C210" s="257" t="s">
        <v>1320</v>
      </c>
      <c r="D210" s="258"/>
      <c r="E210" s="258"/>
      <c r="F210" s="258"/>
      <c r="G210" s="258"/>
      <c r="H210" s="131"/>
      <c r="I210" s="131"/>
      <c r="J210" s="131"/>
      <c r="K210" s="131"/>
      <c r="L210" s="131"/>
      <c r="M210" s="131"/>
      <c r="N210" s="130"/>
      <c r="O210" s="130"/>
      <c r="P210" s="130"/>
      <c r="Q210" s="130"/>
      <c r="R210" s="131"/>
      <c r="S210" s="131"/>
      <c r="T210" s="131"/>
      <c r="U210" s="131"/>
      <c r="V210" s="131"/>
      <c r="W210" s="131"/>
      <c r="X210" s="131"/>
      <c r="Y210" s="126"/>
      <c r="Z210" s="126"/>
      <c r="AA210" s="126"/>
      <c r="AB210" s="126"/>
      <c r="AC210" s="126"/>
      <c r="AD210" s="126"/>
      <c r="AE210" s="126"/>
      <c r="AF210" s="126"/>
      <c r="AG210" s="126" t="s">
        <v>340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>
      <c r="A211" s="129"/>
      <c r="B211" s="129"/>
      <c r="C211" s="257" t="s">
        <v>1187</v>
      </c>
      <c r="D211" s="258"/>
      <c r="E211" s="258"/>
      <c r="F211" s="258"/>
      <c r="G211" s="258"/>
      <c r="H211" s="131"/>
      <c r="I211" s="131"/>
      <c r="J211" s="131"/>
      <c r="K211" s="131"/>
      <c r="L211" s="131"/>
      <c r="M211" s="131"/>
      <c r="N211" s="130"/>
      <c r="O211" s="130"/>
      <c r="P211" s="130"/>
      <c r="Q211" s="130"/>
      <c r="R211" s="131"/>
      <c r="S211" s="131"/>
      <c r="T211" s="131"/>
      <c r="U211" s="131"/>
      <c r="V211" s="131"/>
      <c r="W211" s="131"/>
      <c r="X211" s="131"/>
      <c r="Y211" s="126"/>
      <c r="Z211" s="126"/>
      <c r="AA211" s="126"/>
      <c r="AB211" s="126"/>
      <c r="AC211" s="126"/>
      <c r="AD211" s="126"/>
      <c r="AE211" s="126"/>
      <c r="AF211" s="126"/>
      <c r="AG211" s="126" t="s">
        <v>340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ht="22.5">
      <c r="A212" s="146" t="s">
        <v>895</v>
      </c>
      <c r="B212" s="147" t="s">
        <v>1321</v>
      </c>
      <c r="C212" s="153" t="s">
        <v>1322</v>
      </c>
      <c r="D212" s="148" t="s">
        <v>325</v>
      </c>
      <c r="E212" s="149">
        <v>1</v>
      </c>
      <c r="F212" s="150">
        <v>0</v>
      </c>
      <c r="G212" s="145">
        <f>F212*E212</f>
        <v>0</v>
      </c>
      <c r="H212" s="131">
        <v>0</v>
      </c>
      <c r="I212" s="131">
        <v>0</v>
      </c>
      <c r="J212" s="131">
        <v>800</v>
      </c>
      <c r="K212" s="131">
        <v>800</v>
      </c>
      <c r="L212" s="131">
        <v>21</v>
      </c>
      <c r="M212" s="131">
        <v>968</v>
      </c>
      <c r="N212" s="130">
        <v>0</v>
      </c>
      <c r="O212" s="130">
        <v>0</v>
      </c>
      <c r="P212" s="130">
        <v>0</v>
      </c>
      <c r="Q212" s="130">
        <v>0</v>
      </c>
      <c r="R212" s="131">
        <v>0</v>
      </c>
      <c r="S212" s="131" t="s">
        <v>326</v>
      </c>
      <c r="T212" s="131"/>
      <c r="U212" s="131">
        <v>0</v>
      </c>
      <c r="V212" s="131">
        <v>0</v>
      </c>
      <c r="W212" s="131">
        <v>0</v>
      </c>
      <c r="X212" s="131" t="s">
        <v>327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328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>
      <c r="A213" s="134" t="s">
        <v>320</v>
      </c>
      <c r="B213" s="135" t="s">
        <v>128</v>
      </c>
      <c r="C213" s="152" t="s">
        <v>129</v>
      </c>
      <c r="D213" s="136"/>
      <c r="E213" s="137"/>
      <c r="F213" s="138"/>
      <c r="G213" s="139">
        <f>G214+G215+G216+G220+G221+G222+G223+G224+G225+G226+G227</f>
        <v>0</v>
      </c>
      <c r="H213" s="133"/>
      <c r="I213" s="133">
        <v>0</v>
      </c>
      <c r="J213" s="133"/>
      <c r="K213" s="133">
        <v>0</v>
      </c>
      <c r="L213" s="133"/>
      <c r="M213" s="133"/>
      <c r="N213" s="132"/>
      <c r="O213" s="132"/>
      <c r="P213" s="132"/>
      <c r="Q213" s="132"/>
      <c r="R213" s="133"/>
      <c r="S213" s="133"/>
      <c r="T213" s="133"/>
      <c r="U213" s="133"/>
      <c r="V213" s="133"/>
      <c r="W213" s="133"/>
      <c r="X213" s="133"/>
      <c r="AG213" t="s">
        <v>321</v>
      </c>
    </row>
    <row r="214" spans="1:60">
      <c r="A214" s="146" t="s">
        <v>899</v>
      </c>
      <c r="B214" s="147" t="s">
        <v>1323</v>
      </c>
      <c r="C214" s="153" t="s">
        <v>1324</v>
      </c>
      <c r="D214" s="148" t="s">
        <v>735</v>
      </c>
      <c r="E214" s="149">
        <v>170.75700000000001</v>
      </c>
      <c r="F214" s="150">
        <v>0</v>
      </c>
      <c r="G214" s="145">
        <f t="shared" ref="G214:G216" si="13">F214*E214</f>
        <v>0</v>
      </c>
      <c r="H214" s="131">
        <v>0</v>
      </c>
      <c r="I214" s="131">
        <v>0</v>
      </c>
      <c r="J214" s="131">
        <v>331.5</v>
      </c>
      <c r="K214" s="131">
        <v>56605.945500000002</v>
      </c>
      <c r="L214" s="131">
        <v>21</v>
      </c>
      <c r="M214" s="131">
        <v>68493.199500000002</v>
      </c>
      <c r="N214" s="130">
        <v>0</v>
      </c>
      <c r="O214" s="130">
        <v>0</v>
      </c>
      <c r="P214" s="130">
        <v>0</v>
      </c>
      <c r="Q214" s="130">
        <v>0</v>
      </c>
      <c r="R214" s="131">
        <v>0</v>
      </c>
      <c r="S214" s="131" t="s">
        <v>326</v>
      </c>
      <c r="T214" s="131"/>
      <c r="U214" s="131">
        <v>0</v>
      </c>
      <c r="V214" s="131">
        <v>0</v>
      </c>
      <c r="W214" s="131">
        <v>0</v>
      </c>
      <c r="X214" s="131" t="s">
        <v>327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328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ht="22.5">
      <c r="A215" s="146" t="s">
        <v>903</v>
      </c>
      <c r="B215" s="147" t="s">
        <v>1325</v>
      </c>
      <c r="C215" s="153" t="s">
        <v>1326</v>
      </c>
      <c r="D215" s="148" t="s">
        <v>735</v>
      </c>
      <c r="E215" s="149">
        <v>170.75700000000001</v>
      </c>
      <c r="F215" s="150">
        <v>0</v>
      </c>
      <c r="G215" s="145">
        <f t="shared" si="13"/>
        <v>0</v>
      </c>
      <c r="H215" s="131">
        <v>0</v>
      </c>
      <c r="I215" s="131">
        <v>0</v>
      </c>
      <c r="J215" s="131">
        <v>256.5</v>
      </c>
      <c r="K215" s="131">
        <v>43799.1705</v>
      </c>
      <c r="L215" s="131">
        <v>21</v>
      </c>
      <c r="M215" s="131">
        <v>52996.995699999999</v>
      </c>
      <c r="N215" s="130">
        <v>0</v>
      </c>
      <c r="O215" s="130">
        <v>0</v>
      </c>
      <c r="P215" s="130">
        <v>0</v>
      </c>
      <c r="Q215" s="130">
        <v>0</v>
      </c>
      <c r="R215" s="131">
        <v>0</v>
      </c>
      <c r="S215" s="131" t="s">
        <v>326</v>
      </c>
      <c r="T215" s="131"/>
      <c r="U215" s="131">
        <v>0</v>
      </c>
      <c r="V215" s="131">
        <v>0</v>
      </c>
      <c r="W215" s="131">
        <v>0</v>
      </c>
      <c r="X215" s="131" t="s">
        <v>327</v>
      </c>
      <c r="Y215" s="126"/>
      <c r="Z215" s="126"/>
      <c r="AA215" s="126"/>
      <c r="AB215" s="126"/>
      <c r="AC215" s="126"/>
      <c r="AD215" s="126"/>
      <c r="AE215" s="126"/>
      <c r="AF215" s="126"/>
      <c r="AG215" s="126" t="s">
        <v>328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ht="22.5">
      <c r="A216" s="140" t="s">
        <v>907</v>
      </c>
      <c r="B216" s="141" t="s">
        <v>1327</v>
      </c>
      <c r="C216" s="154" t="s">
        <v>1328</v>
      </c>
      <c r="D216" s="142" t="s">
        <v>735</v>
      </c>
      <c r="E216" s="143">
        <v>2388.0500000000002</v>
      </c>
      <c r="F216" s="144">
        <v>0</v>
      </c>
      <c r="G216" s="145">
        <f t="shared" si="13"/>
        <v>0</v>
      </c>
      <c r="H216" s="131">
        <v>0</v>
      </c>
      <c r="I216" s="131">
        <v>0</v>
      </c>
      <c r="J216" s="131">
        <v>24.6</v>
      </c>
      <c r="K216" s="131">
        <v>58746.030000000006</v>
      </c>
      <c r="L216" s="131">
        <v>21</v>
      </c>
      <c r="M216" s="131">
        <v>71082.696299999996</v>
      </c>
      <c r="N216" s="130">
        <v>0</v>
      </c>
      <c r="O216" s="130">
        <v>0</v>
      </c>
      <c r="P216" s="130">
        <v>0</v>
      </c>
      <c r="Q216" s="130">
        <v>0</v>
      </c>
      <c r="R216" s="131">
        <v>0</v>
      </c>
      <c r="S216" s="131" t="s">
        <v>326</v>
      </c>
      <c r="T216" s="131"/>
      <c r="U216" s="131">
        <v>0</v>
      </c>
      <c r="V216" s="131">
        <v>0</v>
      </c>
      <c r="W216" s="131">
        <v>0</v>
      </c>
      <c r="X216" s="131" t="s">
        <v>327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328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>
      <c r="A217" s="129"/>
      <c r="B217" s="129"/>
      <c r="C217" s="255" t="s">
        <v>1329</v>
      </c>
      <c r="D217" s="256"/>
      <c r="E217" s="256"/>
      <c r="F217" s="256"/>
      <c r="G217" s="256"/>
      <c r="H217" s="131"/>
      <c r="I217" s="131"/>
      <c r="J217" s="131"/>
      <c r="K217" s="131"/>
      <c r="L217" s="131"/>
      <c r="M217" s="131"/>
      <c r="N217" s="130"/>
      <c r="O217" s="130"/>
      <c r="P217" s="130"/>
      <c r="Q217" s="130"/>
      <c r="R217" s="131"/>
      <c r="S217" s="131"/>
      <c r="T217" s="131"/>
      <c r="U217" s="131"/>
      <c r="V217" s="131"/>
      <c r="W217" s="131"/>
      <c r="X217" s="131"/>
      <c r="Y217" s="126"/>
      <c r="Z217" s="126"/>
      <c r="AA217" s="126"/>
      <c r="AB217" s="126"/>
      <c r="AC217" s="126"/>
      <c r="AD217" s="126"/>
      <c r="AE217" s="126"/>
      <c r="AF217" s="126"/>
      <c r="AG217" s="126" t="s">
        <v>340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>
      <c r="A218" s="129"/>
      <c r="B218" s="129"/>
      <c r="C218" s="257" t="s">
        <v>1330</v>
      </c>
      <c r="D218" s="258"/>
      <c r="E218" s="258"/>
      <c r="F218" s="258"/>
      <c r="G218" s="258"/>
      <c r="H218" s="131"/>
      <c r="I218" s="131"/>
      <c r="J218" s="131"/>
      <c r="K218" s="131"/>
      <c r="L218" s="131"/>
      <c r="M218" s="131"/>
      <c r="N218" s="130"/>
      <c r="O218" s="130"/>
      <c r="P218" s="130"/>
      <c r="Q218" s="130"/>
      <c r="R218" s="131"/>
      <c r="S218" s="131"/>
      <c r="T218" s="131"/>
      <c r="U218" s="131"/>
      <c r="V218" s="131"/>
      <c r="W218" s="131"/>
      <c r="X218" s="131"/>
      <c r="Y218" s="126"/>
      <c r="Z218" s="126"/>
      <c r="AA218" s="126"/>
      <c r="AB218" s="126"/>
      <c r="AC218" s="126"/>
      <c r="AD218" s="126"/>
      <c r="AE218" s="126"/>
      <c r="AF218" s="126"/>
      <c r="AG218" s="126" t="s">
        <v>340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>
      <c r="A219" s="129"/>
      <c r="B219" s="129"/>
      <c r="C219" s="257" t="s">
        <v>1187</v>
      </c>
      <c r="D219" s="258"/>
      <c r="E219" s="258"/>
      <c r="F219" s="258"/>
      <c r="G219" s="258"/>
      <c r="H219" s="131"/>
      <c r="I219" s="131"/>
      <c r="J219" s="131"/>
      <c r="K219" s="131"/>
      <c r="L219" s="131"/>
      <c r="M219" s="131"/>
      <c r="N219" s="130"/>
      <c r="O219" s="130"/>
      <c r="P219" s="130"/>
      <c r="Q219" s="130"/>
      <c r="R219" s="131"/>
      <c r="S219" s="131"/>
      <c r="T219" s="131"/>
      <c r="U219" s="131"/>
      <c r="V219" s="131"/>
      <c r="W219" s="131"/>
      <c r="X219" s="131"/>
      <c r="Y219" s="126"/>
      <c r="Z219" s="126"/>
      <c r="AA219" s="126"/>
      <c r="AB219" s="126"/>
      <c r="AC219" s="126"/>
      <c r="AD219" s="126"/>
      <c r="AE219" s="126"/>
      <c r="AF219" s="126"/>
      <c r="AG219" s="126" t="s">
        <v>340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ht="22.5">
      <c r="A220" s="146" t="s">
        <v>914</v>
      </c>
      <c r="B220" s="147" t="s">
        <v>1331</v>
      </c>
      <c r="C220" s="153" t="s">
        <v>1332</v>
      </c>
      <c r="D220" s="148" t="s">
        <v>735</v>
      </c>
      <c r="E220" s="149">
        <v>170.75700000000001</v>
      </c>
      <c r="F220" s="150">
        <v>0</v>
      </c>
      <c r="G220" s="145">
        <f t="shared" ref="G220:G227" si="14">F220*E220</f>
        <v>0</v>
      </c>
      <c r="H220" s="131">
        <v>0</v>
      </c>
      <c r="I220" s="131">
        <v>0</v>
      </c>
      <c r="J220" s="131">
        <v>357.5</v>
      </c>
      <c r="K220" s="131">
        <v>61045.627500000002</v>
      </c>
      <c r="L220" s="131">
        <v>21</v>
      </c>
      <c r="M220" s="131">
        <v>73865.212299999999</v>
      </c>
      <c r="N220" s="130">
        <v>0</v>
      </c>
      <c r="O220" s="130">
        <v>0</v>
      </c>
      <c r="P220" s="130">
        <v>0</v>
      </c>
      <c r="Q220" s="130">
        <v>0</v>
      </c>
      <c r="R220" s="131">
        <v>0</v>
      </c>
      <c r="S220" s="131" t="s">
        <v>326</v>
      </c>
      <c r="T220" s="131"/>
      <c r="U220" s="131">
        <v>0</v>
      </c>
      <c r="V220" s="131">
        <v>0</v>
      </c>
      <c r="W220" s="131">
        <v>0</v>
      </c>
      <c r="X220" s="131" t="s">
        <v>327</v>
      </c>
      <c r="Y220" s="126"/>
      <c r="Z220" s="126"/>
      <c r="AA220" s="126"/>
      <c r="AB220" s="126"/>
      <c r="AC220" s="126"/>
      <c r="AD220" s="126"/>
      <c r="AE220" s="126"/>
      <c r="AF220" s="126"/>
      <c r="AG220" s="126" t="s">
        <v>328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ht="22.5">
      <c r="A221" s="146" t="s">
        <v>921</v>
      </c>
      <c r="B221" s="147" t="s">
        <v>1333</v>
      </c>
      <c r="C221" s="153" t="s">
        <v>1334</v>
      </c>
      <c r="D221" s="148" t="s">
        <v>735</v>
      </c>
      <c r="E221" s="149">
        <v>18.300999999999998</v>
      </c>
      <c r="F221" s="150">
        <v>0</v>
      </c>
      <c r="G221" s="145">
        <f t="shared" si="14"/>
        <v>0</v>
      </c>
      <c r="H221" s="131">
        <v>0</v>
      </c>
      <c r="I221" s="131">
        <v>0</v>
      </c>
      <c r="J221" s="131">
        <v>350</v>
      </c>
      <c r="K221" s="131">
        <v>6405.3499999999995</v>
      </c>
      <c r="L221" s="131">
        <v>21</v>
      </c>
      <c r="M221" s="131">
        <v>7750.4735000000001</v>
      </c>
      <c r="N221" s="130">
        <v>0</v>
      </c>
      <c r="O221" s="130">
        <v>0</v>
      </c>
      <c r="P221" s="130">
        <v>0</v>
      </c>
      <c r="Q221" s="130">
        <v>0</v>
      </c>
      <c r="R221" s="131">
        <v>0</v>
      </c>
      <c r="S221" s="131" t="s">
        <v>326</v>
      </c>
      <c r="T221" s="131"/>
      <c r="U221" s="131">
        <v>0</v>
      </c>
      <c r="V221" s="131">
        <v>0</v>
      </c>
      <c r="W221" s="131">
        <v>0</v>
      </c>
      <c r="X221" s="131" t="s">
        <v>327</v>
      </c>
      <c r="Y221" s="126"/>
      <c r="Z221" s="126"/>
      <c r="AA221" s="126"/>
      <c r="AB221" s="126"/>
      <c r="AC221" s="126"/>
      <c r="AD221" s="126"/>
      <c r="AE221" s="126"/>
      <c r="AF221" s="126"/>
      <c r="AG221" s="126" t="s">
        <v>328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ht="22.5">
      <c r="A222" s="146" t="s">
        <v>975</v>
      </c>
      <c r="B222" s="147" t="s">
        <v>1335</v>
      </c>
      <c r="C222" s="153" t="s">
        <v>1336</v>
      </c>
      <c r="D222" s="148" t="s">
        <v>735</v>
      </c>
      <c r="E222" s="149">
        <v>121.322</v>
      </c>
      <c r="F222" s="150">
        <v>0</v>
      </c>
      <c r="G222" s="145">
        <f t="shared" si="14"/>
        <v>0</v>
      </c>
      <c r="H222" s="131">
        <v>0</v>
      </c>
      <c r="I222" s="131">
        <v>0</v>
      </c>
      <c r="J222" s="131">
        <v>350</v>
      </c>
      <c r="K222" s="131">
        <v>42462.700000000004</v>
      </c>
      <c r="L222" s="131">
        <v>21</v>
      </c>
      <c r="M222" s="131">
        <v>51379.866999999998</v>
      </c>
      <c r="N222" s="130">
        <v>0</v>
      </c>
      <c r="O222" s="130">
        <v>0</v>
      </c>
      <c r="P222" s="130">
        <v>0</v>
      </c>
      <c r="Q222" s="130">
        <v>0</v>
      </c>
      <c r="R222" s="131">
        <v>0</v>
      </c>
      <c r="S222" s="131" t="s">
        <v>326</v>
      </c>
      <c r="T222" s="131"/>
      <c r="U222" s="131">
        <v>0</v>
      </c>
      <c r="V222" s="131">
        <v>0</v>
      </c>
      <c r="W222" s="131">
        <v>0</v>
      </c>
      <c r="X222" s="131" t="s">
        <v>327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328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ht="33.75">
      <c r="A223" s="146" t="s">
        <v>985</v>
      </c>
      <c r="B223" s="147" t="s">
        <v>1337</v>
      </c>
      <c r="C223" s="153" t="s">
        <v>1338</v>
      </c>
      <c r="D223" s="148" t="s">
        <v>735</v>
      </c>
      <c r="E223" s="149">
        <v>21.97</v>
      </c>
      <c r="F223" s="150">
        <v>0</v>
      </c>
      <c r="G223" s="145">
        <f t="shared" si="14"/>
        <v>0</v>
      </c>
      <c r="H223" s="131">
        <v>0</v>
      </c>
      <c r="I223" s="131">
        <v>0</v>
      </c>
      <c r="J223" s="131">
        <v>1300</v>
      </c>
      <c r="K223" s="131">
        <v>28561</v>
      </c>
      <c r="L223" s="131">
        <v>21</v>
      </c>
      <c r="M223" s="131">
        <v>34558.81</v>
      </c>
      <c r="N223" s="130">
        <v>0</v>
      </c>
      <c r="O223" s="130">
        <v>0</v>
      </c>
      <c r="P223" s="130">
        <v>0</v>
      </c>
      <c r="Q223" s="130">
        <v>0</v>
      </c>
      <c r="R223" s="131">
        <v>0</v>
      </c>
      <c r="S223" s="131" t="s">
        <v>326</v>
      </c>
      <c r="T223" s="131"/>
      <c r="U223" s="131">
        <v>0</v>
      </c>
      <c r="V223" s="131">
        <v>0</v>
      </c>
      <c r="W223" s="131">
        <v>0</v>
      </c>
      <c r="X223" s="131" t="s">
        <v>327</v>
      </c>
      <c r="Y223" s="126"/>
      <c r="Z223" s="126"/>
      <c r="AA223" s="126"/>
      <c r="AB223" s="126"/>
      <c r="AC223" s="126"/>
      <c r="AD223" s="126"/>
      <c r="AE223" s="126"/>
      <c r="AF223" s="126"/>
      <c r="AG223" s="126" t="s">
        <v>328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ht="22.5">
      <c r="A224" s="146" t="s">
        <v>991</v>
      </c>
      <c r="B224" s="147" t="s">
        <v>1339</v>
      </c>
      <c r="C224" s="153" t="s">
        <v>1340</v>
      </c>
      <c r="D224" s="148" t="s">
        <v>735</v>
      </c>
      <c r="E224" s="149">
        <v>5.6230000000000002</v>
      </c>
      <c r="F224" s="150">
        <v>0</v>
      </c>
      <c r="G224" s="145">
        <f t="shared" si="14"/>
        <v>0</v>
      </c>
      <c r="H224" s="131">
        <v>0</v>
      </c>
      <c r="I224" s="131">
        <v>0</v>
      </c>
      <c r="J224" s="131">
        <v>2400</v>
      </c>
      <c r="K224" s="131">
        <v>13495.2</v>
      </c>
      <c r="L224" s="131">
        <v>21</v>
      </c>
      <c r="M224" s="131">
        <v>16329.192000000001</v>
      </c>
      <c r="N224" s="130">
        <v>0</v>
      </c>
      <c r="O224" s="130">
        <v>0</v>
      </c>
      <c r="P224" s="130">
        <v>0</v>
      </c>
      <c r="Q224" s="130">
        <v>0</v>
      </c>
      <c r="R224" s="131">
        <v>0</v>
      </c>
      <c r="S224" s="131" t="s">
        <v>326</v>
      </c>
      <c r="T224" s="131"/>
      <c r="U224" s="131">
        <v>0</v>
      </c>
      <c r="V224" s="131">
        <v>0</v>
      </c>
      <c r="W224" s="131">
        <v>0</v>
      </c>
      <c r="X224" s="131" t="s">
        <v>327</v>
      </c>
      <c r="Y224" s="126"/>
      <c r="Z224" s="126"/>
      <c r="AA224" s="126"/>
      <c r="AB224" s="126"/>
      <c r="AC224" s="126"/>
      <c r="AD224" s="126"/>
      <c r="AE224" s="126"/>
      <c r="AF224" s="126"/>
      <c r="AG224" s="126" t="s">
        <v>328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ht="22.5">
      <c r="A225" s="146" t="s">
        <v>996</v>
      </c>
      <c r="B225" s="147" t="s">
        <v>1341</v>
      </c>
      <c r="C225" s="153" t="s">
        <v>1342</v>
      </c>
      <c r="D225" s="148" t="s">
        <v>735</v>
      </c>
      <c r="E225" s="149">
        <v>5.2999999999999999E-2</v>
      </c>
      <c r="F225" s="150">
        <v>0</v>
      </c>
      <c r="G225" s="145">
        <f t="shared" si="14"/>
        <v>0</v>
      </c>
      <c r="H225" s="131">
        <v>0</v>
      </c>
      <c r="I225" s="131">
        <v>0</v>
      </c>
      <c r="J225" s="131">
        <v>2450</v>
      </c>
      <c r="K225" s="131">
        <v>129.85</v>
      </c>
      <c r="L225" s="131">
        <v>21</v>
      </c>
      <c r="M225" s="131">
        <v>157.11849999999998</v>
      </c>
      <c r="N225" s="130">
        <v>0</v>
      </c>
      <c r="O225" s="130">
        <v>0</v>
      </c>
      <c r="P225" s="130">
        <v>0</v>
      </c>
      <c r="Q225" s="130">
        <v>0</v>
      </c>
      <c r="R225" s="131">
        <v>0</v>
      </c>
      <c r="S225" s="131" t="s">
        <v>326</v>
      </c>
      <c r="T225" s="131"/>
      <c r="U225" s="131">
        <v>0</v>
      </c>
      <c r="V225" s="131">
        <v>0</v>
      </c>
      <c r="W225" s="131">
        <v>0</v>
      </c>
      <c r="X225" s="131" t="s">
        <v>327</v>
      </c>
      <c r="Y225" s="126"/>
      <c r="Z225" s="126"/>
      <c r="AA225" s="126"/>
      <c r="AB225" s="126"/>
      <c r="AC225" s="126"/>
      <c r="AD225" s="126"/>
      <c r="AE225" s="126"/>
      <c r="AF225" s="126"/>
      <c r="AG225" s="126" t="s">
        <v>328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ht="33.75">
      <c r="A226" s="146" t="s">
        <v>1000</v>
      </c>
      <c r="B226" s="147" t="s">
        <v>1343</v>
      </c>
      <c r="C226" s="153" t="s">
        <v>1344</v>
      </c>
      <c r="D226" s="148" t="s">
        <v>735</v>
      </c>
      <c r="E226" s="149">
        <v>0.91</v>
      </c>
      <c r="F226" s="150">
        <v>0</v>
      </c>
      <c r="G226" s="145">
        <f t="shared" si="14"/>
        <v>0</v>
      </c>
      <c r="H226" s="131">
        <v>0</v>
      </c>
      <c r="I226" s="131">
        <v>0</v>
      </c>
      <c r="J226" s="131">
        <v>1550</v>
      </c>
      <c r="K226" s="131">
        <v>1410.5</v>
      </c>
      <c r="L226" s="131">
        <v>21</v>
      </c>
      <c r="M226" s="131">
        <v>1706.7049999999999</v>
      </c>
      <c r="N226" s="130">
        <v>0</v>
      </c>
      <c r="O226" s="130">
        <v>0</v>
      </c>
      <c r="P226" s="130">
        <v>0</v>
      </c>
      <c r="Q226" s="130">
        <v>0</v>
      </c>
      <c r="R226" s="131">
        <v>0</v>
      </c>
      <c r="S226" s="131" t="s">
        <v>326</v>
      </c>
      <c r="T226" s="131"/>
      <c r="U226" s="131">
        <v>0</v>
      </c>
      <c r="V226" s="131">
        <v>0</v>
      </c>
      <c r="W226" s="131">
        <v>0</v>
      </c>
      <c r="X226" s="131" t="s">
        <v>327</v>
      </c>
      <c r="Y226" s="126"/>
      <c r="Z226" s="126"/>
      <c r="AA226" s="126"/>
      <c r="AB226" s="126"/>
      <c r="AC226" s="126"/>
      <c r="AD226" s="126"/>
      <c r="AE226" s="126"/>
      <c r="AF226" s="126"/>
      <c r="AG226" s="126" t="s">
        <v>328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ht="22.5">
      <c r="A227" s="146" t="s">
        <v>1003</v>
      </c>
      <c r="B227" s="147" t="s">
        <v>1345</v>
      </c>
      <c r="C227" s="153" t="s">
        <v>1346</v>
      </c>
      <c r="D227" s="148" t="s">
        <v>735</v>
      </c>
      <c r="E227" s="149">
        <v>2.5779999999999998</v>
      </c>
      <c r="F227" s="150">
        <v>0</v>
      </c>
      <c r="G227" s="145">
        <f t="shared" si="14"/>
        <v>0</v>
      </c>
      <c r="H227" s="131">
        <v>0</v>
      </c>
      <c r="I227" s="131">
        <v>0</v>
      </c>
      <c r="J227" s="131">
        <v>1730</v>
      </c>
      <c r="K227" s="131">
        <v>4459.9399999999996</v>
      </c>
      <c r="L227" s="131">
        <v>21</v>
      </c>
      <c r="M227" s="131">
        <v>5396.5273999999999</v>
      </c>
      <c r="N227" s="130">
        <v>0</v>
      </c>
      <c r="O227" s="130">
        <v>0</v>
      </c>
      <c r="P227" s="130">
        <v>0</v>
      </c>
      <c r="Q227" s="130">
        <v>0</v>
      </c>
      <c r="R227" s="131">
        <v>0</v>
      </c>
      <c r="S227" s="131" t="s">
        <v>326</v>
      </c>
      <c r="T227" s="131"/>
      <c r="U227" s="131">
        <v>0</v>
      </c>
      <c r="V227" s="131">
        <v>0</v>
      </c>
      <c r="W227" s="131">
        <v>0</v>
      </c>
      <c r="X227" s="131" t="s">
        <v>327</v>
      </c>
      <c r="Y227" s="126"/>
      <c r="Z227" s="126"/>
      <c r="AA227" s="126"/>
      <c r="AB227" s="126"/>
      <c r="AC227" s="126"/>
      <c r="AD227" s="126"/>
      <c r="AE227" s="126"/>
      <c r="AF227" s="126"/>
      <c r="AG227" s="126" t="s">
        <v>328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>
      <c r="A228" s="134" t="s">
        <v>320</v>
      </c>
      <c r="B228" s="135" t="s">
        <v>161</v>
      </c>
      <c r="C228" s="152" t="s">
        <v>162</v>
      </c>
      <c r="D228" s="136"/>
      <c r="E228" s="137"/>
      <c r="F228" s="138"/>
      <c r="G228" s="139">
        <f>G229+G239</f>
        <v>0</v>
      </c>
      <c r="H228" s="133"/>
      <c r="I228" s="133">
        <v>0</v>
      </c>
      <c r="J228" s="133"/>
      <c r="K228" s="133">
        <v>0</v>
      </c>
      <c r="L228" s="133"/>
      <c r="M228" s="133"/>
      <c r="N228" s="132"/>
      <c r="O228" s="132"/>
      <c r="P228" s="132"/>
      <c r="Q228" s="132"/>
      <c r="R228" s="133"/>
      <c r="S228" s="133"/>
      <c r="T228" s="133"/>
      <c r="U228" s="133"/>
      <c r="V228" s="133"/>
      <c r="W228" s="133"/>
      <c r="X228" s="133"/>
      <c r="AG228" t="s">
        <v>321</v>
      </c>
    </row>
    <row r="229" spans="1:60">
      <c r="A229" s="140" t="s">
        <v>1010</v>
      </c>
      <c r="B229" s="141" t="s">
        <v>1347</v>
      </c>
      <c r="C229" s="154" t="s">
        <v>1348</v>
      </c>
      <c r="D229" s="142" t="s">
        <v>338</v>
      </c>
      <c r="E229" s="143">
        <v>13</v>
      </c>
      <c r="F229" s="144">
        <v>0</v>
      </c>
      <c r="G229" s="145">
        <f>F229*E229</f>
        <v>0</v>
      </c>
      <c r="H229" s="131">
        <v>0</v>
      </c>
      <c r="I229" s="131">
        <v>0</v>
      </c>
      <c r="J229" s="131">
        <v>19.2</v>
      </c>
      <c r="K229" s="131">
        <v>249.6</v>
      </c>
      <c r="L229" s="131">
        <v>21</v>
      </c>
      <c r="M229" s="131">
        <v>302.01600000000002</v>
      </c>
      <c r="N229" s="130">
        <v>0</v>
      </c>
      <c r="O229" s="130">
        <v>0</v>
      </c>
      <c r="P229" s="130">
        <v>0</v>
      </c>
      <c r="Q229" s="130">
        <v>0</v>
      </c>
      <c r="R229" s="131">
        <v>0</v>
      </c>
      <c r="S229" s="131" t="s">
        <v>326</v>
      </c>
      <c r="T229" s="131"/>
      <c r="U229" s="131">
        <v>0</v>
      </c>
      <c r="V229" s="131">
        <v>0</v>
      </c>
      <c r="W229" s="131">
        <v>0</v>
      </c>
      <c r="X229" s="131" t="s">
        <v>327</v>
      </c>
      <c r="Y229" s="126"/>
      <c r="Z229" s="126"/>
      <c r="AA229" s="126"/>
      <c r="AB229" s="126"/>
      <c r="AC229" s="126"/>
      <c r="AD229" s="126"/>
      <c r="AE229" s="126"/>
      <c r="AF229" s="126"/>
      <c r="AG229" s="126" t="s">
        <v>1349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>
      <c r="A230" s="129"/>
      <c r="B230" s="129"/>
      <c r="C230" s="255" t="s">
        <v>1161</v>
      </c>
      <c r="D230" s="256"/>
      <c r="E230" s="256"/>
      <c r="F230" s="256"/>
      <c r="G230" s="256"/>
      <c r="H230" s="131"/>
      <c r="I230" s="131"/>
      <c r="J230" s="131"/>
      <c r="K230" s="131"/>
      <c r="L230" s="131"/>
      <c r="M230" s="131"/>
      <c r="N230" s="130"/>
      <c r="O230" s="130"/>
      <c r="P230" s="130"/>
      <c r="Q230" s="130"/>
      <c r="R230" s="131"/>
      <c r="S230" s="131"/>
      <c r="T230" s="131"/>
      <c r="U230" s="131"/>
      <c r="V230" s="131"/>
      <c r="W230" s="131"/>
      <c r="X230" s="131"/>
      <c r="Y230" s="126"/>
      <c r="Z230" s="126"/>
      <c r="AA230" s="126"/>
      <c r="AB230" s="126"/>
      <c r="AC230" s="126"/>
      <c r="AD230" s="126"/>
      <c r="AE230" s="126"/>
      <c r="AF230" s="126"/>
      <c r="AG230" s="126" t="s">
        <v>340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>
      <c r="A231" s="129"/>
      <c r="B231" s="129"/>
      <c r="C231" s="257" t="s">
        <v>1350</v>
      </c>
      <c r="D231" s="258"/>
      <c r="E231" s="258"/>
      <c r="F231" s="258"/>
      <c r="G231" s="258"/>
      <c r="H231" s="131"/>
      <c r="I231" s="131"/>
      <c r="J231" s="131"/>
      <c r="K231" s="131"/>
      <c r="L231" s="131"/>
      <c r="M231" s="131"/>
      <c r="N231" s="130"/>
      <c r="O231" s="130"/>
      <c r="P231" s="130"/>
      <c r="Q231" s="130"/>
      <c r="R231" s="131"/>
      <c r="S231" s="131"/>
      <c r="T231" s="131"/>
      <c r="U231" s="131"/>
      <c r="V231" s="131"/>
      <c r="W231" s="131"/>
      <c r="X231" s="131"/>
      <c r="Y231" s="126"/>
      <c r="Z231" s="126"/>
      <c r="AA231" s="126"/>
      <c r="AB231" s="126"/>
      <c r="AC231" s="126"/>
      <c r="AD231" s="126"/>
      <c r="AE231" s="126"/>
      <c r="AF231" s="126"/>
      <c r="AG231" s="126" t="s">
        <v>340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>
      <c r="A232" s="129"/>
      <c r="B232" s="129"/>
      <c r="C232" s="257" t="s">
        <v>1351</v>
      </c>
      <c r="D232" s="258"/>
      <c r="E232" s="258"/>
      <c r="F232" s="258"/>
      <c r="G232" s="258"/>
      <c r="H232" s="131"/>
      <c r="I232" s="131"/>
      <c r="J232" s="131"/>
      <c r="K232" s="131"/>
      <c r="L232" s="131"/>
      <c r="M232" s="131"/>
      <c r="N232" s="130"/>
      <c r="O232" s="130"/>
      <c r="P232" s="130"/>
      <c r="Q232" s="130"/>
      <c r="R232" s="131"/>
      <c r="S232" s="131"/>
      <c r="T232" s="131"/>
      <c r="U232" s="131"/>
      <c r="V232" s="131"/>
      <c r="W232" s="131"/>
      <c r="X232" s="131"/>
      <c r="Y232" s="126"/>
      <c r="Z232" s="126"/>
      <c r="AA232" s="126"/>
      <c r="AB232" s="126"/>
      <c r="AC232" s="126"/>
      <c r="AD232" s="126"/>
      <c r="AE232" s="126"/>
      <c r="AF232" s="126"/>
      <c r="AG232" s="126" t="s">
        <v>340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>
      <c r="A233" s="129"/>
      <c r="B233" s="129"/>
      <c r="C233" s="257" t="s">
        <v>1352</v>
      </c>
      <c r="D233" s="258"/>
      <c r="E233" s="258"/>
      <c r="F233" s="258"/>
      <c r="G233" s="258"/>
      <c r="H233" s="131"/>
      <c r="I233" s="131"/>
      <c r="J233" s="131"/>
      <c r="K233" s="131"/>
      <c r="L233" s="131"/>
      <c r="M233" s="131"/>
      <c r="N233" s="130"/>
      <c r="O233" s="130"/>
      <c r="P233" s="130"/>
      <c r="Q233" s="130"/>
      <c r="R233" s="131"/>
      <c r="S233" s="131"/>
      <c r="T233" s="131"/>
      <c r="U233" s="131"/>
      <c r="V233" s="131"/>
      <c r="W233" s="131"/>
      <c r="X233" s="131"/>
      <c r="Y233" s="126"/>
      <c r="Z233" s="126"/>
      <c r="AA233" s="126"/>
      <c r="AB233" s="126"/>
      <c r="AC233" s="126"/>
      <c r="AD233" s="126"/>
      <c r="AE233" s="126"/>
      <c r="AF233" s="126"/>
      <c r="AG233" s="126" t="s">
        <v>340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>
      <c r="A234" s="129"/>
      <c r="B234" s="129"/>
      <c r="C234" s="257" t="s">
        <v>1353</v>
      </c>
      <c r="D234" s="258"/>
      <c r="E234" s="258"/>
      <c r="F234" s="258"/>
      <c r="G234" s="258"/>
      <c r="H234" s="131"/>
      <c r="I234" s="131"/>
      <c r="J234" s="131"/>
      <c r="K234" s="131"/>
      <c r="L234" s="131"/>
      <c r="M234" s="131"/>
      <c r="N234" s="130"/>
      <c r="O234" s="130"/>
      <c r="P234" s="130"/>
      <c r="Q234" s="130"/>
      <c r="R234" s="131"/>
      <c r="S234" s="131"/>
      <c r="T234" s="131"/>
      <c r="U234" s="131"/>
      <c r="V234" s="131"/>
      <c r="W234" s="131"/>
      <c r="X234" s="131"/>
      <c r="Y234" s="126"/>
      <c r="Z234" s="126"/>
      <c r="AA234" s="126"/>
      <c r="AB234" s="126"/>
      <c r="AC234" s="126"/>
      <c r="AD234" s="126"/>
      <c r="AE234" s="126"/>
      <c r="AF234" s="126"/>
      <c r="AG234" s="126" t="s">
        <v>340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>
      <c r="A235" s="129"/>
      <c r="B235" s="129"/>
      <c r="C235" s="257" t="s">
        <v>1354</v>
      </c>
      <c r="D235" s="258"/>
      <c r="E235" s="258"/>
      <c r="F235" s="258"/>
      <c r="G235" s="258"/>
      <c r="H235" s="131"/>
      <c r="I235" s="131"/>
      <c r="J235" s="131"/>
      <c r="K235" s="131"/>
      <c r="L235" s="131"/>
      <c r="M235" s="131"/>
      <c r="N235" s="130"/>
      <c r="O235" s="130"/>
      <c r="P235" s="130"/>
      <c r="Q235" s="130"/>
      <c r="R235" s="131"/>
      <c r="S235" s="131"/>
      <c r="T235" s="131"/>
      <c r="U235" s="131"/>
      <c r="V235" s="131"/>
      <c r="W235" s="131"/>
      <c r="X235" s="131"/>
      <c r="Y235" s="126"/>
      <c r="Z235" s="126"/>
      <c r="AA235" s="126"/>
      <c r="AB235" s="126"/>
      <c r="AC235" s="126"/>
      <c r="AD235" s="126"/>
      <c r="AE235" s="126"/>
      <c r="AF235" s="126"/>
      <c r="AG235" s="126" t="s">
        <v>340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>
      <c r="A236" s="129"/>
      <c r="B236" s="129"/>
      <c r="C236" s="257" t="s">
        <v>1355</v>
      </c>
      <c r="D236" s="258"/>
      <c r="E236" s="258"/>
      <c r="F236" s="258"/>
      <c r="G236" s="258"/>
      <c r="H236" s="131"/>
      <c r="I236" s="131"/>
      <c r="J236" s="131"/>
      <c r="K236" s="131"/>
      <c r="L236" s="131"/>
      <c r="M236" s="131"/>
      <c r="N236" s="130"/>
      <c r="O236" s="130"/>
      <c r="P236" s="130"/>
      <c r="Q236" s="130"/>
      <c r="R236" s="131"/>
      <c r="S236" s="131"/>
      <c r="T236" s="131"/>
      <c r="U236" s="131"/>
      <c r="V236" s="131"/>
      <c r="W236" s="131"/>
      <c r="X236" s="131"/>
      <c r="Y236" s="126"/>
      <c r="Z236" s="126"/>
      <c r="AA236" s="126"/>
      <c r="AB236" s="126"/>
      <c r="AC236" s="126"/>
      <c r="AD236" s="126"/>
      <c r="AE236" s="126"/>
      <c r="AF236" s="126"/>
      <c r="AG236" s="126" t="s">
        <v>340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>
      <c r="A237" s="129"/>
      <c r="B237" s="129"/>
      <c r="C237" s="257" t="s">
        <v>1356</v>
      </c>
      <c r="D237" s="258"/>
      <c r="E237" s="258"/>
      <c r="F237" s="258"/>
      <c r="G237" s="258"/>
      <c r="H237" s="131"/>
      <c r="I237" s="131"/>
      <c r="J237" s="131"/>
      <c r="K237" s="131"/>
      <c r="L237" s="131"/>
      <c r="M237" s="131"/>
      <c r="N237" s="130"/>
      <c r="O237" s="130"/>
      <c r="P237" s="130"/>
      <c r="Q237" s="130"/>
      <c r="R237" s="131"/>
      <c r="S237" s="131"/>
      <c r="T237" s="131"/>
      <c r="U237" s="131"/>
      <c r="V237" s="131"/>
      <c r="W237" s="131"/>
      <c r="X237" s="131"/>
      <c r="Y237" s="126"/>
      <c r="Z237" s="126"/>
      <c r="AA237" s="126"/>
      <c r="AB237" s="126"/>
      <c r="AC237" s="126"/>
      <c r="AD237" s="126"/>
      <c r="AE237" s="126"/>
      <c r="AF237" s="126"/>
      <c r="AG237" s="126" t="s">
        <v>340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>
      <c r="A238" s="129"/>
      <c r="B238" s="129"/>
      <c r="C238" s="257" t="s">
        <v>1187</v>
      </c>
      <c r="D238" s="258"/>
      <c r="E238" s="258"/>
      <c r="F238" s="258"/>
      <c r="G238" s="258"/>
      <c r="H238" s="131"/>
      <c r="I238" s="131"/>
      <c r="J238" s="131"/>
      <c r="K238" s="131"/>
      <c r="L238" s="131"/>
      <c r="M238" s="131"/>
      <c r="N238" s="130"/>
      <c r="O238" s="130"/>
      <c r="P238" s="130"/>
      <c r="Q238" s="130"/>
      <c r="R238" s="131"/>
      <c r="S238" s="131"/>
      <c r="T238" s="131"/>
      <c r="U238" s="131"/>
      <c r="V238" s="131"/>
      <c r="W238" s="131"/>
      <c r="X238" s="131"/>
      <c r="Y238" s="126"/>
      <c r="Z238" s="126"/>
      <c r="AA238" s="126"/>
      <c r="AB238" s="126"/>
      <c r="AC238" s="126"/>
      <c r="AD238" s="126"/>
      <c r="AE238" s="126"/>
      <c r="AF238" s="126"/>
      <c r="AG238" s="126" t="s">
        <v>340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>
      <c r="A239" s="146" t="s">
        <v>1017</v>
      </c>
      <c r="B239" s="147" t="s">
        <v>1357</v>
      </c>
      <c r="C239" s="153" t="s">
        <v>1358</v>
      </c>
      <c r="D239" s="148" t="s">
        <v>0</v>
      </c>
      <c r="E239" s="149">
        <v>0</v>
      </c>
      <c r="F239" s="150">
        <v>4.3990384615384617</v>
      </c>
      <c r="G239" s="145">
        <f>F239*E239</f>
        <v>0</v>
      </c>
      <c r="H239" s="131">
        <v>0</v>
      </c>
      <c r="I239" s="131">
        <v>0</v>
      </c>
      <c r="J239" s="131">
        <v>4.4000000000000004</v>
      </c>
      <c r="K239" s="131">
        <v>10.9824</v>
      </c>
      <c r="L239" s="131">
        <v>21</v>
      </c>
      <c r="M239" s="131">
        <v>13.2858</v>
      </c>
      <c r="N239" s="130">
        <v>0</v>
      </c>
      <c r="O239" s="130">
        <v>0</v>
      </c>
      <c r="P239" s="130">
        <v>0</v>
      </c>
      <c r="Q239" s="130">
        <v>0</v>
      </c>
      <c r="R239" s="131">
        <v>0</v>
      </c>
      <c r="S239" s="131" t="s">
        <v>326</v>
      </c>
      <c r="T239" s="131"/>
      <c r="U239" s="131">
        <v>0</v>
      </c>
      <c r="V239" s="131">
        <v>0</v>
      </c>
      <c r="W239" s="131">
        <v>0</v>
      </c>
      <c r="X239" s="131" t="s">
        <v>327</v>
      </c>
      <c r="Y239" s="126"/>
      <c r="Z239" s="126"/>
      <c r="AA239" s="126"/>
      <c r="AB239" s="126"/>
      <c r="AC239" s="126"/>
      <c r="AD239" s="126"/>
      <c r="AE239" s="126"/>
      <c r="AF239" s="126"/>
      <c r="AG239" s="126" t="s">
        <v>1349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>
      <c r="A240" s="134" t="s">
        <v>320</v>
      </c>
      <c r="B240" s="135" t="s">
        <v>163</v>
      </c>
      <c r="C240" s="152" t="s">
        <v>164</v>
      </c>
      <c r="D240" s="136"/>
      <c r="E240" s="137"/>
      <c r="F240" s="138"/>
      <c r="G240" s="139">
        <f>G241+G247</f>
        <v>0</v>
      </c>
      <c r="H240" s="133"/>
      <c r="I240" s="133">
        <v>0</v>
      </c>
      <c r="J240" s="133"/>
      <c r="K240" s="133">
        <v>0</v>
      </c>
      <c r="L240" s="133"/>
      <c r="M240" s="133"/>
      <c r="N240" s="132"/>
      <c r="O240" s="132"/>
      <c r="P240" s="132"/>
      <c r="Q240" s="132"/>
      <c r="R240" s="133"/>
      <c r="S240" s="133"/>
      <c r="T240" s="133"/>
      <c r="U240" s="133"/>
      <c r="V240" s="133"/>
      <c r="W240" s="133"/>
      <c r="X240" s="133"/>
      <c r="AG240" t="s">
        <v>321</v>
      </c>
    </row>
    <row r="241" spans="1:60" ht="22.5">
      <c r="A241" s="140" t="s">
        <v>157</v>
      </c>
      <c r="B241" s="141" t="s">
        <v>1359</v>
      </c>
      <c r="C241" s="154" t="s">
        <v>1360</v>
      </c>
      <c r="D241" s="142" t="s">
        <v>338</v>
      </c>
      <c r="E241" s="143">
        <v>1.2</v>
      </c>
      <c r="F241" s="144">
        <v>0</v>
      </c>
      <c r="G241" s="145">
        <f>F241*E241</f>
        <v>0</v>
      </c>
      <c r="H241" s="131">
        <v>0</v>
      </c>
      <c r="I241" s="131">
        <v>0</v>
      </c>
      <c r="J241" s="131">
        <v>17.18</v>
      </c>
      <c r="K241" s="131">
        <v>20.616</v>
      </c>
      <c r="L241" s="131">
        <v>21</v>
      </c>
      <c r="M241" s="131">
        <v>24.950200000000002</v>
      </c>
      <c r="N241" s="130">
        <v>0</v>
      </c>
      <c r="O241" s="130">
        <v>0</v>
      </c>
      <c r="P241" s="130">
        <v>0</v>
      </c>
      <c r="Q241" s="130">
        <v>0</v>
      </c>
      <c r="R241" s="131">
        <v>0</v>
      </c>
      <c r="S241" s="131" t="s">
        <v>326</v>
      </c>
      <c r="T241" s="131"/>
      <c r="U241" s="131">
        <v>0</v>
      </c>
      <c r="V241" s="131">
        <v>0</v>
      </c>
      <c r="W241" s="131">
        <v>0</v>
      </c>
      <c r="X241" s="131" t="s">
        <v>327</v>
      </c>
      <c r="Y241" s="126"/>
      <c r="Z241" s="126"/>
      <c r="AA241" s="126"/>
      <c r="AB241" s="126"/>
      <c r="AC241" s="126"/>
      <c r="AD241" s="126"/>
      <c r="AE241" s="126"/>
      <c r="AF241" s="126"/>
      <c r="AG241" s="126" t="s">
        <v>1349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>
      <c r="A242" s="129"/>
      <c r="B242" s="129"/>
      <c r="C242" s="255" t="s">
        <v>1161</v>
      </c>
      <c r="D242" s="256"/>
      <c r="E242" s="256"/>
      <c r="F242" s="256"/>
      <c r="G242" s="256"/>
      <c r="H242" s="131"/>
      <c r="I242" s="131"/>
      <c r="J242" s="131"/>
      <c r="K242" s="131"/>
      <c r="L242" s="131"/>
      <c r="M242" s="131"/>
      <c r="N242" s="130"/>
      <c r="O242" s="130"/>
      <c r="P242" s="130"/>
      <c r="Q242" s="130"/>
      <c r="R242" s="131"/>
      <c r="S242" s="131"/>
      <c r="T242" s="131"/>
      <c r="U242" s="131"/>
      <c r="V242" s="131"/>
      <c r="W242" s="131"/>
      <c r="X242" s="131"/>
      <c r="Y242" s="126"/>
      <c r="Z242" s="126"/>
      <c r="AA242" s="126"/>
      <c r="AB242" s="126"/>
      <c r="AC242" s="126"/>
      <c r="AD242" s="126"/>
      <c r="AE242" s="126"/>
      <c r="AF242" s="126"/>
      <c r="AG242" s="126" t="s">
        <v>340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>
      <c r="A243" s="129"/>
      <c r="B243" s="129"/>
      <c r="C243" s="257" t="s">
        <v>1354</v>
      </c>
      <c r="D243" s="258"/>
      <c r="E243" s="258"/>
      <c r="F243" s="258"/>
      <c r="G243" s="258"/>
      <c r="H243" s="131"/>
      <c r="I243" s="131"/>
      <c r="J243" s="131"/>
      <c r="K243" s="131"/>
      <c r="L243" s="131"/>
      <c r="M243" s="131"/>
      <c r="N243" s="130"/>
      <c r="O243" s="130"/>
      <c r="P243" s="130"/>
      <c r="Q243" s="130"/>
      <c r="R243" s="131"/>
      <c r="S243" s="131"/>
      <c r="T243" s="131"/>
      <c r="U243" s="131"/>
      <c r="V243" s="131"/>
      <c r="W243" s="131"/>
      <c r="X243" s="131"/>
      <c r="Y243" s="126"/>
      <c r="Z243" s="126"/>
      <c r="AA243" s="126"/>
      <c r="AB243" s="126"/>
      <c r="AC243" s="126"/>
      <c r="AD243" s="126"/>
      <c r="AE243" s="126"/>
      <c r="AF243" s="126"/>
      <c r="AG243" s="126" t="s">
        <v>340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>
      <c r="A244" s="129"/>
      <c r="B244" s="129"/>
      <c r="C244" s="257" t="s">
        <v>1355</v>
      </c>
      <c r="D244" s="258"/>
      <c r="E244" s="258"/>
      <c r="F244" s="258"/>
      <c r="G244" s="258"/>
      <c r="H244" s="131"/>
      <c r="I244" s="131"/>
      <c r="J244" s="131"/>
      <c r="K244" s="131"/>
      <c r="L244" s="131"/>
      <c r="M244" s="131"/>
      <c r="N244" s="130"/>
      <c r="O244" s="130"/>
      <c r="P244" s="130"/>
      <c r="Q244" s="130"/>
      <c r="R244" s="131"/>
      <c r="S244" s="131"/>
      <c r="T244" s="131"/>
      <c r="U244" s="131"/>
      <c r="V244" s="131"/>
      <c r="W244" s="131"/>
      <c r="X244" s="131"/>
      <c r="Y244" s="126"/>
      <c r="Z244" s="126"/>
      <c r="AA244" s="126"/>
      <c r="AB244" s="126"/>
      <c r="AC244" s="126"/>
      <c r="AD244" s="126"/>
      <c r="AE244" s="126"/>
      <c r="AF244" s="126"/>
      <c r="AG244" s="126" t="s">
        <v>340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>
      <c r="A245" s="129"/>
      <c r="B245" s="129"/>
      <c r="C245" s="257" t="s">
        <v>1356</v>
      </c>
      <c r="D245" s="258"/>
      <c r="E245" s="258"/>
      <c r="F245" s="258"/>
      <c r="G245" s="258"/>
      <c r="H245" s="131"/>
      <c r="I245" s="131"/>
      <c r="J245" s="131"/>
      <c r="K245" s="131"/>
      <c r="L245" s="131"/>
      <c r="M245" s="131"/>
      <c r="N245" s="130"/>
      <c r="O245" s="130"/>
      <c r="P245" s="130"/>
      <c r="Q245" s="130"/>
      <c r="R245" s="131"/>
      <c r="S245" s="131"/>
      <c r="T245" s="131"/>
      <c r="U245" s="131"/>
      <c r="V245" s="131"/>
      <c r="W245" s="131"/>
      <c r="X245" s="131"/>
      <c r="Y245" s="126"/>
      <c r="Z245" s="126"/>
      <c r="AA245" s="126"/>
      <c r="AB245" s="126"/>
      <c r="AC245" s="126"/>
      <c r="AD245" s="126"/>
      <c r="AE245" s="126"/>
      <c r="AF245" s="126"/>
      <c r="AG245" s="126" t="s">
        <v>340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>
      <c r="A246" s="129"/>
      <c r="B246" s="129"/>
      <c r="C246" s="257" t="s">
        <v>1187</v>
      </c>
      <c r="D246" s="258"/>
      <c r="E246" s="258"/>
      <c r="F246" s="258"/>
      <c r="G246" s="258"/>
      <c r="H246" s="131"/>
      <c r="I246" s="131"/>
      <c r="J246" s="131"/>
      <c r="K246" s="131"/>
      <c r="L246" s="131"/>
      <c r="M246" s="131"/>
      <c r="N246" s="130"/>
      <c r="O246" s="130"/>
      <c r="P246" s="130"/>
      <c r="Q246" s="130"/>
      <c r="R246" s="131"/>
      <c r="S246" s="131"/>
      <c r="T246" s="131"/>
      <c r="U246" s="131"/>
      <c r="V246" s="131"/>
      <c r="W246" s="131"/>
      <c r="X246" s="131"/>
      <c r="Y246" s="126"/>
      <c r="Z246" s="126"/>
      <c r="AA246" s="126"/>
      <c r="AB246" s="126"/>
      <c r="AC246" s="126"/>
      <c r="AD246" s="126"/>
      <c r="AE246" s="126"/>
      <c r="AF246" s="126"/>
      <c r="AG246" s="126" t="s">
        <v>340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>
      <c r="A247" s="146" t="s">
        <v>1032</v>
      </c>
      <c r="B247" s="147" t="s">
        <v>1361</v>
      </c>
      <c r="C247" s="153" t="s">
        <v>1362</v>
      </c>
      <c r="D247" s="148" t="s">
        <v>0</v>
      </c>
      <c r="E247" s="149">
        <v>0</v>
      </c>
      <c r="F247" s="150">
        <v>2.2793404461687681</v>
      </c>
      <c r="G247" s="145">
        <f>F247*E247</f>
        <v>0</v>
      </c>
      <c r="H247" s="131">
        <v>0</v>
      </c>
      <c r="I247" s="131">
        <v>0</v>
      </c>
      <c r="J247" s="131">
        <v>2.2999999999999998</v>
      </c>
      <c r="K247" s="131">
        <v>0.47425999999999996</v>
      </c>
      <c r="L247" s="131">
        <v>21</v>
      </c>
      <c r="M247" s="131">
        <v>0.56869999999999998</v>
      </c>
      <c r="N247" s="130">
        <v>0</v>
      </c>
      <c r="O247" s="130">
        <v>0</v>
      </c>
      <c r="P247" s="130">
        <v>0</v>
      </c>
      <c r="Q247" s="130">
        <v>0</v>
      </c>
      <c r="R247" s="131">
        <v>0</v>
      </c>
      <c r="S247" s="131" t="s">
        <v>326</v>
      </c>
      <c r="T247" s="131"/>
      <c r="U247" s="131">
        <v>0</v>
      </c>
      <c r="V247" s="131">
        <v>0</v>
      </c>
      <c r="W247" s="131">
        <v>0</v>
      </c>
      <c r="X247" s="131" t="s">
        <v>327</v>
      </c>
      <c r="Y247" s="126"/>
      <c r="Z247" s="126"/>
      <c r="AA247" s="126"/>
      <c r="AB247" s="126"/>
      <c r="AC247" s="126"/>
      <c r="AD247" s="126"/>
      <c r="AE247" s="126"/>
      <c r="AF247" s="126"/>
      <c r="AG247" s="126" t="s">
        <v>1349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>
      <c r="A248" s="134" t="s">
        <v>320</v>
      </c>
      <c r="B248" s="135" t="s">
        <v>168</v>
      </c>
      <c r="C248" s="152" t="s">
        <v>170</v>
      </c>
      <c r="D248" s="136"/>
      <c r="E248" s="137"/>
      <c r="F248" s="138"/>
      <c r="G248" s="139">
        <f>G249+G253</f>
        <v>0</v>
      </c>
      <c r="H248" s="133"/>
      <c r="I248" s="133">
        <v>0</v>
      </c>
      <c r="J248" s="133"/>
      <c r="K248" s="133">
        <v>0</v>
      </c>
      <c r="L248" s="133"/>
      <c r="M248" s="133"/>
      <c r="N248" s="132"/>
      <c r="O248" s="132"/>
      <c r="P248" s="132"/>
      <c r="Q248" s="132"/>
      <c r="R248" s="133"/>
      <c r="S248" s="133"/>
      <c r="T248" s="133"/>
      <c r="U248" s="133"/>
      <c r="V248" s="133"/>
      <c r="W248" s="133"/>
      <c r="X248" s="133"/>
      <c r="AG248" t="s">
        <v>321</v>
      </c>
    </row>
    <row r="249" spans="1:60" ht="22.5">
      <c r="A249" s="140" t="s">
        <v>1036</v>
      </c>
      <c r="B249" s="141" t="s">
        <v>1363</v>
      </c>
      <c r="C249" s="154" t="s">
        <v>1364</v>
      </c>
      <c r="D249" s="142" t="s">
        <v>509</v>
      </c>
      <c r="E249" s="143">
        <v>1</v>
      </c>
      <c r="F249" s="144">
        <v>0</v>
      </c>
      <c r="G249" s="145">
        <f>F249*E249</f>
        <v>0</v>
      </c>
      <c r="H249" s="131">
        <v>0</v>
      </c>
      <c r="I249" s="131">
        <v>0</v>
      </c>
      <c r="J249" s="131">
        <v>1200</v>
      </c>
      <c r="K249" s="131">
        <v>1200</v>
      </c>
      <c r="L249" s="131">
        <v>21</v>
      </c>
      <c r="M249" s="131">
        <v>1452</v>
      </c>
      <c r="N249" s="130">
        <v>0</v>
      </c>
      <c r="O249" s="130">
        <v>0</v>
      </c>
      <c r="P249" s="130">
        <v>0</v>
      </c>
      <c r="Q249" s="130">
        <v>0</v>
      </c>
      <c r="R249" s="131">
        <v>0</v>
      </c>
      <c r="S249" s="131" t="s">
        <v>326</v>
      </c>
      <c r="T249" s="131"/>
      <c r="U249" s="131">
        <v>0</v>
      </c>
      <c r="V249" s="131">
        <v>0</v>
      </c>
      <c r="W249" s="131">
        <v>0</v>
      </c>
      <c r="X249" s="131" t="s">
        <v>327</v>
      </c>
      <c r="Y249" s="126"/>
      <c r="Z249" s="126"/>
      <c r="AA249" s="126"/>
      <c r="AB249" s="126"/>
      <c r="AC249" s="126"/>
      <c r="AD249" s="126"/>
      <c r="AE249" s="126"/>
      <c r="AF249" s="126"/>
      <c r="AG249" s="126" t="s">
        <v>1349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>
      <c r="A250" s="129"/>
      <c r="B250" s="129"/>
      <c r="C250" s="255" t="s">
        <v>1365</v>
      </c>
      <c r="D250" s="256"/>
      <c r="E250" s="256"/>
      <c r="F250" s="256"/>
      <c r="G250" s="256"/>
      <c r="H250" s="131"/>
      <c r="I250" s="131"/>
      <c r="J250" s="131"/>
      <c r="K250" s="131"/>
      <c r="L250" s="131"/>
      <c r="M250" s="131"/>
      <c r="N250" s="130"/>
      <c r="O250" s="130"/>
      <c r="P250" s="130"/>
      <c r="Q250" s="130"/>
      <c r="R250" s="131"/>
      <c r="S250" s="131"/>
      <c r="T250" s="131"/>
      <c r="U250" s="131"/>
      <c r="V250" s="131"/>
      <c r="W250" s="131"/>
      <c r="X250" s="131"/>
      <c r="Y250" s="126"/>
      <c r="Z250" s="126"/>
      <c r="AA250" s="126"/>
      <c r="AB250" s="126"/>
      <c r="AC250" s="126"/>
      <c r="AD250" s="126"/>
      <c r="AE250" s="126"/>
      <c r="AF250" s="126"/>
      <c r="AG250" s="126" t="s">
        <v>340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>
      <c r="A251" s="129"/>
      <c r="B251" s="129"/>
      <c r="C251" s="257" t="s">
        <v>396</v>
      </c>
      <c r="D251" s="258"/>
      <c r="E251" s="258"/>
      <c r="F251" s="258"/>
      <c r="G251" s="258"/>
      <c r="H251" s="131"/>
      <c r="I251" s="131"/>
      <c r="J251" s="131"/>
      <c r="K251" s="131"/>
      <c r="L251" s="131"/>
      <c r="M251" s="131"/>
      <c r="N251" s="130"/>
      <c r="O251" s="130"/>
      <c r="P251" s="130"/>
      <c r="Q251" s="130"/>
      <c r="R251" s="131"/>
      <c r="S251" s="131"/>
      <c r="T251" s="131"/>
      <c r="U251" s="131"/>
      <c r="V251" s="131"/>
      <c r="W251" s="131"/>
      <c r="X251" s="131"/>
      <c r="Y251" s="126"/>
      <c r="Z251" s="126"/>
      <c r="AA251" s="126"/>
      <c r="AB251" s="126"/>
      <c r="AC251" s="126"/>
      <c r="AD251" s="126"/>
      <c r="AE251" s="126"/>
      <c r="AF251" s="126"/>
      <c r="AG251" s="126" t="s">
        <v>340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>
      <c r="A252" s="129"/>
      <c r="B252" s="129"/>
      <c r="C252" s="257" t="s">
        <v>1187</v>
      </c>
      <c r="D252" s="258"/>
      <c r="E252" s="258"/>
      <c r="F252" s="258"/>
      <c r="G252" s="258"/>
      <c r="H252" s="131"/>
      <c r="I252" s="131"/>
      <c r="J252" s="131"/>
      <c r="K252" s="131"/>
      <c r="L252" s="131"/>
      <c r="M252" s="131"/>
      <c r="N252" s="130"/>
      <c r="O252" s="130"/>
      <c r="P252" s="130"/>
      <c r="Q252" s="130"/>
      <c r="R252" s="131"/>
      <c r="S252" s="131"/>
      <c r="T252" s="131"/>
      <c r="U252" s="131"/>
      <c r="V252" s="131"/>
      <c r="W252" s="131"/>
      <c r="X252" s="131"/>
      <c r="Y252" s="126"/>
      <c r="Z252" s="126"/>
      <c r="AA252" s="126"/>
      <c r="AB252" s="126"/>
      <c r="AC252" s="126"/>
      <c r="AD252" s="126"/>
      <c r="AE252" s="126"/>
      <c r="AF252" s="126"/>
      <c r="AG252" s="126" t="s">
        <v>340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>
      <c r="A253" s="146" t="s">
        <v>1046</v>
      </c>
      <c r="B253" s="147" t="s">
        <v>1366</v>
      </c>
      <c r="C253" s="153" t="s">
        <v>1367</v>
      </c>
      <c r="D253" s="148" t="s">
        <v>0</v>
      </c>
      <c r="E253" s="149">
        <v>0</v>
      </c>
      <c r="F253" s="150">
        <v>1.4000000000000001</v>
      </c>
      <c r="G253" s="145">
        <f>F253*E253</f>
        <v>0</v>
      </c>
      <c r="H253" s="131">
        <v>0</v>
      </c>
      <c r="I253" s="131">
        <v>0</v>
      </c>
      <c r="J253" s="131">
        <v>1.4</v>
      </c>
      <c r="K253" s="131">
        <v>16.799999999999997</v>
      </c>
      <c r="L253" s="131">
        <v>21</v>
      </c>
      <c r="M253" s="131">
        <v>20.327999999999999</v>
      </c>
      <c r="N253" s="130">
        <v>0</v>
      </c>
      <c r="O253" s="130">
        <v>0</v>
      </c>
      <c r="P253" s="130">
        <v>0</v>
      </c>
      <c r="Q253" s="130">
        <v>0</v>
      </c>
      <c r="R253" s="131">
        <v>0</v>
      </c>
      <c r="S253" s="131" t="s">
        <v>326</v>
      </c>
      <c r="T253" s="131"/>
      <c r="U253" s="131">
        <v>0</v>
      </c>
      <c r="V253" s="131">
        <v>0</v>
      </c>
      <c r="W253" s="131">
        <v>0</v>
      </c>
      <c r="X253" s="131" t="s">
        <v>327</v>
      </c>
      <c r="Y253" s="126"/>
      <c r="Z253" s="126"/>
      <c r="AA253" s="126"/>
      <c r="AB253" s="126"/>
      <c r="AC253" s="126"/>
      <c r="AD253" s="126"/>
      <c r="AE253" s="126"/>
      <c r="AF253" s="126"/>
      <c r="AG253" s="126" t="s">
        <v>1349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>
      <c r="A254" s="134" t="s">
        <v>320</v>
      </c>
      <c r="B254" s="135" t="s">
        <v>175</v>
      </c>
      <c r="C254" s="152" t="s">
        <v>177</v>
      </c>
      <c r="D254" s="136"/>
      <c r="E254" s="137"/>
      <c r="F254" s="138"/>
      <c r="G254" s="139">
        <f>G255+G259+G265+G266</f>
        <v>0</v>
      </c>
      <c r="H254" s="133"/>
      <c r="I254" s="133">
        <v>0</v>
      </c>
      <c r="J254" s="133"/>
      <c r="K254" s="133">
        <v>0</v>
      </c>
      <c r="L254" s="133"/>
      <c r="M254" s="133"/>
      <c r="N254" s="132"/>
      <c r="O254" s="132"/>
      <c r="P254" s="132"/>
      <c r="Q254" s="132"/>
      <c r="R254" s="133"/>
      <c r="S254" s="133"/>
      <c r="T254" s="133"/>
      <c r="U254" s="133"/>
      <c r="V254" s="133"/>
      <c r="W254" s="133"/>
      <c r="X254" s="133"/>
      <c r="AG254" t="s">
        <v>321</v>
      </c>
    </row>
    <row r="255" spans="1:60">
      <c r="A255" s="140" t="s">
        <v>1050</v>
      </c>
      <c r="B255" s="141" t="s">
        <v>1368</v>
      </c>
      <c r="C255" s="154" t="s">
        <v>1369</v>
      </c>
      <c r="D255" s="142" t="s">
        <v>509</v>
      </c>
      <c r="E255" s="143">
        <v>1</v>
      </c>
      <c r="F255" s="144">
        <v>0</v>
      </c>
      <c r="G255" s="145">
        <f>F255*E255</f>
        <v>0</v>
      </c>
      <c r="H255" s="131">
        <v>0</v>
      </c>
      <c r="I255" s="131">
        <v>0</v>
      </c>
      <c r="J255" s="131">
        <v>248</v>
      </c>
      <c r="K255" s="131">
        <v>248</v>
      </c>
      <c r="L255" s="131">
        <v>21</v>
      </c>
      <c r="M255" s="131">
        <v>300.08</v>
      </c>
      <c r="N255" s="130">
        <v>0</v>
      </c>
      <c r="O255" s="130">
        <v>0</v>
      </c>
      <c r="P255" s="130">
        <v>1.933E-2</v>
      </c>
      <c r="Q255" s="130">
        <v>1.933E-2</v>
      </c>
      <c r="R255" s="131">
        <v>0</v>
      </c>
      <c r="S255" s="131" t="s">
        <v>326</v>
      </c>
      <c r="T255" s="131"/>
      <c r="U255" s="131">
        <v>0</v>
      </c>
      <c r="V255" s="131">
        <v>0</v>
      </c>
      <c r="W255" s="131">
        <v>0</v>
      </c>
      <c r="X255" s="131" t="s">
        <v>327</v>
      </c>
      <c r="Y255" s="126"/>
      <c r="Z255" s="126"/>
      <c r="AA255" s="126"/>
      <c r="AB255" s="126"/>
      <c r="AC255" s="126"/>
      <c r="AD255" s="126"/>
      <c r="AE255" s="126"/>
      <c r="AF255" s="126"/>
      <c r="AG255" s="126" t="s">
        <v>1349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>
      <c r="A256" s="129"/>
      <c r="B256" s="129"/>
      <c r="C256" s="255" t="s">
        <v>1370</v>
      </c>
      <c r="D256" s="256"/>
      <c r="E256" s="256"/>
      <c r="F256" s="256"/>
      <c r="G256" s="256"/>
      <c r="H256" s="131"/>
      <c r="I256" s="131"/>
      <c r="J256" s="131"/>
      <c r="K256" s="131"/>
      <c r="L256" s="131"/>
      <c r="M256" s="131"/>
      <c r="N256" s="130"/>
      <c r="O256" s="130"/>
      <c r="P256" s="130"/>
      <c r="Q256" s="130"/>
      <c r="R256" s="131"/>
      <c r="S256" s="131"/>
      <c r="T256" s="131"/>
      <c r="U256" s="131"/>
      <c r="V256" s="131"/>
      <c r="W256" s="131"/>
      <c r="X256" s="131"/>
      <c r="Y256" s="126"/>
      <c r="Z256" s="126"/>
      <c r="AA256" s="126"/>
      <c r="AB256" s="126"/>
      <c r="AC256" s="126"/>
      <c r="AD256" s="126"/>
      <c r="AE256" s="126"/>
      <c r="AF256" s="126"/>
      <c r="AG256" s="126" t="s">
        <v>340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>
      <c r="A257" s="129"/>
      <c r="B257" s="129"/>
      <c r="C257" s="257" t="s">
        <v>396</v>
      </c>
      <c r="D257" s="258"/>
      <c r="E257" s="258"/>
      <c r="F257" s="258"/>
      <c r="G257" s="258"/>
      <c r="H257" s="131"/>
      <c r="I257" s="131"/>
      <c r="J257" s="131"/>
      <c r="K257" s="131"/>
      <c r="L257" s="131"/>
      <c r="M257" s="131"/>
      <c r="N257" s="130"/>
      <c r="O257" s="130"/>
      <c r="P257" s="130"/>
      <c r="Q257" s="130"/>
      <c r="R257" s="131"/>
      <c r="S257" s="131"/>
      <c r="T257" s="131"/>
      <c r="U257" s="131"/>
      <c r="V257" s="131"/>
      <c r="W257" s="131"/>
      <c r="X257" s="131"/>
      <c r="Y257" s="126"/>
      <c r="Z257" s="126"/>
      <c r="AA257" s="126"/>
      <c r="AB257" s="126"/>
      <c r="AC257" s="126"/>
      <c r="AD257" s="126"/>
      <c r="AE257" s="126"/>
      <c r="AF257" s="126"/>
      <c r="AG257" s="126" t="s">
        <v>340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>
      <c r="A258" s="129"/>
      <c r="B258" s="129"/>
      <c r="C258" s="257" t="s">
        <v>1187</v>
      </c>
      <c r="D258" s="258"/>
      <c r="E258" s="258"/>
      <c r="F258" s="258"/>
      <c r="G258" s="258"/>
      <c r="H258" s="131"/>
      <c r="I258" s="131"/>
      <c r="J258" s="131"/>
      <c r="K258" s="131"/>
      <c r="L258" s="131"/>
      <c r="M258" s="131"/>
      <c r="N258" s="130"/>
      <c r="O258" s="130"/>
      <c r="P258" s="130"/>
      <c r="Q258" s="130"/>
      <c r="R258" s="131"/>
      <c r="S258" s="131"/>
      <c r="T258" s="131"/>
      <c r="U258" s="131"/>
      <c r="V258" s="131"/>
      <c r="W258" s="131"/>
      <c r="X258" s="131"/>
      <c r="Y258" s="126"/>
      <c r="Z258" s="126"/>
      <c r="AA258" s="126"/>
      <c r="AB258" s="126"/>
      <c r="AC258" s="126"/>
      <c r="AD258" s="126"/>
      <c r="AE258" s="126"/>
      <c r="AF258" s="126"/>
      <c r="AG258" s="126" t="s">
        <v>340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>
      <c r="A259" s="140" t="s">
        <v>1054</v>
      </c>
      <c r="B259" s="141" t="s">
        <v>1371</v>
      </c>
      <c r="C259" s="154" t="s">
        <v>1372</v>
      </c>
      <c r="D259" s="142" t="s">
        <v>509</v>
      </c>
      <c r="E259" s="143">
        <v>4</v>
      </c>
      <c r="F259" s="144">
        <v>0</v>
      </c>
      <c r="G259" s="145">
        <f>F259*E259</f>
        <v>0</v>
      </c>
      <c r="H259" s="131">
        <v>0</v>
      </c>
      <c r="I259" s="131">
        <v>0</v>
      </c>
      <c r="J259" s="131">
        <v>160.5</v>
      </c>
      <c r="K259" s="131">
        <v>642</v>
      </c>
      <c r="L259" s="131">
        <v>21</v>
      </c>
      <c r="M259" s="131">
        <v>776.82</v>
      </c>
      <c r="N259" s="130">
        <v>0</v>
      </c>
      <c r="O259" s="130">
        <v>0</v>
      </c>
      <c r="P259" s="130">
        <v>1.9460000000000002E-2</v>
      </c>
      <c r="Q259" s="130">
        <v>7.7840000000000006E-2</v>
      </c>
      <c r="R259" s="131">
        <v>0</v>
      </c>
      <c r="S259" s="131" t="s">
        <v>326</v>
      </c>
      <c r="T259" s="131"/>
      <c r="U259" s="131">
        <v>0</v>
      </c>
      <c r="V259" s="131">
        <v>0</v>
      </c>
      <c r="W259" s="131">
        <v>0</v>
      </c>
      <c r="X259" s="131" t="s">
        <v>327</v>
      </c>
      <c r="Y259" s="126"/>
      <c r="Z259" s="126"/>
      <c r="AA259" s="126"/>
      <c r="AB259" s="126"/>
      <c r="AC259" s="126"/>
      <c r="AD259" s="126"/>
      <c r="AE259" s="126"/>
      <c r="AF259" s="126"/>
      <c r="AG259" s="126" t="s">
        <v>1349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>
      <c r="A260" s="129"/>
      <c r="B260" s="129"/>
      <c r="C260" s="255" t="s">
        <v>1370</v>
      </c>
      <c r="D260" s="256"/>
      <c r="E260" s="256"/>
      <c r="F260" s="256"/>
      <c r="G260" s="256"/>
      <c r="H260" s="131"/>
      <c r="I260" s="131"/>
      <c r="J260" s="131"/>
      <c r="K260" s="131"/>
      <c r="L260" s="131"/>
      <c r="M260" s="131"/>
      <c r="N260" s="130"/>
      <c r="O260" s="130"/>
      <c r="P260" s="130"/>
      <c r="Q260" s="130"/>
      <c r="R260" s="131"/>
      <c r="S260" s="131"/>
      <c r="T260" s="131"/>
      <c r="U260" s="131"/>
      <c r="V260" s="131"/>
      <c r="W260" s="131"/>
      <c r="X260" s="131"/>
      <c r="Y260" s="126"/>
      <c r="Z260" s="126"/>
      <c r="AA260" s="126"/>
      <c r="AB260" s="126"/>
      <c r="AC260" s="126"/>
      <c r="AD260" s="126"/>
      <c r="AE260" s="126"/>
      <c r="AF260" s="126"/>
      <c r="AG260" s="126" t="s">
        <v>340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>
      <c r="A261" s="129"/>
      <c r="B261" s="129"/>
      <c r="C261" s="257" t="s">
        <v>760</v>
      </c>
      <c r="D261" s="258"/>
      <c r="E261" s="258"/>
      <c r="F261" s="258"/>
      <c r="G261" s="258"/>
      <c r="H261" s="131"/>
      <c r="I261" s="131"/>
      <c r="J261" s="131"/>
      <c r="K261" s="131"/>
      <c r="L261" s="131"/>
      <c r="M261" s="131"/>
      <c r="N261" s="130"/>
      <c r="O261" s="130"/>
      <c r="P261" s="130"/>
      <c r="Q261" s="130"/>
      <c r="R261" s="131"/>
      <c r="S261" s="131"/>
      <c r="T261" s="131"/>
      <c r="U261" s="131"/>
      <c r="V261" s="131"/>
      <c r="W261" s="131"/>
      <c r="X261" s="131"/>
      <c r="Y261" s="126"/>
      <c r="Z261" s="126"/>
      <c r="AA261" s="126"/>
      <c r="AB261" s="126"/>
      <c r="AC261" s="126"/>
      <c r="AD261" s="126"/>
      <c r="AE261" s="126"/>
      <c r="AF261" s="126"/>
      <c r="AG261" s="126" t="s">
        <v>340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>
      <c r="A262" s="129"/>
      <c r="B262" s="129"/>
      <c r="C262" s="257" t="s">
        <v>1373</v>
      </c>
      <c r="D262" s="258"/>
      <c r="E262" s="258"/>
      <c r="F262" s="258"/>
      <c r="G262" s="258"/>
      <c r="H262" s="131"/>
      <c r="I262" s="131"/>
      <c r="J262" s="131"/>
      <c r="K262" s="131"/>
      <c r="L262" s="131"/>
      <c r="M262" s="131"/>
      <c r="N262" s="130"/>
      <c r="O262" s="130"/>
      <c r="P262" s="130"/>
      <c r="Q262" s="130"/>
      <c r="R262" s="131"/>
      <c r="S262" s="131"/>
      <c r="T262" s="131"/>
      <c r="U262" s="131"/>
      <c r="V262" s="131"/>
      <c r="W262" s="131"/>
      <c r="X262" s="131"/>
      <c r="Y262" s="126"/>
      <c r="Z262" s="126"/>
      <c r="AA262" s="126"/>
      <c r="AB262" s="126"/>
      <c r="AC262" s="126"/>
      <c r="AD262" s="126"/>
      <c r="AE262" s="126"/>
      <c r="AF262" s="126"/>
      <c r="AG262" s="126" t="s">
        <v>340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>
      <c r="A263" s="129"/>
      <c r="B263" s="129"/>
      <c r="C263" s="257" t="s">
        <v>760</v>
      </c>
      <c r="D263" s="258"/>
      <c r="E263" s="258"/>
      <c r="F263" s="258"/>
      <c r="G263" s="258"/>
      <c r="H263" s="131"/>
      <c r="I263" s="131"/>
      <c r="J263" s="131"/>
      <c r="K263" s="131"/>
      <c r="L263" s="131"/>
      <c r="M263" s="131"/>
      <c r="N263" s="130"/>
      <c r="O263" s="130"/>
      <c r="P263" s="130"/>
      <c r="Q263" s="130"/>
      <c r="R263" s="131"/>
      <c r="S263" s="131"/>
      <c r="T263" s="131"/>
      <c r="U263" s="131"/>
      <c r="V263" s="131"/>
      <c r="W263" s="131"/>
      <c r="X263" s="131"/>
      <c r="Y263" s="126"/>
      <c r="Z263" s="126"/>
      <c r="AA263" s="126"/>
      <c r="AB263" s="126"/>
      <c r="AC263" s="126"/>
      <c r="AD263" s="126"/>
      <c r="AE263" s="126"/>
      <c r="AF263" s="126"/>
      <c r="AG263" s="126" t="s">
        <v>340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>
      <c r="A264" s="129"/>
      <c r="B264" s="129"/>
      <c r="C264" s="257" t="s">
        <v>1187</v>
      </c>
      <c r="D264" s="258"/>
      <c r="E264" s="258"/>
      <c r="F264" s="258"/>
      <c r="G264" s="258"/>
      <c r="H264" s="131"/>
      <c r="I264" s="131"/>
      <c r="J264" s="131"/>
      <c r="K264" s="131"/>
      <c r="L264" s="131"/>
      <c r="M264" s="131"/>
      <c r="N264" s="130"/>
      <c r="O264" s="130"/>
      <c r="P264" s="130"/>
      <c r="Q264" s="130"/>
      <c r="R264" s="131"/>
      <c r="S264" s="131"/>
      <c r="T264" s="131"/>
      <c r="U264" s="131"/>
      <c r="V264" s="131"/>
      <c r="W264" s="131"/>
      <c r="X264" s="131"/>
      <c r="Y264" s="126"/>
      <c r="Z264" s="126"/>
      <c r="AA264" s="126"/>
      <c r="AB264" s="126"/>
      <c r="AC264" s="126"/>
      <c r="AD264" s="126"/>
      <c r="AE264" s="126"/>
      <c r="AF264" s="126"/>
      <c r="AG264" s="126" t="s">
        <v>340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>
      <c r="A265" s="146" t="s">
        <v>1061</v>
      </c>
      <c r="B265" s="147" t="s">
        <v>1374</v>
      </c>
      <c r="C265" s="153" t="s">
        <v>1375</v>
      </c>
      <c r="D265" s="148" t="s">
        <v>509</v>
      </c>
      <c r="E265" s="149">
        <v>1</v>
      </c>
      <c r="F265" s="150">
        <v>0</v>
      </c>
      <c r="G265" s="145">
        <f t="shared" ref="G265:G266" si="15">F265*E265</f>
        <v>0</v>
      </c>
      <c r="H265" s="131">
        <v>0</v>
      </c>
      <c r="I265" s="131">
        <v>0</v>
      </c>
      <c r="J265" s="131">
        <v>420</v>
      </c>
      <c r="K265" s="131">
        <v>420</v>
      </c>
      <c r="L265" s="131">
        <v>21</v>
      </c>
      <c r="M265" s="131">
        <v>508.2</v>
      </c>
      <c r="N265" s="130">
        <v>0</v>
      </c>
      <c r="O265" s="130">
        <v>0</v>
      </c>
      <c r="P265" s="130">
        <v>0</v>
      </c>
      <c r="Q265" s="130">
        <v>0</v>
      </c>
      <c r="R265" s="131">
        <v>0</v>
      </c>
      <c r="S265" s="131" t="s">
        <v>326</v>
      </c>
      <c r="T265" s="131"/>
      <c r="U265" s="131">
        <v>0</v>
      </c>
      <c r="V265" s="131">
        <v>0</v>
      </c>
      <c r="W265" s="131">
        <v>0</v>
      </c>
      <c r="X265" s="131" t="s">
        <v>327</v>
      </c>
      <c r="Y265" s="126"/>
      <c r="Z265" s="126"/>
      <c r="AA265" s="126"/>
      <c r="AB265" s="126"/>
      <c r="AC265" s="126"/>
      <c r="AD265" s="126"/>
      <c r="AE265" s="126"/>
      <c r="AF265" s="126"/>
      <c r="AG265" s="126" t="s">
        <v>1349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>
      <c r="A266" s="146" t="s">
        <v>1066</v>
      </c>
      <c r="B266" s="147" t="s">
        <v>1376</v>
      </c>
      <c r="C266" s="153" t="s">
        <v>1377</v>
      </c>
      <c r="D266" s="148" t="s">
        <v>0</v>
      </c>
      <c r="E266" s="149">
        <v>0</v>
      </c>
      <c r="F266" s="150">
        <v>0.35038167938931297</v>
      </c>
      <c r="G266" s="145">
        <f t="shared" si="15"/>
        <v>0</v>
      </c>
      <c r="H266" s="131">
        <v>0</v>
      </c>
      <c r="I266" s="131">
        <v>0</v>
      </c>
      <c r="J266" s="131">
        <v>0.35</v>
      </c>
      <c r="K266" s="131">
        <v>4.585</v>
      </c>
      <c r="L266" s="131">
        <v>21</v>
      </c>
      <c r="M266" s="131">
        <v>5.5538999999999996</v>
      </c>
      <c r="N266" s="130">
        <v>0</v>
      </c>
      <c r="O266" s="130">
        <v>0</v>
      </c>
      <c r="P266" s="130">
        <v>0</v>
      </c>
      <c r="Q266" s="130">
        <v>0</v>
      </c>
      <c r="R266" s="131">
        <v>0</v>
      </c>
      <c r="S266" s="131" t="s">
        <v>326</v>
      </c>
      <c r="T266" s="131"/>
      <c r="U266" s="131">
        <v>0</v>
      </c>
      <c r="V266" s="131">
        <v>0</v>
      </c>
      <c r="W266" s="131">
        <v>0</v>
      </c>
      <c r="X266" s="131" t="s">
        <v>327</v>
      </c>
      <c r="Y266" s="126"/>
      <c r="Z266" s="126"/>
      <c r="AA266" s="126"/>
      <c r="AB266" s="126"/>
      <c r="AC266" s="126"/>
      <c r="AD266" s="126"/>
      <c r="AE266" s="126"/>
      <c r="AF266" s="126"/>
      <c r="AG266" s="126" t="s">
        <v>1349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>
      <c r="A267" s="134" t="s">
        <v>320</v>
      </c>
      <c r="B267" s="135" t="s">
        <v>182</v>
      </c>
      <c r="C267" s="152" t="s">
        <v>184</v>
      </c>
      <c r="D267" s="136"/>
      <c r="E267" s="137"/>
      <c r="F267" s="138"/>
      <c r="G267" s="139">
        <f>G268+G280</f>
        <v>0</v>
      </c>
      <c r="H267" s="133"/>
      <c r="I267" s="133">
        <v>0</v>
      </c>
      <c r="J267" s="133"/>
      <c r="K267" s="133">
        <v>0</v>
      </c>
      <c r="L267" s="133"/>
      <c r="M267" s="133"/>
      <c r="N267" s="132"/>
      <c r="O267" s="132"/>
      <c r="P267" s="132"/>
      <c r="Q267" s="132"/>
      <c r="R267" s="133"/>
      <c r="S267" s="133"/>
      <c r="T267" s="133"/>
      <c r="U267" s="133"/>
      <c r="V267" s="133"/>
      <c r="W267" s="133"/>
      <c r="X267" s="133"/>
      <c r="AG267" t="s">
        <v>321</v>
      </c>
    </row>
    <row r="268" spans="1:60" ht="22.5">
      <c r="A268" s="140" t="s">
        <v>1069</v>
      </c>
      <c r="B268" s="141" t="s">
        <v>1378</v>
      </c>
      <c r="C268" s="154" t="s">
        <v>1379</v>
      </c>
      <c r="D268" s="142" t="s">
        <v>408</v>
      </c>
      <c r="E268" s="143">
        <v>45.6</v>
      </c>
      <c r="F268" s="144">
        <v>0</v>
      </c>
      <c r="G268" s="145">
        <f>F268*E268</f>
        <v>0</v>
      </c>
      <c r="H268" s="131">
        <v>4.8099999999999996</v>
      </c>
      <c r="I268" s="131">
        <v>219.33599999999998</v>
      </c>
      <c r="J268" s="131">
        <v>26.19</v>
      </c>
      <c r="K268" s="131">
        <v>1194.2640000000001</v>
      </c>
      <c r="L268" s="131">
        <v>21</v>
      </c>
      <c r="M268" s="131">
        <v>1710.4559999999999</v>
      </c>
      <c r="N268" s="130">
        <v>2.0000000000000002E-5</v>
      </c>
      <c r="O268" s="130">
        <v>9.1200000000000005E-4</v>
      </c>
      <c r="P268" s="130">
        <v>3.2000000000000002E-3</v>
      </c>
      <c r="Q268" s="130">
        <v>0.14592000000000002</v>
      </c>
      <c r="R268" s="131">
        <v>0</v>
      </c>
      <c r="S268" s="131" t="s">
        <v>326</v>
      </c>
      <c r="T268" s="131"/>
      <c r="U268" s="131">
        <v>0</v>
      </c>
      <c r="V268" s="131">
        <v>0</v>
      </c>
      <c r="W268" s="131">
        <v>0</v>
      </c>
      <c r="X268" s="131" t="s">
        <v>327</v>
      </c>
      <c r="Y268" s="126"/>
      <c r="Z268" s="126"/>
      <c r="AA268" s="126"/>
      <c r="AB268" s="126"/>
      <c r="AC268" s="126"/>
      <c r="AD268" s="126"/>
      <c r="AE268" s="126"/>
      <c r="AF268" s="126"/>
      <c r="AG268" s="126" t="s">
        <v>1349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>
      <c r="A269" s="129"/>
      <c r="B269" s="129"/>
      <c r="C269" s="255" t="s">
        <v>1380</v>
      </c>
      <c r="D269" s="256"/>
      <c r="E269" s="256"/>
      <c r="F269" s="256"/>
      <c r="G269" s="256"/>
      <c r="H269" s="131"/>
      <c r="I269" s="131"/>
      <c r="J269" s="131"/>
      <c r="K269" s="131"/>
      <c r="L269" s="131"/>
      <c r="M269" s="131"/>
      <c r="N269" s="130"/>
      <c r="O269" s="130"/>
      <c r="P269" s="130"/>
      <c r="Q269" s="130"/>
      <c r="R269" s="131"/>
      <c r="S269" s="131"/>
      <c r="T269" s="131"/>
      <c r="U269" s="131"/>
      <c r="V269" s="131"/>
      <c r="W269" s="131"/>
      <c r="X269" s="131"/>
      <c r="Y269" s="126"/>
      <c r="Z269" s="126"/>
      <c r="AA269" s="126"/>
      <c r="AB269" s="126"/>
      <c r="AC269" s="126"/>
      <c r="AD269" s="126"/>
      <c r="AE269" s="126"/>
      <c r="AF269" s="126"/>
      <c r="AG269" s="126" t="s">
        <v>340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>
      <c r="A270" s="129"/>
      <c r="B270" s="129"/>
      <c r="C270" s="257" t="s">
        <v>1178</v>
      </c>
      <c r="D270" s="258"/>
      <c r="E270" s="258"/>
      <c r="F270" s="258"/>
      <c r="G270" s="258"/>
      <c r="H270" s="131"/>
      <c r="I270" s="131"/>
      <c r="J270" s="131"/>
      <c r="K270" s="131"/>
      <c r="L270" s="131"/>
      <c r="M270" s="131"/>
      <c r="N270" s="130"/>
      <c r="O270" s="130"/>
      <c r="P270" s="130"/>
      <c r="Q270" s="130"/>
      <c r="R270" s="131"/>
      <c r="S270" s="131"/>
      <c r="T270" s="131"/>
      <c r="U270" s="131"/>
      <c r="V270" s="131"/>
      <c r="W270" s="131"/>
      <c r="X270" s="131"/>
      <c r="Y270" s="126"/>
      <c r="Z270" s="126"/>
      <c r="AA270" s="126"/>
      <c r="AB270" s="126"/>
      <c r="AC270" s="126"/>
      <c r="AD270" s="126"/>
      <c r="AE270" s="126"/>
      <c r="AF270" s="126"/>
      <c r="AG270" s="126" t="s">
        <v>340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>
      <c r="A271" s="129"/>
      <c r="B271" s="129"/>
      <c r="C271" s="257" t="s">
        <v>1381</v>
      </c>
      <c r="D271" s="258"/>
      <c r="E271" s="258"/>
      <c r="F271" s="258"/>
      <c r="G271" s="258"/>
      <c r="H271" s="131"/>
      <c r="I271" s="131"/>
      <c r="J271" s="131"/>
      <c r="K271" s="131"/>
      <c r="L271" s="131"/>
      <c r="M271" s="131"/>
      <c r="N271" s="130"/>
      <c r="O271" s="130"/>
      <c r="P271" s="130"/>
      <c r="Q271" s="130"/>
      <c r="R271" s="131"/>
      <c r="S271" s="131"/>
      <c r="T271" s="131"/>
      <c r="U271" s="131"/>
      <c r="V271" s="131"/>
      <c r="W271" s="131"/>
      <c r="X271" s="131"/>
      <c r="Y271" s="126"/>
      <c r="Z271" s="126"/>
      <c r="AA271" s="126"/>
      <c r="AB271" s="126"/>
      <c r="AC271" s="126"/>
      <c r="AD271" s="126"/>
      <c r="AE271" s="126"/>
      <c r="AF271" s="126"/>
      <c r="AG271" s="126" t="s">
        <v>340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>
      <c r="A272" s="129"/>
      <c r="B272" s="129"/>
      <c r="C272" s="257" t="s">
        <v>616</v>
      </c>
      <c r="D272" s="258"/>
      <c r="E272" s="258"/>
      <c r="F272" s="258"/>
      <c r="G272" s="258"/>
      <c r="H272" s="131"/>
      <c r="I272" s="131"/>
      <c r="J272" s="131"/>
      <c r="K272" s="131"/>
      <c r="L272" s="131"/>
      <c r="M272" s="131"/>
      <c r="N272" s="130"/>
      <c r="O272" s="130"/>
      <c r="P272" s="130"/>
      <c r="Q272" s="130"/>
      <c r="R272" s="131"/>
      <c r="S272" s="131"/>
      <c r="T272" s="131"/>
      <c r="U272" s="131"/>
      <c r="V272" s="131"/>
      <c r="W272" s="131"/>
      <c r="X272" s="131"/>
      <c r="Y272" s="126"/>
      <c r="Z272" s="126"/>
      <c r="AA272" s="126"/>
      <c r="AB272" s="126"/>
      <c r="AC272" s="126"/>
      <c r="AD272" s="126"/>
      <c r="AE272" s="126"/>
      <c r="AF272" s="126"/>
      <c r="AG272" s="126" t="s">
        <v>340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>
      <c r="A273" s="129"/>
      <c r="B273" s="129"/>
      <c r="C273" s="257" t="s">
        <v>1382</v>
      </c>
      <c r="D273" s="258"/>
      <c r="E273" s="258"/>
      <c r="F273" s="258"/>
      <c r="G273" s="258"/>
      <c r="H273" s="131"/>
      <c r="I273" s="131"/>
      <c r="J273" s="131"/>
      <c r="K273" s="131"/>
      <c r="L273" s="131"/>
      <c r="M273" s="131"/>
      <c r="N273" s="130"/>
      <c r="O273" s="130"/>
      <c r="P273" s="130"/>
      <c r="Q273" s="130"/>
      <c r="R273" s="131"/>
      <c r="S273" s="131"/>
      <c r="T273" s="131"/>
      <c r="U273" s="131"/>
      <c r="V273" s="131"/>
      <c r="W273" s="131"/>
      <c r="X273" s="131"/>
      <c r="Y273" s="126"/>
      <c r="Z273" s="126"/>
      <c r="AA273" s="126"/>
      <c r="AB273" s="126"/>
      <c r="AC273" s="126"/>
      <c r="AD273" s="126"/>
      <c r="AE273" s="126"/>
      <c r="AF273" s="126"/>
      <c r="AG273" s="126" t="s">
        <v>340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>
      <c r="A274" s="129"/>
      <c r="B274" s="129"/>
      <c r="C274" s="257" t="s">
        <v>1383</v>
      </c>
      <c r="D274" s="258"/>
      <c r="E274" s="258"/>
      <c r="F274" s="258"/>
      <c r="G274" s="258"/>
      <c r="H274" s="131"/>
      <c r="I274" s="131"/>
      <c r="J274" s="131"/>
      <c r="K274" s="131"/>
      <c r="L274" s="131"/>
      <c r="M274" s="131"/>
      <c r="N274" s="130"/>
      <c r="O274" s="130"/>
      <c r="P274" s="130"/>
      <c r="Q274" s="130"/>
      <c r="R274" s="131"/>
      <c r="S274" s="131"/>
      <c r="T274" s="131"/>
      <c r="U274" s="131"/>
      <c r="V274" s="131"/>
      <c r="W274" s="131"/>
      <c r="X274" s="131"/>
      <c r="Y274" s="126"/>
      <c r="Z274" s="126"/>
      <c r="AA274" s="126"/>
      <c r="AB274" s="126"/>
      <c r="AC274" s="126"/>
      <c r="AD274" s="126"/>
      <c r="AE274" s="126"/>
      <c r="AF274" s="126"/>
      <c r="AG274" s="126" t="s">
        <v>340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>
      <c r="A275" s="129"/>
      <c r="B275" s="129"/>
      <c r="C275" s="257" t="s">
        <v>365</v>
      </c>
      <c r="D275" s="258"/>
      <c r="E275" s="258"/>
      <c r="F275" s="258"/>
      <c r="G275" s="258"/>
      <c r="H275" s="131"/>
      <c r="I275" s="131"/>
      <c r="J275" s="131"/>
      <c r="K275" s="131"/>
      <c r="L275" s="131"/>
      <c r="M275" s="131"/>
      <c r="N275" s="130"/>
      <c r="O275" s="130"/>
      <c r="P275" s="130"/>
      <c r="Q275" s="130"/>
      <c r="R275" s="131"/>
      <c r="S275" s="131"/>
      <c r="T275" s="131"/>
      <c r="U275" s="131"/>
      <c r="V275" s="131"/>
      <c r="W275" s="131"/>
      <c r="X275" s="131"/>
      <c r="Y275" s="126"/>
      <c r="Z275" s="126"/>
      <c r="AA275" s="126"/>
      <c r="AB275" s="126"/>
      <c r="AC275" s="126"/>
      <c r="AD275" s="126"/>
      <c r="AE275" s="126"/>
      <c r="AF275" s="126"/>
      <c r="AG275" s="126" t="s">
        <v>340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>
      <c r="A276" s="129"/>
      <c r="B276" s="129"/>
      <c r="C276" s="257" t="s">
        <v>1384</v>
      </c>
      <c r="D276" s="258"/>
      <c r="E276" s="258"/>
      <c r="F276" s="258"/>
      <c r="G276" s="258"/>
      <c r="H276" s="131"/>
      <c r="I276" s="131"/>
      <c r="J276" s="131"/>
      <c r="K276" s="131"/>
      <c r="L276" s="131"/>
      <c r="M276" s="131"/>
      <c r="N276" s="130"/>
      <c r="O276" s="130"/>
      <c r="P276" s="130"/>
      <c r="Q276" s="130"/>
      <c r="R276" s="131"/>
      <c r="S276" s="131"/>
      <c r="T276" s="131"/>
      <c r="U276" s="131"/>
      <c r="V276" s="131"/>
      <c r="W276" s="131"/>
      <c r="X276" s="131"/>
      <c r="Y276" s="126"/>
      <c r="Z276" s="126"/>
      <c r="AA276" s="126"/>
      <c r="AB276" s="126"/>
      <c r="AC276" s="126"/>
      <c r="AD276" s="126"/>
      <c r="AE276" s="126"/>
      <c r="AF276" s="126"/>
      <c r="AG276" s="126" t="s">
        <v>340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>
      <c r="A277" s="129"/>
      <c r="B277" s="129"/>
      <c r="C277" s="257" t="s">
        <v>371</v>
      </c>
      <c r="D277" s="258"/>
      <c r="E277" s="258"/>
      <c r="F277" s="258"/>
      <c r="G277" s="258"/>
      <c r="H277" s="131"/>
      <c r="I277" s="131"/>
      <c r="J277" s="131"/>
      <c r="K277" s="131"/>
      <c r="L277" s="131"/>
      <c r="M277" s="131"/>
      <c r="N277" s="130"/>
      <c r="O277" s="130"/>
      <c r="P277" s="130"/>
      <c r="Q277" s="130"/>
      <c r="R277" s="131"/>
      <c r="S277" s="131"/>
      <c r="T277" s="131"/>
      <c r="U277" s="131"/>
      <c r="V277" s="131"/>
      <c r="W277" s="131"/>
      <c r="X277" s="131"/>
      <c r="Y277" s="126"/>
      <c r="Z277" s="126"/>
      <c r="AA277" s="126"/>
      <c r="AB277" s="126"/>
      <c r="AC277" s="126"/>
      <c r="AD277" s="126"/>
      <c r="AE277" s="126"/>
      <c r="AF277" s="126"/>
      <c r="AG277" s="126" t="s">
        <v>340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>
      <c r="A278" s="129"/>
      <c r="B278" s="129"/>
      <c r="C278" s="257" t="s">
        <v>1385</v>
      </c>
      <c r="D278" s="258"/>
      <c r="E278" s="258"/>
      <c r="F278" s="258"/>
      <c r="G278" s="258"/>
      <c r="H278" s="131"/>
      <c r="I278" s="131"/>
      <c r="J278" s="131"/>
      <c r="K278" s="131"/>
      <c r="L278" s="131"/>
      <c r="M278" s="131"/>
      <c r="N278" s="130"/>
      <c r="O278" s="130"/>
      <c r="P278" s="130"/>
      <c r="Q278" s="130"/>
      <c r="R278" s="131"/>
      <c r="S278" s="131"/>
      <c r="T278" s="131"/>
      <c r="U278" s="131"/>
      <c r="V278" s="131"/>
      <c r="W278" s="131"/>
      <c r="X278" s="131"/>
      <c r="Y278" s="126"/>
      <c r="Z278" s="126"/>
      <c r="AA278" s="126"/>
      <c r="AB278" s="126"/>
      <c r="AC278" s="126"/>
      <c r="AD278" s="126"/>
      <c r="AE278" s="126"/>
      <c r="AF278" s="126"/>
      <c r="AG278" s="126" t="s">
        <v>340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>
      <c r="A279" s="129"/>
      <c r="B279" s="129"/>
      <c r="C279" s="257" t="s">
        <v>1187</v>
      </c>
      <c r="D279" s="258"/>
      <c r="E279" s="258"/>
      <c r="F279" s="258"/>
      <c r="G279" s="258"/>
      <c r="H279" s="131"/>
      <c r="I279" s="131"/>
      <c r="J279" s="131"/>
      <c r="K279" s="131"/>
      <c r="L279" s="131"/>
      <c r="M279" s="131"/>
      <c r="N279" s="130"/>
      <c r="O279" s="130"/>
      <c r="P279" s="130"/>
      <c r="Q279" s="130"/>
      <c r="R279" s="131"/>
      <c r="S279" s="131"/>
      <c r="T279" s="131"/>
      <c r="U279" s="131"/>
      <c r="V279" s="131"/>
      <c r="W279" s="131"/>
      <c r="X279" s="131"/>
      <c r="Y279" s="126"/>
      <c r="Z279" s="126"/>
      <c r="AA279" s="126"/>
      <c r="AB279" s="126"/>
      <c r="AC279" s="126"/>
      <c r="AD279" s="126"/>
      <c r="AE279" s="126"/>
      <c r="AF279" s="126"/>
      <c r="AG279" s="126" t="s">
        <v>340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>
      <c r="A280" s="146" t="s">
        <v>1074</v>
      </c>
      <c r="B280" s="147" t="s">
        <v>1386</v>
      </c>
      <c r="C280" s="153" t="s">
        <v>1387</v>
      </c>
      <c r="D280" s="148" t="s">
        <v>0</v>
      </c>
      <c r="E280" s="149">
        <v>0</v>
      </c>
      <c r="F280" s="150">
        <v>3.8497453310696099</v>
      </c>
      <c r="G280" s="145">
        <f>F280*E280</f>
        <v>0</v>
      </c>
      <c r="H280" s="131">
        <v>0</v>
      </c>
      <c r="I280" s="131">
        <v>0</v>
      </c>
      <c r="J280" s="131">
        <v>3.85</v>
      </c>
      <c r="K280" s="131">
        <v>54.4236</v>
      </c>
      <c r="L280" s="131">
        <v>21</v>
      </c>
      <c r="M280" s="131">
        <v>65.848200000000006</v>
      </c>
      <c r="N280" s="130">
        <v>0</v>
      </c>
      <c r="O280" s="130">
        <v>0</v>
      </c>
      <c r="P280" s="130">
        <v>0</v>
      </c>
      <c r="Q280" s="130">
        <v>0</v>
      </c>
      <c r="R280" s="131">
        <v>0</v>
      </c>
      <c r="S280" s="131" t="s">
        <v>326</v>
      </c>
      <c r="T280" s="131"/>
      <c r="U280" s="131">
        <v>0</v>
      </c>
      <c r="V280" s="131">
        <v>0</v>
      </c>
      <c r="W280" s="131">
        <v>0</v>
      </c>
      <c r="X280" s="131" t="s">
        <v>327</v>
      </c>
      <c r="Y280" s="126"/>
      <c r="Z280" s="126"/>
      <c r="AA280" s="126"/>
      <c r="AB280" s="126"/>
      <c r="AC280" s="126"/>
      <c r="AD280" s="126"/>
      <c r="AE280" s="126"/>
      <c r="AF280" s="126"/>
      <c r="AG280" s="126" t="s">
        <v>1349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>
      <c r="A281" s="134" t="s">
        <v>320</v>
      </c>
      <c r="B281" s="135" t="s">
        <v>187</v>
      </c>
      <c r="C281" s="152" t="s">
        <v>190</v>
      </c>
      <c r="D281" s="136"/>
      <c r="E281" s="137"/>
      <c r="F281" s="138"/>
      <c r="G281" s="139">
        <f>G282+G304</f>
        <v>0</v>
      </c>
      <c r="H281" s="133"/>
      <c r="I281" s="133">
        <v>0</v>
      </c>
      <c r="J281" s="133"/>
      <c r="K281" s="133">
        <v>0</v>
      </c>
      <c r="L281" s="133"/>
      <c r="M281" s="133"/>
      <c r="N281" s="132"/>
      <c r="O281" s="132"/>
      <c r="P281" s="132"/>
      <c r="Q281" s="132"/>
      <c r="R281" s="133"/>
      <c r="S281" s="133"/>
      <c r="T281" s="133"/>
      <c r="U281" s="133"/>
      <c r="V281" s="133"/>
      <c r="W281" s="133"/>
      <c r="X281" s="133"/>
      <c r="AG281" t="s">
        <v>321</v>
      </c>
    </row>
    <row r="282" spans="1:60">
      <c r="A282" s="140" t="s">
        <v>1077</v>
      </c>
      <c r="B282" s="141" t="s">
        <v>1388</v>
      </c>
      <c r="C282" s="154" t="s">
        <v>1389</v>
      </c>
      <c r="D282" s="142" t="s">
        <v>325</v>
      </c>
      <c r="E282" s="143">
        <v>19</v>
      </c>
      <c r="F282" s="144">
        <v>0</v>
      </c>
      <c r="G282" s="145">
        <f>F282*E282</f>
        <v>0</v>
      </c>
      <c r="H282" s="131">
        <v>0</v>
      </c>
      <c r="I282" s="131">
        <v>0</v>
      </c>
      <c r="J282" s="131">
        <v>250</v>
      </c>
      <c r="K282" s="131">
        <v>4750</v>
      </c>
      <c r="L282" s="131">
        <v>21</v>
      </c>
      <c r="M282" s="131">
        <v>5747.5</v>
      </c>
      <c r="N282" s="130">
        <v>0</v>
      </c>
      <c r="O282" s="130">
        <v>0</v>
      </c>
      <c r="P282" s="130">
        <v>0</v>
      </c>
      <c r="Q282" s="130">
        <v>0</v>
      </c>
      <c r="R282" s="131">
        <v>0</v>
      </c>
      <c r="S282" s="131" t="s">
        <v>326</v>
      </c>
      <c r="T282" s="131"/>
      <c r="U282" s="131">
        <v>0</v>
      </c>
      <c r="V282" s="131">
        <v>0</v>
      </c>
      <c r="W282" s="131">
        <v>0</v>
      </c>
      <c r="X282" s="131" t="s">
        <v>327</v>
      </c>
      <c r="Y282" s="126"/>
      <c r="Z282" s="126"/>
      <c r="AA282" s="126"/>
      <c r="AB282" s="126"/>
      <c r="AC282" s="126"/>
      <c r="AD282" s="126"/>
      <c r="AE282" s="126"/>
      <c r="AF282" s="126"/>
      <c r="AG282" s="126" t="s">
        <v>1349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>
      <c r="A283" s="129"/>
      <c r="B283" s="129"/>
      <c r="C283" s="255" t="s">
        <v>1390</v>
      </c>
      <c r="D283" s="256"/>
      <c r="E283" s="256"/>
      <c r="F283" s="256"/>
      <c r="G283" s="256"/>
      <c r="H283" s="131"/>
      <c r="I283" s="131"/>
      <c r="J283" s="131"/>
      <c r="K283" s="131"/>
      <c r="L283" s="131"/>
      <c r="M283" s="131"/>
      <c r="N283" s="130"/>
      <c r="O283" s="130"/>
      <c r="P283" s="130"/>
      <c r="Q283" s="130"/>
      <c r="R283" s="131"/>
      <c r="S283" s="131"/>
      <c r="T283" s="131"/>
      <c r="U283" s="131"/>
      <c r="V283" s="131"/>
      <c r="W283" s="131"/>
      <c r="X283" s="131"/>
      <c r="Y283" s="126"/>
      <c r="Z283" s="126"/>
      <c r="AA283" s="126"/>
      <c r="AB283" s="126"/>
      <c r="AC283" s="126"/>
      <c r="AD283" s="126"/>
      <c r="AE283" s="126"/>
      <c r="AF283" s="126"/>
      <c r="AG283" s="126" t="s">
        <v>340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>
      <c r="A284" s="129"/>
      <c r="B284" s="129"/>
      <c r="C284" s="257" t="s">
        <v>1178</v>
      </c>
      <c r="D284" s="258"/>
      <c r="E284" s="258"/>
      <c r="F284" s="258"/>
      <c r="G284" s="258"/>
      <c r="H284" s="131"/>
      <c r="I284" s="131"/>
      <c r="J284" s="131"/>
      <c r="K284" s="131"/>
      <c r="L284" s="131"/>
      <c r="M284" s="131"/>
      <c r="N284" s="130"/>
      <c r="O284" s="130"/>
      <c r="P284" s="130"/>
      <c r="Q284" s="130"/>
      <c r="R284" s="131"/>
      <c r="S284" s="131"/>
      <c r="T284" s="131"/>
      <c r="U284" s="131"/>
      <c r="V284" s="131"/>
      <c r="W284" s="131"/>
      <c r="X284" s="131"/>
      <c r="Y284" s="126"/>
      <c r="Z284" s="126"/>
      <c r="AA284" s="126"/>
      <c r="AB284" s="126"/>
      <c r="AC284" s="126"/>
      <c r="AD284" s="126"/>
      <c r="AE284" s="126"/>
      <c r="AF284" s="126"/>
      <c r="AG284" s="126" t="s">
        <v>340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>
      <c r="A285" s="129"/>
      <c r="B285" s="129"/>
      <c r="C285" s="257" t="s">
        <v>1391</v>
      </c>
      <c r="D285" s="258"/>
      <c r="E285" s="258"/>
      <c r="F285" s="258"/>
      <c r="G285" s="258"/>
      <c r="H285" s="131"/>
      <c r="I285" s="131"/>
      <c r="J285" s="131"/>
      <c r="K285" s="131"/>
      <c r="L285" s="131"/>
      <c r="M285" s="131"/>
      <c r="N285" s="130"/>
      <c r="O285" s="130"/>
      <c r="P285" s="130"/>
      <c r="Q285" s="130"/>
      <c r="R285" s="131"/>
      <c r="S285" s="131"/>
      <c r="T285" s="131"/>
      <c r="U285" s="131"/>
      <c r="V285" s="131"/>
      <c r="W285" s="131"/>
      <c r="X285" s="131"/>
      <c r="Y285" s="126"/>
      <c r="Z285" s="126"/>
      <c r="AA285" s="126"/>
      <c r="AB285" s="126"/>
      <c r="AC285" s="126"/>
      <c r="AD285" s="126"/>
      <c r="AE285" s="126"/>
      <c r="AF285" s="126"/>
      <c r="AG285" s="126" t="s">
        <v>340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>
      <c r="A286" s="129"/>
      <c r="B286" s="129"/>
      <c r="C286" s="257" t="s">
        <v>616</v>
      </c>
      <c r="D286" s="258"/>
      <c r="E286" s="258"/>
      <c r="F286" s="258"/>
      <c r="G286" s="258"/>
      <c r="H286" s="131"/>
      <c r="I286" s="131"/>
      <c r="J286" s="131"/>
      <c r="K286" s="131"/>
      <c r="L286" s="131"/>
      <c r="M286" s="131"/>
      <c r="N286" s="130"/>
      <c r="O286" s="130"/>
      <c r="P286" s="130"/>
      <c r="Q286" s="130"/>
      <c r="R286" s="131"/>
      <c r="S286" s="131"/>
      <c r="T286" s="131"/>
      <c r="U286" s="131"/>
      <c r="V286" s="131"/>
      <c r="W286" s="131"/>
      <c r="X286" s="131"/>
      <c r="Y286" s="126"/>
      <c r="Z286" s="126"/>
      <c r="AA286" s="126"/>
      <c r="AB286" s="126"/>
      <c r="AC286" s="126"/>
      <c r="AD286" s="126"/>
      <c r="AE286" s="126"/>
      <c r="AF286" s="126"/>
      <c r="AG286" s="126" t="s">
        <v>340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>
      <c r="A287" s="129"/>
      <c r="B287" s="129"/>
      <c r="C287" s="257" t="s">
        <v>760</v>
      </c>
      <c r="D287" s="258"/>
      <c r="E287" s="258"/>
      <c r="F287" s="258"/>
      <c r="G287" s="258"/>
      <c r="H287" s="131"/>
      <c r="I287" s="131"/>
      <c r="J287" s="131"/>
      <c r="K287" s="131"/>
      <c r="L287" s="131"/>
      <c r="M287" s="131"/>
      <c r="N287" s="130"/>
      <c r="O287" s="130"/>
      <c r="P287" s="130"/>
      <c r="Q287" s="130"/>
      <c r="R287" s="131"/>
      <c r="S287" s="131"/>
      <c r="T287" s="131"/>
      <c r="U287" s="131"/>
      <c r="V287" s="131"/>
      <c r="W287" s="131"/>
      <c r="X287" s="131"/>
      <c r="Y287" s="126"/>
      <c r="Z287" s="126"/>
      <c r="AA287" s="126"/>
      <c r="AB287" s="126"/>
      <c r="AC287" s="126"/>
      <c r="AD287" s="126"/>
      <c r="AE287" s="126"/>
      <c r="AF287" s="126"/>
      <c r="AG287" s="126" t="s">
        <v>340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>
      <c r="A288" s="129"/>
      <c r="B288" s="129"/>
      <c r="C288" s="257" t="s">
        <v>357</v>
      </c>
      <c r="D288" s="258"/>
      <c r="E288" s="258"/>
      <c r="F288" s="258"/>
      <c r="G288" s="258"/>
      <c r="H288" s="131"/>
      <c r="I288" s="131"/>
      <c r="J288" s="131"/>
      <c r="K288" s="131"/>
      <c r="L288" s="131"/>
      <c r="M288" s="131"/>
      <c r="N288" s="130"/>
      <c r="O288" s="130"/>
      <c r="P288" s="130"/>
      <c r="Q288" s="130"/>
      <c r="R288" s="131"/>
      <c r="S288" s="131"/>
      <c r="T288" s="131"/>
      <c r="U288" s="131"/>
      <c r="V288" s="131"/>
      <c r="W288" s="131"/>
      <c r="X288" s="131"/>
      <c r="Y288" s="126"/>
      <c r="Z288" s="126"/>
      <c r="AA288" s="126"/>
      <c r="AB288" s="126"/>
      <c r="AC288" s="126"/>
      <c r="AD288" s="126"/>
      <c r="AE288" s="126"/>
      <c r="AF288" s="126"/>
      <c r="AG288" s="126" t="s">
        <v>340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>
      <c r="A289" s="129"/>
      <c r="B289" s="129"/>
      <c r="C289" s="257" t="s">
        <v>396</v>
      </c>
      <c r="D289" s="258"/>
      <c r="E289" s="258"/>
      <c r="F289" s="258"/>
      <c r="G289" s="258"/>
      <c r="H289" s="131"/>
      <c r="I289" s="131"/>
      <c r="J289" s="131"/>
      <c r="K289" s="131"/>
      <c r="L289" s="131"/>
      <c r="M289" s="131"/>
      <c r="N289" s="130"/>
      <c r="O289" s="130"/>
      <c r="P289" s="130"/>
      <c r="Q289" s="130"/>
      <c r="R289" s="131"/>
      <c r="S289" s="131"/>
      <c r="T289" s="131"/>
      <c r="U289" s="131"/>
      <c r="V289" s="131"/>
      <c r="W289" s="131"/>
      <c r="X289" s="131"/>
      <c r="Y289" s="126"/>
      <c r="Z289" s="126"/>
      <c r="AA289" s="126"/>
      <c r="AB289" s="126"/>
      <c r="AC289" s="126"/>
      <c r="AD289" s="126"/>
      <c r="AE289" s="126"/>
      <c r="AF289" s="126"/>
      <c r="AG289" s="126" t="s">
        <v>340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>
      <c r="A290" s="129"/>
      <c r="B290" s="129"/>
      <c r="C290" s="257" t="s">
        <v>1253</v>
      </c>
      <c r="D290" s="258"/>
      <c r="E290" s="258"/>
      <c r="F290" s="258"/>
      <c r="G290" s="258"/>
      <c r="H290" s="131"/>
      <c r="I290" s="131"/>
      <c r="J290" s="131"/>
      <c r="K290" s="131"/>
      <c r="L290" s="131"/>
      <c r="M290" s="131"/>
      <c r="N290" s="130"/>
      <c r="O290" s="130"/>
      <c r="P290" s="130"/>
      <c r="Q290" s="130"/>
      <c r="R290" s="131"/>
      <c r="S290" s="131"/>
      <c r="T290" s="131"/>
      <c r="U290" s="131"/>
      <c r="V290" s="131"/>
      <c r="W290" s="131"/>
      <c r="X290" s="131"/>
      <c r="Y290" s="126"/>
      <c r="Z290" s="126"/>
      <c r="AA290" s="126"/>
      <c r="AB290" s="126"/>
      <c r="AC290" s="126"/>
      <c r="AD290" s="126"/>
      <c r="AE290" s="126"/>
      <c r="AF290" s="126"/>
      <c r="AG290" s="126" t="s">
        <v>340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>
      <c r="A291" s="129"/>
      <c r="B291" s="129"/>
      <c r="C291" s="257" t="s">
        <v>396</v>
      </c>
      <c r="D291" s="258"/>
      <c r="E291" s="258"/>
      <c r="F291" s="258"/>
      <c r="G291" s="258"/>
      <c r="H291" s="131"/>
      <c r="I291" s="131"/>
      <c r="J291" s="131"/>
      <c r="K291" s="131"/>
      <c r="L291" s="131"/>
      <c r="M291" s="131"/>
      <c r="N291" s="130"/>
      <c r="O291" s="130"/>
      <c r="P291" s="130"/>
      <c r="Q291" s="130"/>
      <c r="R291" s="131"/>
      <c r="S291" s="131"/>
      <c r="T291" s="131"/>
      <c r="U291" s="131"/>
      <c r="V291" s="131"/>
      <c r="W291" s="131"/>
      <c r="X291" s="131"/>
      <c r="Y291" s="126"/>
      <c r="Z291" s="126"/>
      <c r="AA291" s="126"/>
      <c r="AB291" s="126"/>
      <c r="AC291" s="126"/>
      <c r="AD291" s="126"/>
      <c r="AE291" s="126"/>
      <c r="AF291" s="126"/>
      <c r="AG291" s="126" t="s">
        <v>340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>
      <c r="A292" s="129"/>
      <c r="B292" s="129"/>
      <c r="C292" s="257" t="s">
        <v>1392</v>
      </c>
      <c r="D292" s="258"/>
      <c r="E292" s="258"/>
      <c r="F292" s="258"/>
      <c r="G292" s="258"/>
      <c r="H292" s="131"/>
      <c r="I292" s="131"/>
      <c r="J292" s="131"/>
      <c r="K292" s="131"/>
      <c r="L292" s="131"/>
      <c r="M292" s="131"/>
      <c r="N292" s="130"/>
      <c r="O292" s="130"/>
      <c r="P292" s="130"/>
      <c r="Q292" s="130"/>
      <c r="R292" s="131"/>
      <c r="S292" s="131"/>
      <c r="T292" s="131"/>
      <c r="U292" s="131"/>
      <c r="V292" s="131"/>
      <c r="W292" s="131"/>
      <c r="X292" s="131"/>
      <c r="Y292" s="126"/>
      <c r="Z292" s="126"/>
      <c r="AA292" s="126"/>
      <c r="AB292" s="126"/>
      <c r="AC292" s="126"/>
      <c r="AD292" s="126"/>
      <c r="AE292" s="126"/>
      <c r="AF292" s="126"/>
      <c r="AG292" s="126" t="s">
        <v>340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>
      <c r="A293" s="129"/>
      <c r="B293" s="129"/>
      <c r="C293" s="257" t="s">
        <v>396</v>
      </c>
      <c r="D293" s="258"/>
      <c r="E293" s="258"/>
      <c r="F293" s="258"/>
      <c r="G293" s="258"/>
      <c r="H293" s="131"/>
      <c r="I293" s="131"/>
      <c r="J293" s="131"/>
      <c r="K293" s="131"/>
      <c r="L293" s="131"/>
      <c r="M293" s="131"/>
      <c r="N293" s="130"/>
      <c r="O293" s="130"/>
      <c r="P293" s="130"/>
      <c r="Q293" s="130"/>
      <c r="R293" s="131"/>
      <c r="S293" s="131"/>
      <c r="T293" s="131"/>
      <c r="U293" s="131"/>
      <c r="V293" s="131"/>
      <c r="W293" s="131"/>
      <c r="X293" s="131"/>
      <c r="Y293" s="126"/>
      <c r="Z293" s="126"/>
      <c r="AA293" s="126"/>
      <c r="AB293" s="126"/>
      <c r="AC293" s="126"/>
      <c r="AD293" s="126"/>
      <c r="AE293" s="126"/>
      <c r="AF293" s="126"/>
      <c r="AG293" s="126" t="s">
        <v>340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>
      <c r="A294" s="129"/>
      <c r="B294" s="129"/>
      <c r="C294" s="257" t="s">
        <v>1393</v>
      </c>
      <c r="D294" s="258"/>
      <c r="E294" s="258"/>
      <c r="F294" s="258"/>
      <c r="G294" s="258"/>
      <c r="H294" s="131"/>
      <c r="I294" s="131"/>
      <c r="J294" s="131"/>
      <c r="K294" s="131"/>
      <c r="L294" s="131"/>
      <c r="M294" s="131"/>
      <c r="N294" s="130"/>
      <c r="O294" s="130"/>
      <c r="P294" s="130"/>
      <c r="Q294" s="130"/>
      <c r="R294" s="131"/>
      <c r="S294" s="131"/>
      <c r="T294" s="131"/>
      <c r="U294" s="131"/>
      <c r="V294" s="131"/>
      <c r="W294" s="131"/>
      <c r="X294" s="131"/>
      <c r="Y294" s="126"/>
      <c r="Z294" s="126"/>
      <c r="AA294" s="126"/>
      <c r="AB294" s="126"/>
      <c r="AC294" s="126"/>
      <c r="AD294" s="126"/>
      <c r="AE294" s="126"/>
      <c r="AF294" s="126"/>
      <c r="AG294" s="126" t="s">
        <v>340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>
      <c r="A295" s="129"/>
      <c r="B295" s="129"/>
      <c r="C295" s="257" t="s">
        <v>1394</v>
      </c>
      <c r="D295" s="258"/>
      <c r="E295" s="258"/>
      <c r="F295" s="258"/>
      <c r="G295" s="258"/>
      <c r="H295" s="131"/>
      <c r="I295" s="131"/>
      <c r="J295" s="131"/>
      <c r="K295" s="131"/>
      <c r="L295" s="131"/>
      <c r="M295" s="131"/>
      <c r="N295" s="130"/>
      <c r="O295" s="130"/>
      <c r="P295" s="130"/>
      <c r="Q295" s="130"/>
      <c r="R295" s="131"/>
      <c r="S295" s="131"/>
      <c r="T295" s="131"/>
      <c r="U295" s="131"/>
      <c r="V295" s="131"/>
      <c r="W295" s="131"/>
      <c r="X295" s="131"/>
      <c r="Y295" s="126"/>
      <c r="Z295" s="126"/>
      <c r="AA295" s="126"/>
      <c r="AB295" s="126"/>
      <c r="AC295" s="126"/>
      <c r="AD295" s="126"/>
      <c r="AE295" s="126"/>
      <c r="AF295" s="126"/>
      <c r="AG295" s="126" t="s">
        <v>340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>
      <c r="A296" s="129"/>
      <c r="B296" s="129"/>
      <c r="C296" s="257" t="s">
        <v>593</v>
      </c>
      <c r="D296" s="258"/>
      <c r="E296" s="258"/>
      <c r="F296" s="258"/>
      <c r="G296" s="258"/>
      <c r="H296" s="131"/>
      <c r="I296" s="131"/>
      <c r="J296" s="131"/>
      <c r="K296" s="131"/>
      <c r="L296" s="131"/>
      <c r="M296" s="131"/>
      <c r="N296" s="130"/>
      <c r="O296" s="130"/>
      <c r="P296" s="130"/>
      <c r="Q296" s="130"/>
      <c r="R296" s="131"/>
      <c r="S296" s="131"/>
      <c r="T296" s="131"/>
      <c r="U296" s="131"/>
      <c r="V296" s="131"/>
      <c r="W296" s="131"/>
      <c r="X296" s="131"/>
      <c r="Y296" s="126"/>
      <c r="Z296" s="126"/>
      <c r="AA296" s="126"/>
      <c r="AB296" s="126"/>
      <c r="AC296" s="126"/>
      <c r="AD296" s="126"/>
      <c r="AE296" s="126"/>
      <c r="AF296" s="126"/>
      <c r="AG296" s="126" t="s">
        <v>340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>
      <c r="A297" s="129"/>
      <c r="B297" s="129"/>
      <c r="C297" s="257" t="s">
        <v>375</v>
      </c>
      <c r="D297" s="258"/>
      <c r="E297" s="258"/>
      <c r="F297" s="258"/>
      <c r="G297" s="258"/>
      <c r="H297" s="131"/>
      <c r="I297" s="131"/>
      <c r="J297" s="131"/>
      <c r="K297" s="131"/>
      <c r="L297" s="131"/>
      <c r="M297" s="131"/>
      <c r="N297" s="130"/>
      <c r="O297" s="130"/>
      <c r="P297" s="130"/>
      <c r="Q297" s="130"/>
      <c r="R297" s="131"/>
      <c r="S297" s="131"/>
      <c r="T297" s="131"/>
      <c r="U297" s="131"/>
      <c r="V297" s="131"/>
      <c r="W297" s="131"/>
      <c r="X297" s="131"/>
      <c r="Y297" s="126"/>
      <c r="Z297" s="126"/>
      <c r="AA297" s="126"/>
      <c r="AB297" s="126"/>
      <c r="AC297" s="126"/>
      <c r="AD297" s="126"/>
      <c r="AE297" s="126"/>
      <c r="AF297" s="126"/>
      <c r="AG297" s="126" t="s">
        <v>340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>
      <c r="A298" s="129"/>
      <c r="B298" s="129"/>
      <c r="C298" s="257" t="s">
        <v>396</v>
      </c>
      <c r="D298" s="258"/>
      <c r="E298" s="258"/>
      <c r="F298" s="258"/>
      <c r="G298" s="258"/>
      <c r="H298" s="131"/>
      <c r="I298" s="131"/>
      <c r="J298" s="131"/>
      <c r="K298" s="131"/>
      <c r="L298" s="131"/>
      <c r="M298" s="131"/>
      <c r="N298" s="130"/>
      <c r="O298" s="130"/>
      <c r="P298" s="130"/>
      <c r="Q298" s="130"/>
      <c r="R298" s="131"/>
      <c r="S298" s="131"/>
      <c r="T298" s="131"/>
      <c r="U298" s="131"/>
      <c r="V298" s="131"/>
      <c r="W298" s="131"/>
      <c r="X298" s="131"/>
      <c r="Y298" s="126"/>
      <c r="Z298" s="126"/>
      <c r="AA298" s="126"/>
      <c r="AB298" s="126"/>
      <c r="AC298" s="126"/>
      <c r="AD298" s="126"/>
      <c r="AE298" s="126"/>
      <c r="AF298" s="126"/>
      <c r="AG298" s="126" t="s">
        <v>340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>
      <c r="A299" s="129"/>
      <c r="B299" s="129"/>
      <c r="C299" s="257" t="s">
        <v>371</v>
      </c>
      <c r="D299" s="258"/>
      <c r="E299" s="258"/>
      <c r="F299" s="258"/>
      <c r="G299" s="258"/>
      <c r="H299" s="131"/>
      <c r="I299" s="131"/>
      <c r="J299" s="131"/>
      <c r="K299" s="131"/>
      <c r="L299" s="131"/>
      <c r="M299" s="131"/>
      <c r="N299" s="130"/>
      <c r="O299" s="130"/>
      <c r="P299" s="130"/>
      <c r="Q299" s="130"/>
      <c r="R299" s="131"/>
      <c r="S299" s="131"/>
      <c r="T299" s="131"/>
      <c r="U299" s="131"/>
      <c r="V299" s="131"/>
      <c r="W299" s="131"/>
      <c r="X299" s="131"/>
      <c r="Y299" s="126"/>
      <c r="Z299" s="126"/>
      <c r="AA299" s="126"/>
      <c r="AB299" s="126"/>
      <c r="AC299" s="126"/>
      <c r="AD299" s="126"/>
      <c r="AE299" s="126"/>
      <c r="AF299" s="126"/>
      <c r="AG299" s="126" t="s">
        <v>340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>
      <c r="A300" s="129"/>
      <c r="B300" s="129"/>
      <c r="C300" s="257" t="s">
        <v>760</v>
      </c>
      <c r="D300" s="258"/>
      <c r="E300" s="258"/>
      <c r="F300" s="258"/>
      <c r="G300" s="258"/>
      <c r="H300" s="131"/>
      <c r="I300" s="131"/>
      <c r="J300" s="131"/>
      <c r="K300" s="131"/>
      <c r="L300" s="131"/>
      <c r="M300" s="131"/>
      <c r="N300" s="130"/>
      <c r="O300" s="130"/>
      <c r="P300" s="130"/>
      <c r="Q300" s="130"/>
      <c r="R300" s="131"/>
      <c r="S300" s="131"/>
      <c r="T300" s="131"/>
      <c r="U300" s="131"/>
      <c r="V300" s="131"/>
      <c r="W300" s="131"/>
      <c r="X300" s="131"/>
      <c r="Y300" s="126"/>
      <c r="Z300" s="126"/>
      <c r="AA300" s="126"/>
      <c r="AB300" s="126"/>
      <c r="AC300" s="126"/>
      <c r="AD300" s="126"/>
      <c r="AE300" s="126"/>
      <c r="AF300" s="126"/>
      <c r="AG300" s="126" t="s">
        <v>340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>
      <c r="A301" s="129"/>
      <c r="B301" s="129"/>
      <c r="C301" s="257" t="s">
        <v>365</v>
      </c>
      <c r="D301" s="258"/>
      <c r="E301" s="258"/>
      <c r="F301" s="258"/>
      <c r="G301" s="258"/>
      <c r="H301" s="131"/>
      <c r="I301" s="131"/>
      <c r="J301" s="131"/>
      <c r="K301" s="131"/>
      <c r="L301" s="131"/>
      <c r="M301" s="131"/>
      <c r="N301" s="130"/>
      <c r="O301" s="130"/>
      <c r="P301" s="130"/>
      <c r="Q301" s="130"/>
      <c r="R301" s="131"/>
      <c r="S301" s="131"/>
      <c r="T301" s="131"/>
      <c r="U301" s="131"/>
      <c r="V301" s="131"/>
      <c r="W301" s="131"/>
      <c r="X301" s="131"/>
      <c r="Y301" s="126"/>
      <c r="Z301" s="126"/>
      <c r="AA301" s="126"/>
      <c r="AB301" s="126"/>
      <c r="AC301" s="126"/>
      <c r="AD301" s="126"/>
      <c r="AE301" s="126"/>
      <c r="AF301" s="126"/>
      <c r="AG301" s="126" t="s">
        <v>340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>
      <c r="A302" s="129"/>
      <c r="B302" s="129"/>
      <c r="C302" s="257" t="s">
        <v>760</v>
      </c>
      <c r="D302" s="258"/>
      <c r="E302" s="258"/>
      <c r="F302" s="258"/>
      <c r="G302" s="258"/>
      <c r="H302" s="131"/>
      <c r="I302" s="131"/>
      <c r="J302" s="131"/>
      <c r="K302" s="131"/>
      <c r="L302" s="131"/>
      <c r="M302" s="131"/>
      <c r="N302" s="130"/>
      <c r="O302" s="130"/>
      <c r="P302" s="130"/>
      <c r="Q302" s="130"/>
      <c r="R302" s="131"/>
      <c r="S302" s="131"/>
      <c r="T302" s="131"/>
      <c r="U302" s="131"/>
      <c r="V302" s="131"/>
      <c r="W302" s="131"/>
      <c r="X302" s="131"/>
      <c r="Y302" s="126"/>
      <c r="Z302" s="126"/>
      <c r="AA302" s="126"/>
      <c r="AB302" s="126"/>
      <c r="AC302" s="126"/>
      <c r="AD302" s="126"/>
      <c r="AE302" s="126"/>
      <c r="AF302" s="126"/>
      <c r="AG302" s="126" t="s">
        <v>340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>
      <c r="A303" s="129"/>
      <c r="B303" s="129"/>
      <c r="C303" s="257" t="s">
        <v>1187</v>
      </c>
      <c r="D303" s="258"/>
      <c r="E303" s="258"/>
      <c r="F303" s="258"/>
      <c r="G303" s="258"/>
      <c r="H303" s="131"/>
      <c r="I303" s="131"/>
      <c r="J303" s="131"/>
      <c r="K303" s="131"/>
      <c r="L303" s="131"/>
      <c r="M303" s="131"/>
      <c r="N303" s="130"/>
      <c r="O303" s="130"/>
      <c r="P303" s="130"/>
      <c r="Q303" s="130"/>
      <c r="R303" s="131"/>
      <c r="S303" s="131"/>
      <c r="T303" s="131"/>
      <c r="U303" s="131"/>
      <c r="V303" s="131"/>
      <c r="W303" s="131"/>
      <c r="X303" s="131"/>
      <c r="Y303" s="126"/>
      <c r="Z303" s="126"/>
      <c r="AA303" s="126"/>
      <c r="AB303" s="126"/>
      <c r="AC303" s="126"/>
      <c r="AD303" s="126"/>
      <c r="AE303" s="126"/>
      <c r="AF303" s="126"/>
      <c r="AG303" s="126" t="s">
        <v>340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>
      <c r="A304" s="146" t="s">
        <v>1083</v>
      </c>
      <c r="B304" s="147" t="s">
        <v>1395</v>
      </c>
      <c r="C304" s="153" t="s">
        <v>1396</v>
      </c>
      <c r="D304" s="148" t="s">
        <v>0</v>
      </c>
      <c r="E304" s="149">
        <v>0</v>
      </c>
      <c r="F304" s="150">
        <v>3.3</v>
      </c>
      <c r="G304" s="145">
        <f>F304*E304</f>
        <v>0</v>
      </c>
      <c r="H304" s="131">
        <v>0</v>
      </c>
      <c r="I304" s="131">
        <v>0</v>
      </c>
      <c r="J304" s="131">
        <v>3.3</v>
      </c>
      <c r="K304" s="131">
        <v>156.75</v>
      </c>
      <c r="L304" s="131">
        <v>21</v>
      </c>
      <c r="M304" s="131">
        <v>189.66749999999999</v>
      </c>
      <c r="N304" s="130">
        <v>0</v>
      </c>
      <c r="O304" s="130">
        <v>0</v>
      </c>
      <c r="P304" s="130">
        <v>0</v>
      </c>
      <c r="Q304" s="130">
        <v>0</v>
      </c>
      <c r="R304" s="131">
        <v>0</v>
      </c>
      <c r="S304" s="131" t="s">
        <v>326</v>
      </c>
      <c r="T304" s="131"/>
      <c r="U304" s="131">
        <v>0</v>
      </c>
      <c r="V304" s="131">
        <v>0</v>
      </c>
      <c r="W304" s="131">
        <v>0</v>
      </c>
      <c r="X304" s="131" t="s">
        <v>327</v>
      </c>
      <c r="Y304" s="126"/>
      <c r="Z304" s="126"/>
      <c r="AA304" s="126"/>
      <c r="AB304" s="126"/>
      <c r="AC304" s="126"/>
      <c r="AD304" s="126"/>
      <c r="AE304" s="126"/>
      <c r="AF304" s="126"/>
      <c r="AG304" s="126" t="s">
        <v>1349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>
      <c r="A305" s="134" t="s">
        <v>320</v>
      </c>
      <c r="B305" s="135" t="s">
        <v>191</v>
      </c>
      <c r="C305" s="152" t="s">
        <v>192</v>
      </c>
      <c r="D305" s="136"/>
      <c r="E305" s="137"/>
      <c r="F305" s="138"/>
      <c r="G305" s="139">
        <f>SUM(G306:G307)</f>
        <v>0</v>
      </c>
      <c r="H305" s="133"/>
      <c r="I305" s="133">
        <v>0</v>
      </c>
      <c r="J305" s="133"/>
      <c r="K305" s="133">
        <v>0</v>
      </c>
      <c r="L305" s="133"/>
      <c r="M305" s="133"/>
      <c r="N305" s="132"/>
      <c r="O305" s="132"/>
      <c r="P305" s="132"/>
      <c r="Q305" s="132"/>
      <c r="R305" s="133"/>
      <c r="S305" s="133"/>
      <c r="T305" s="133"/>
      <c r="U305" s="133"/>
      <c r="V305" s="133"/>
      <c r="W305" s="133"/>
      <c r="X305" s="133"/>
      <c r="AG305" t="s">
        <v>321</v>
      </c>
    </row>
    <row r="306" spans="1:60">
      <c r="A306" s="146" t="s">
        <v>1089</v>
      </c>
      <c r="B306" s="147" t="s">
        <v>1397</v>
      </c>
      <c r="C306" s="153" t="s">
        <v>1398</v>
      </c>
      <c r="D306" s="148" t="s">
        <v>408</v>
      </c>
      <c r="E306" s="149">
        <v>8.5</v>
      </c>
      <c r="F306" s="150">
        <v>0</v>
      </c>
      <c r="G306" s="145">
        <f t="shared" ref="G306:G307" si="16">F306*E306</f>
        <v>0</v>
      </c>
      <c r="H306" s="131">
        <v>0</v>
      </c>
      <c r="I306" s="131">
        <v>0</v>
      </c>
      <c r="J306" s="131">
        <v>132</v>
      </c>
      <c r="K306" s="131">
        <v>1122</v>
      </c>
      <c r="L306" s="131">
        <v>21</v>
      </c>
      <c r="M306" s="131">
        <v>1357.62</v>
      </c>
      <c r="N306" s="130">
        <v>0</v>
      </c>
      <c r="O306" s="130">
        <v>0</v>
      </c>
      <c r="P306" s="130">
        <v>0</v>
      </c>
      <c r="Q306" s="130">
        <v>0</v>
      </c>
      <c r="R306" s="131">
        <v>0</v>
      </c>
      <c r="S306" s="131" t="s">
        <v>326</v>
      </c>
      <c r="T306" s="131"/>
      <c r="U306" s="131">
        <v>0</v>
      </c>
      <c r="V306" s="131">
        <v>0</v>
      </c>
      <c r="W306" s="131">
        <v>0</v>
      </c>
      <c r="X306" s="131" t="s">
        <v>327</v>
      </c>
      <c r="Y306" s="126"/>
      <c r="Z306" s="126"/>
      <c r="AA306" s="126"/>
      <c r="AB306" s="126"/>
      <c r="AC306" s="126"/>
      <c r="AD306" s="126"/>
      <c r="AE306" s="126"/>
      <c r="AF306" s="126"/>
      <c r="AG306" s="126" t="s">
        <v>1349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>
      <c r="A307" s="146" t="s">
        <v>1096</v>
      </c>
      <c r="B307" s="147" t="s">
        <v>1399</v>
      </c>
      <c r="C307" s="153" t="s">
        <v>1400</v>
      </c>
      <c r="D307" s="148" t="s">
        <v>325</v>
      </c>
      <c r="E307" s="149">
        <v>4</v>
      </c>
      <c r="F307" s="150">
        <v>0</v>
      </c>
      <c r="G307" s="145">
        <f t="shared" si="16"/>
        <v>0</v>
      </c>
      <c r="H307" s="131">
        <v>0</v>
      </c>
      <c r="I307" s="131">
        <v>0</v>
      </c>
      <c r="J307" s="131">
        <v>150</v>
      </c>
      <c r="K307" s="131">
        <v>600</v>
      </c>
      <c r="L307" s="131">
        <v>21</v>
      </c>
      <c r="M307" s="131">
        <v>726</v>
      </c>
      <c r="N307" s="130">
        <v>0</v>
      </c>
      <c r="O307" s="130">
        <v>0</v>
      </c>
      <c r="P307" s="130">
        <v>0</v>
      </c>
      <c r="Q307" s="130">
        <v>0</v>
      </c>
      <c r="R307" s="131">
        <v>0</v>
      </c>
      <c r="S307" s="131" t="s">
        <v>326</v>
      </c>
      <c r="T307" s="131"/>
      <c r="U307" s="131">
        <v>0</v>
      </c>
      <c r="V307" s="131">
        <v>0</v>
      </c>
      <c r="W307" s="131">
        <v>0</v>
      </c>
      <c r="X307" s="131" t="s">
        <v>327</v>
      </c>
      <c r="Y307" s="126"/>
      <c r="Z307" s="126"/>
      <c r="AA307" s="126"/>
      <c r="AB307" s="126"/>
      <c r="AC307" s="126"/>
      <c r="AD307" s="126"/>
      <c r="AE307" s="126"/>
      <c r="AF307" s="126"/>
      <c r="AG307" s="126" t="s">
        <v>1349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>
      <c r="A308" s="134" t="s">
        <v>320</v>
      </c>
      <c r="B308" s="135" t="s">
        <v>193</v>
      </c>
      <c r="C308" s="152" t="s">
        <v>194</v>
      </c>
      <c r="D308" s="136"/>
      <c r="E308" s="137"/>
      <c r="F308" s="138"/>
      <c r="G308" s="139">
        <f>G309</f>
        <v>0</v>
      </c>
      <c r="H308" s="133"/>
      <c r="I308" s="133">
        <v>0</v>
      </c>
      <c r="J308" s="133"/>
      <c r="K308" s="133">
        <v>0</v>
      </c>
      <c r="L308" s="133"/>
      <c r="M308" s="133"/>
      <c r="N308" s="132"/>
      <c r="O308" s="132"/>
      <c r="P308" s="132"/>
      <c r="Q308" s="132"/>
      <c r="R308" s="133"/>
      <c r="S308" s="133"/>
      <c r="T308" s="133"/>
      <c r="U308" s="133"/>
      <c r="V308" s="133"/>
      <c r="W308" s="133"/>
      <c r="X308" s="133"/>
      <c r="AG308" t="s">
        <v>321</v>
      </c>
    </row>
    <row r="309" spans="1:60">
      <c r="A309" s="146" t="s">
        <v>1099</v>
      </c>
      <c r="B309" s="147" t="s">
        <v>1401</v>
      </c>
      <c r="C309" s="153" t="s">
        <v>1402</v>
      </c>
      <c r="D309" s="148" t="s">
        <v>325</v>
      </c>
      <c r="E309" s="149">
        <v>2</v>
      </c>
      <c r="F309" s="150">
        <v>0</v>
      </c>
      <c r="G309" s="145">
        <f>F309*E309</f>
        <v>0</v>
      </c>
      <c r="H309" s="131">
        <v>0</v>
      </c>
      <c r="I309" s="131">
        <v>0</v>
      </c>
      <c r="J309" s="131">
        <v>451.2</v>
      </c>
      <c r="K309" s="131">
        <v>902.4</v>
      </c>
      <c r="L309" s="131">
        <v>21</v>
      </c>
      <c r="M309" s="131">
        <v>1091.904</v>
      </c>
      <c r="N309" s="130">
        <v>0</v>
      </c>
      <c r="O309" s="130">
        <v>0</v>
      </c>
      <c r="P309" s="130">
        <v>0</v>
      </c>
      <c r="Q309" s="130">
        <v>0</v>
      </c>
      <c r="R309" s="131">
        <v>0</v>
      </c>
      <c r="S309" s="131" t="s">
        <v>326</v>
      </c>
      <c r="T309" s="131"/>
      <c r="U309" s="131">
        <v>0</v>
      </c>
      <c r="V309" s="131">
        <v>0</v>
      </c>
      <c r="W309" s="131">
        <v>0</v>
      </c>
      <c r="X309" s="131" t="s">
        <v>327</v>
      </c>
      <c r="Y309" s="126"/>
      <c r="Z309" s="126"/>
      <c r="AA309" s="126"/>
      <c r="AB309" s="126"/>
      <c r="AC309" s="126"/>
      <c r="AD309" s="126"/>
      <c r="AE309" s="126"/>
      <c r="AF309" s="126"/>
      <c r="AG309" s="126" t="s">
        <v>1349</v>
      </c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>
      <c r="A310" s="134" t="s">
        <v>320</v>
      </c>
      <c r="B310" s="135" t="s">
        <v>195</v>
      </c>
      <c r="C310" s="152" t="s">
        <v>196</v>
      </c>
      <c r="D310" s="136"/>
      <c r="E310" s="137"/>
      <c r="F310" s="138"/>
      <c r="G310" s="139">
        <f>G311+G312</f>
        <v>0</v>
      </c>
      <c r="H310" s="133"/>
      <c r="I310" s="133">
        <v>0</v>
      </c>
      <c r="J310" s="133"/>
      <c r="K310" s="133">
        <v>0</v>
      </c>
      <c r="L310" s="133"/>
      <c r="M310" s="133"/>
      <c r="N310" s="132"/>
      <c r="O310" s="132"/>
      <c r="P310" s="132"/>
      <c r="Q310" s="132"/>
      <c r="R310" s="133"/>
      <c r="S310" s="133"/>
      <c r="T310" s="133"/>
      <c r="U310" s="133"/>
      <c r="V310" s="133"/>
      <c r="W310" s="133"/>
      <c r="X310" s="133"/>
      <c r="AG310" t="s">
        <v>321</v>
      </c>
    </row>
    <row r="311" spans="1:60">
      <c r="A311" s="146" t="s">
        <v>1102</v>
      </c>
      <c r="B311" s="147" t="s">
        <v>1403</v>
      </c>
      <c r="C311" s="153" t="s">
        <v>1404</v>
      </c>
      <c r="D311" s="148" t="s">
        <v>325</v>
      </c>
      <c r="E311" s="149">
        <v>1</v>
      </c>
      <c r="F311" s="150">
        <v>0</v>
      </c>
      <c r="G311" s="145">
        <f t="shared" ref="G311:G312" si="17">F311*E311</f>
        <v>0</v>
      </c>
      <c r="H311" s="131">
        <v>0</v>
      </c>
      <c r="I311" s="131">
        <v>0</v>
      </c>
      <c r="J311" s="131">
        <v>402</v>
      </c>
      <c r="K311" s="131">
        <v>402</v>
      </c>
      <c r="L311" s="131">
        <v>21</v>
      </c>
      <c r="M311" s="131">
        <v>486.42</v>
      </c>
      <c r="N311" s="130">
        <v>0</v>
      </c>
      <c r="O311" s="130">
        <v>0</v>
      </c>
      <c r="P311" s="130">
        <v>0</v>
      </c>
      <c r="Q311" s="130">
        <v>0</v>
      </c>
      <c r="R311" s="131">
        <v>0</v>
      </c>
      <c r="S311" s="131" t="s">
        <v>326</v>
      </c>
      <c r="T311" s="131"/>
      <c r="U311" s="131">
        <v>0</v>
      </c>
      <c r="V311" s="131">
        <v>0</v>
      </c>
      <c r="W311" s="131">
        <v>0</v>
      </c>
      <c r="X311" s="131" t="s">
        <v>327</v>
      </c>
      <c r="Y311" s="126"/>
      <c r="Z311" s="126"/>
      <c r="AA311" s="126"/>
      <c r="AB311" s="126"/>
      <c r="AC311" s="126"/>
      <c r="AD311" s="126"/>
      <c r="AE311" s="126"/>
      <c r="AF311" s="126"/>
      <c r="AG311" s="126" t="s">
        <v>1349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ht="22.5">
      <c r="A312" s="146" t="s">
        <v>1107</v>
      </c>
      <c r="B312" s="147" t="s">
        <v>1405</v>
      </c>
      <c r="C312" s="153" t="s">
        <v>1406</v>
      </c>
      <c r="D312" s="148" t="s">
        <v>325</v>
      </c>
      <c r="E312" s="149">
        <v>3</v>
      </c>
      <c r="F312" s="150">
        <v>0</v>
      </c>
      <c r="G312" s="145">
        <f t="shared" si="17"/>
        <v>0</v>
      </c>
      <c r="H312" s="131">
        <v>0</v>
      </c>
      <c r="I312" s="131">
        <v>0</v>
      </c>
      <c r="J312" s="131">
        <v>282</v>
      </c>
      <c r="K312" s="131">
        <v>846</v>
      </c>
      <c r="L312" s="131">
        <v>21</v>
      </c>
      <c r="M312" s="131">
        <v>1023.66</v>
      </c>
      <c r="N312" s="130">
        <v>0</v>
      </c>
      <c r="O312" s="130">
        <v>0</v>
      </c>
      <c r="P312" s="130">
        <v>0</v>
      </c>
      <c r="Q312" s="130">
        <v>0</v>
      </c>
      <c r="R312" s="131">
        <v>0</v>
      </c>
      <c r="S312" s="131" t="s">
        <v>326</v>
      </c>
      <c r="T312" s="131"/>
      <c r="U312" s="131">
        <v>0</v>
      </c>
      <c r="V312" s="131">
        <v>0</v>
      </c>
      <c r="W312" s="131">
        <v>0</v>
      </c>
      <c r="X312" s="131" t="s">
        <v>327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1349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>
      <c r="A313" s="134" t="s">
        <v>320</v>
      </c>
      <c r="B313" s="135" t="s">
        <v>197</v>
      </c>
      <c r="C313" s="152" t="s">
        <v>198</v>
      </c>
      <c r="D313" s="136"/>
      <c r="E313" s="137"/>
      <c r="F313" s="138"/>
      <c r="G313" s="139">
        <f>G314+G321</f>
        <v>0</v>
      </c>
      <c r="H313" s="133"/>
      <c r="I313" s="133">
        <v>0</v>
      </c>
      <c r="J313" s="133"/>
      <c r="K313" s="133">
        <v>0</v>
      </c>
      <c r="L313" s="133"/>
      <c r="M313" s="133"/>
      <c r="N313" s="132"/>
      <c r="O313" s="132"/>
      <c r="P313" s="132"/>
      <c r="Q313" s="132"/>
      <c r="R313" s="133"/>
      <c r="S313" s="133"/>
      <c r="T313" s="133"/>
      <c r="U313" s="133"/>
      <c r="V313" s="133"/>
      <c r="W313" s="133"/>
      <c r="X313" s="133"/>
      <c r="AG313" t="s">
        <v>321</v>
      </c>
    </row>
    <row r="314" spans="1:60" ht="22.5">
      <c r="A314" s="140" t="s">
        <v>1110</v>
      </c>
      <c r="B314" s="141" t="s">
        <v>1407</v>
      </c>
      <c r="C314" s="154" t="s">
        <v>1408</v>
      </c>
      <c r="D314" s="142" t="s">
        <v>338</v>
      </c>
      <c r="E314" s="143">
        <v>14.85</v>
      </c>
      <c r="F314" s="144">
        <v>0</v>
      </c>
      <c r="G314" s="145">
        <f>F314*E314</f>
        <v>0</v>
      </c>
      <c r="H314" s="131">
        <v>0</v>
      </c>
      <c r="I314" s="131">
        <v>0</v>
      </c>
      <c r="J314" s="131">
        <v>101</v>
      </c>
      <c r="K314" s="131">
        <v>1499.85</v>
      </c>
      <c r="L314" s="131">
        <v>21</v>
      </c>
      <c r="M314" s="131">
        <v>1814.8184999999999</v>
      </c>
      <c r="N314" s="130">
        <v>0</v>
      </c>
      <c r="O314" s="130">
        <v>0</v>
      </c>
      <c r="P314" s="130">
        <v>1.7999999999999999E-2</v>
      </c>
      <c r="Q314" s="130">
        <v>0.26729999999999998</v>
      </c>
      <c r="R314" s="131">
        <v>0</v>
      </c>
      <c r="S314" s="131" t="s">
        <v>326</v>
      </c>
      <c r="T314" s="131"/>
      <c r="U314" s="131">
        <v>0</v>
      </c>
      <c r="V314" s="131">
        <v>0</v>
      </c>
      <c r="W314" s="131">
        <v>0</v>
      </c>
      <c r="X314" s="131" t="s">
        <v>327</v>
      </c>
      <c r="Y314" s="126"/>
      <c r="Z314" s="126"/>
      <c r="AA314" s="126"/>
      <c r="AB314" s="126"/>
      <c r="AC314" s="126"/>
      <c r="AD314" s="126"/>
      <c r="AE314" s="126"/>
      <c r="AF314" s="126"/>
      <c r="AG314" s="126" t="s">
        <v>1349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>
      <c r="A315" s="129"/>
      <c r="B315" s="129"/>
      <c r="C315" s="255" t="s">
        <v>1286</v>
      </c>
      <c r="D315" s="256"/>
      <c r="E315" s="256"/>
      <c r="F315" s="256"/>
      <c r="G315" s="256"/>
      <c r="H315" s="131"/>
      <c r="I315" s="131"/>
      <c r="J315" s="131"/>
      <c r="K315" s="131"/>
      <c r="L315" s="131"/>
      <c r="M315" s="131"/>
      <c r="N315" s="130"/>
      <c r="O315" s="130"/>
      <c r="P315" s="130"/>
      <c r="Q315" s="130"/>
      <c r="R315" s="131"/>
      <c r="S315" s="131"/>
      <c r="T315" s="131"/>
      <c r="U315" s="131"/>
      <c r="V315" s="131"/>
      <c r="W315" s="131"/>
      <c r="X315" s="131"/>
      <c r="Y315" s="126"/>
      <c r="Z315" s="126"/>
      <c r="AA315" s="126"/>
      <c r="AB315" s="126"/>
      <c r="AC315" s="126"/>
      <c r="AD315" s="126"/>
      <c r="AE315" s="126"/>
      <c r="AF315" s="126"/>
      <c r="AG315" s="126" t="s">
        <v>340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>
      <c r="A316" s="129"/>
      <c r="B316" s="129"/>
      <c r="C316" s="257" t="s">
        <v>1409</v>
      </c>
      <c r="D316" s="258"/>
      <c r="E316" s="258"/>
      <c r="F316" s="258"/>
      <c r="G316" s="258"/>
      <c r="H316" s="131"/>
      <c r="I316" s="131"/>
      <c r="J316" s="131"/>
      <c r="K316" s="131"/>
      <c r="L316" s="131"/>
      <c r="M316" s="131"/>
      <c r="N316" s="130"/>
      <c r="O316" s="130"/>
      <c r="P316" s="130"/>
      <c r="Q316" s="130"/>
      <c r="R316" s="131"/>
      <c r="S316" s="131"/>
      <c r="T316" s="131"/>
      <c r="U316" s="131"/>
      <c r="V316" s="131"/>
      <c r="W316" s="131"/>
      <c r="X316" s="131"/>
      <c r="Y316" s="126"/>
      <c r="Z316" s="126"/>
      <c r="AA316" s="126"/>
      <c r="AB316" s="126"/>
      <c r="AC316" s="126"/>
      <c r="AD316" s="126"/>
      <c r="AE316" s="126"/>
      <c r="AF316" s="126"/>
      <c r="AG316" s="126" t="s">
        <v>340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>
      <c r="A317" s="129"/>
      <c r="B317" s="129"/>
      <c r="C317" s="257" t="s">
        <v>1410</v>
      </c>
      <c r="D317" s="258"/>
      <c r="E317" s="258"/>
      <c r="F317" s="258"/>
      <c r="G317" s="258"/>
      <c r="H317" s="131"/>
      <c r="I317" s="131"/>
      <c r="J317" s="131"/>
      <c r="K317" s="131"/>
      <c r="L317" s="131"/>
      <c r="M317" s="131"/>
      <c r="N317" s="130"/>
      <c r="O317" s="130"/>
      <c r="P317" s="130"/>
      <c r="Q317" s="130"/>
      <c r="R317" s="131"/>
      <c r="S317" s="131"/>
      <c r="T317" s="131"/>
      <c r="U317" s="131"/>
      <c r="V317" s="131"/>
      <c r="W317" s="131"/>
      <c r="X317" s="131"/>
      <c r="Y317" s="126"/>
      <c r="Z317" s="126"/>
      <c r="AA317" s="126"/>
      <c r="AB317" s="126"/>
      <c r="AC317" s="126"/>
      <c r="AD317" s="126"/>
      <c r="AE317" s="126"/>
      <c r="AF317" s="126"/>
      <c r="AG317" s="126" t="s">
        <v>340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>
      <c r="A318" s="129"/>
      <c r="B318" s="129"/>
      <c r="C318" s="257" t="s">
        <v>373</v>
      </c>
      <c r="D318" s="258"/>
      <c r="E318" s="258"/>
      <c r="F318" s="258"/>
      <c r="G318" s="258"/>
      <c r="H318" s="131"/>
      <c r="I318" s="131"/>
      <c r="J318" s="131"/>
      <c r="K318" s="131"/>
      <c r="L318" s="131"/>
      <c r="M318" s="131"/>
      <c r="N318" s="130"/>
      <c r="O318" s="130"/>
      <c r="P318" s="130"/>
      <c r="Q318" s="130"/>
      <c r="R318" s="131"/>
      <c r="S318" s="131"/>
      <c r="T318" s="131"/>
      <c r="U318" s="131"/>
      <c r="V318" s="131"/>
      <c r="W318" s="131"/>
      <c r="X318" s="131"/>
      <c r="Y318" s="126"/>
      <c r="Z318" s="126"/>
      <c r="AA318" s="126"/>
      <c r="AB318" s="126"/>
      <c r="AC318" s="126"/>
      <c r="AD318" s="126"/>
      <c r="AE318" s="126"/>
      <c r="AF318" s="126"/>
      <c r="AG318" s="126" t="s">
        <v>340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>
      <c r="A319" s="129"/>
      <c r="B319" s="129"/>
      <c r="C319" s="257" t="s">
        <v>1287</v>
      </c>
      <c r="D319" s="258"/>
      <c r="E319" s="258"/>
      <c r="F319" s="258"/>
      <c r="G319" s="258"/>
      <c r="H319" s="131"/>
      <c r="I319" s="131"/>
      <c r="J319" s="131"/>
      <c r="K319" s="131"/>
      <c r="L319" s="131"/>
      <c r="M319" s="131"/>
      <c r="N319" s="130"/>
      <c r="O319" s="130"/>
      <c r="P319" s="130"/>
      <c r="Q319" s="130"/>
      <c r="R319" s="131"/>
      <c r="S319" s="131"/>
      <c r="T319" s="131"/>
      <c r="U319" s="131"/>
      <c r="V319" s="131"/>
      <c r="W319" s="131"/>
      <c r="X319" s="131"/>
      <c r="Y319" s="126"/>
      <c r="Z319" s="126"/>
      <c r="AA319" s="126"/>
      <c r="AB319" s="126"/>
      <c r="AC319" s="126"/>
      <c r="AD319" s="126"/>
      <c r="AE319" s="126"/>
      <c r="AF319" s="126"/>
      <c r="AG319" s="126" t="s">
        <v>340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>
      <c r="A320" s="129"/>
      <c r="B320" s="129"/>
      <c r="C320" s="257" t="s">
        <v>1187</v>
      </c>
      <c r="D320" s="258"/>
      <c r="E320" s="258"/>
      <c r="F320" s="258"/>
      <c r="G320" s="258"/>
      <c r="H320" s="131"/>
      <c r="I320" s="131"/>
      <c r="J320" s="131"/>
      <c r="K320" s="131"/>
      <c r="L320" s="131"/>
      <c r="M320" s="131"/>
      <c r="N320" s="130"/>
      <c r="O320" s="130"/>
      <c r="P320" s="130"/>
      <c r="Q320" s="130"/>
      <c r="R320" s="131"/>
      <c r="S320" s="131"/>
      <c r="T320" s="131"/>
      <c r="U320" s="131"/>
      <c r="V320" s="131"/>
      <c r="W320" s="131"/>
      <c r="X320" s="131"/>
      <c r="Y320" s="126"/>
      <c r="Z320" s="126"/>
      <c r="AA320" s="126"/>
      <c r="AB320" s="126"/>
      <c r="AC320" s="126"/>
      <c r="AD320" s="126"/>
      <c r="AE320" s="126"/>
      <c r="AF320" s="126"/>
      <c r="AG320" s="126" t="s">
        <v>340</v>
      </c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ht="22.5">
      <c r="A321" s="146" t="s">
        <v>1114</v>
      </c>
      <c r="B321" s="147" t="s">
        <v>1411</v>
      </c>
      <c r="C321" s="153" t="s">
        <v>1412</v>
      </c>
      <c r="D321" s="148" t="s">
        <v>0</v>
      </c>
      <c r="E321" s="149">
        <v>0</v>
      </c>
      <c r="F321" s="150">
        <v>7.7001033436677</v>
      </c>
      <c r="G321" s="145">
        <f>F321*E321</f>
        <v>0</v>
      </c>
      <c r="H321" s="131">
        <v>0</v>
      </c>
      <c r="I321" s="131">
        <v>0</v>
      </c>
      <c r="J321" s="131">
        <v>7.7</v>
      </c>
      <c r="K321" s="131">
        <v>115.48845</v>
      </c>
      <c r="L321" s="131">
        <v>21</v>
      </c>
      <c r="M321" s="131">
        <v>139.74289999999999</v>
      </c>
      <c r="N321" s="130">
        <v>0</v>
      </c>
      <c r="O321" s="130">
        <v>0</v>
      </c>
      <c r="P321" s="130">
        <v>0</v>
      </c>
      <c r="Q321" s="130">
        <v>0</v>
      </c>
      <c r="R321" s="131">
        <v>0</v>
      </c>
      <c r="S321" s="131" t="s">
        <v>326</v>
      </c>
      <c r="T321" s="131"/>
      <c r="U321" s="131">
        <v>0</v>
      </c>
      <c r="V321" s="131">
        <v>0</v>
      </c>
      <c r="W321" s="131">
        <v>0</v>
      </c>
      <c r="X321" s="131" t="s">
        <v>327</v>
      </c>
      <c r="Y321" s="126"/>
      <c r="Z321" s="126"/>
      <c r="AA321" s="126"/>
      <c r="AB321" s="126"/>
      <c r="AC321" s="126"/>
      <c r="AD321" s="126"/>
      <c r="AE321" s="126"/>
      <c r="AF321" s="126"/>
      <c r="AG321" s="126" t="s">
        <v>1349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>
      <c r="A322" s="134" t="s">
        <v>320</v>
      </c>
      <c r="B322" s="135" t="s">
        <v>199</v>
      </c>
      <c r="C322" s="152" t="s">
        <v>200</v>
      </c>
      <c r="D322" s="136"/>
      <c r="E322" s="137"/>
      <c r="F322" s="138"/>
      <c r="G322" s="139">
        <f>G323+G328+G342</f>
        <v>0</v>
      </c>
      <c r="H322" s="133"/>
      <c r="I322" s="133">
        <v>0</v>
      </c>
      <c r="J322" s="133"/>
      <c r="K322" s="133">
        <v>0</v>
      </c>
      <c r="L322" s="133"/>
      <c r="M322" s="133"/>
      <c r="N322" s="132"/>
      <c r="O322" s="132"/>
      <c r="P322" s="132"/>
      <c r="Q322" s="132"/>
      <c r="R322" s="133"/>
      <c r="S322" s="133"/>
      <c r="T322" s="133"/>
      <c r="U322" s="133"/>
      <c r="V322" s="133"/>
      <c r="W322" s="133"/>
      <c r="X322" s="133"/>
      <c r="AG322" t="s">
        <v>321</v>
      </c>
    </row>
    <row r="323" spans="1:60" ht="33.75">
      <c r="A323" s="140" t="s">
        <v>1119</v>
      </c>
      <c r="B323" s="141" t="s">
        <v>1413</v>
      </c>
      <c r="C323" s="154" t="s">
        <v>1414</v>
      </c>
      <c r="D323" s="142" t="s">
        <v>338</v>
      </c>
      <c r="E323" s="143">
        <v>11.371</v>
      </c>
      <c r="F323" s="144">
        <v>0</v>
      </c>
      <c r="G323" s="145">
        <f t="shared" ref="G323" si="18">F323*E323</f>
        <v>0</v>
      </c>
      <c r="H323" s="131">
        <v>0</v>
      </c>
      <c r="I323" s="131">
        <v>0</v>
      </c>
      <c r="J323" s="131">
        <v>124.5</v>
      </c>
      <c r="K323" s="131">
        <v>1415.6895</v>
      </c>
      <c r="L323" s="131">
        <v>21</v>
      </c>
      <c r="M323" s="131">
        <v>1712.9849000000002</v>
      </c>
      <c r="N323" s="130">
        <v>0</v>
      </c>
      <c r="O323" s="130">
        <v>0</v>
      </c>
      <c r="P323" s="130">
        <v>0</v>
      </c>
      <c r="Q323" s="130">
        <v>0</v>
      </c>
      <c r="R323" s="131">
        <v>0</v>
      </c>
      <c r="S323" s="131" t="s">
        <v>326</v>
      </c>
      <c r="T323" s="131"/>
      <c r="U323" s="131">
        <v>0</v>
      </c>
      <c r="V323" s="131">
        <v>0</v>
      </c>
      <c r="W323" s="131">
        <v>0</v>
      </c>
      <c r="X323" s="131" t="s">
        <v>327</v>
      </c>
      <c r="Y323" s="126"/>
      <c r="Z323" s="126"/>
      <c r="AA323" s="126"/>
      <c r="AB323" s="126"/>
      <c r="AC323" s="126"/>
      <c r="AD323" s="126"/>
      <c r="AE323" s="126"/>
      <c r="AF323" s="126"/>
      <c r="AG323" s="126" t="s">
        <v>1349</v>
      </c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>
      <c r="A324" s="129"/>
      <c r="B324" s="129"/>
      <c r="C324" s="255" t="s">
        <v>1415</v>
      </c>
      <c r="D324" s="256"/>
      <c r="E324" s="256"/>
      <c r="F324" s="256"/>
      <c r="G324" s="256"/>
      <c r="H324" s="131"/>
      <c r="I324" s="131"/>
      <c r="J324" s="131"/>
      <c r="K324" s="131"/>
      <c r="L324" s="131"/>
      <c r="M324" s="131"/>
      <c r="N324" s="130"/>
      <c r="O324" s="130"/>
      <c r="P324" s="130"/>
      <c r="Q324" s="130"/>
      <c r="R324" s="131"/>
      <c r="S324" s="131"/>
      <c r="T324" s="131"/>
      <c r="U324" s="131"/>
      <c r="V324" s="131"/>
      <c r="W324" s="131"/>
      <c r="X324" s="131"/>
      <c r="Y324" s="126"/>
      <c r="Z324" s="126"/>
      <c r="AA324" s="126"/>
      <c r="AB324" s="126"/>
      <c r="AC324" s="126"/>
      <c r="AD324" s="126"/>
      <c r="AE324" s="126"/>
      <c r="AF324" s="126"/>
      <c r="AG324" s="126" t="s">
        <v>340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>
      <c r="A325" s="129"/>
      <c r="B325" s="129"/>
      <c r="C325" s="257" t="s">
        <v>1178</v>
      </c>
      <c r="D325" s="258"/>
      <c r="E325" s="258"/>
      <c r="F325" s="258"/>
      <c r="G325" s="258"/>
      <c r="H325" s="131"/>
      <c r="I325" s="131"/>
      <c r="J325" s="131"/>
      <c r="K325" s="131"/>
      <c r="L325" s="131"/>
      <c r="M325" s="131"/>
      <c r="N325" s="130"/>
      <c r="O325" s="130"/>
      <c r="P325" s="130"/>
      <c r="Q325" s="130"/>
      <c r="R325" s="131"/>
      <c r="S325" s="131"/>
      <c r="T325" s="131"/>
      <c r="U325" s="131"/>
      <c r="V325" s="131"/>
      <c r="W325" s="131"/>
      <c r="X325" s="131"/>
      <c r="Y325" s="126"/>
      <c r="Z325" s="126"/>
      <c r="AA325" s="126"/>
      <c r="AB325" s="126"/>
      <c r="AC325" s="126"/>
      <c r="AD325" s="126"/>
      <c r="AE325" s="126"/>
      <c r="AF325" s="126"/>
      <c r="AG325" s="126" t="s">
        <v>340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>
      <c r="A326" s="129"/>
      <c r="B326" s="129"/>
      <c r="C326" s="257" t="s">
        <v>1416</v>
      </c>
      <c r="D326" s="258"/>
      <c r="E326" s="258"/>
      <c r="F326" s="258"/>
      <c r="G326" s="258"/>
      <c r="H326" s="131"/>
      <c r="I326" s="131"/>
      <c r="J326" s="131"/>
      <c r="K326" s="131"/>
      <c r="L326" s="131"/>
      <c r="M326" s="131"/>
      <c r="N326" s="130"/>
      <c r="O326" s="130"/>
      <c r="P326" s="130"/>
      <c r="Q326" s="130"/>
      <c r="R326" s="131"/>
      <c r="S326" s="131"/>
      <c r="T326" s="131"/>
      <c r="U326" s="131"/>
      <c r="V326" s="131"/>
      <c r="W326" s="131"/>
      <c r="X326" s="131"/>
      <c r="Y326" s="126"/>
      <c r="Z326" s="126"/>
      <c r="AA326" s="126"/>
      <c r="AB326" s="126"/>
      <c r="AC326" s="126"/>
      <c r="AD326" s="126"/>
      <c r="AE326" s="126"/>
      <c r="AF326" s="126"/>
      <c r="AG326" s="126" t="s">
        <v>340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>
      <c r="A327" s="129"/>
      <c r="B327" s="129"/>
      <c r="C327" s="257" t="s">
        <v>1187</v>
      </c>
      <c r="D327" s="258"/>
      <c r="E327" s="258"/>
      <c r="F327" s="258"/>
      <c r="G327" s="258"/>
      <c r="H327" s="131"/>
      <c r="I327" s="131"/>
      <c r="J327" s="131"/>
      <c r="K327" s="131"/>
      <c r="L327" s="131"/>
      <c r="M327" s="131"/>
      <c r="N327" s="130"/>
      <c r="O327" s="130"/>
      <c r="P327" s="130"/>
      <c r="Q327" s="130"/>
      <c r="R327" s="131"/>
      <c r="S327" s="131"/>
      <c r="T327" s="131"/>
      <c r="U327" s="131"/>
      <c r="V327" s="131"/>
      <c r="W327" s="131"/>
      <c r="X327" s="131"/>
      <c r="Y327" s="126"/>
      <c r="Z327" s="126"/>
      <c r="AA327" s="126"/>
      <c r="AB327" s="126"/>
      <c r="AC327" s="126"/>
      <c r="AD327" s="126"/>
      <c r="AE327" s="126"/>
      <c r="AF327" s="126"/>
      <c r="AG327" s="126" t="s">
        <v>340</v>
      </c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ht="22.5">
      <c r="A328" s="140" t="s">
        <v>1123</v>
      </c>
      <c r="B328" s="141" t="s">
        <v>1417</v>
      </c>
      <c r="C328" s="154" t="s">
        <v>1418</v>
      </c>
      <c r="D328" s="142" t="s">
        <v>338</v>
      </c>
      <c r="E328" s="143">
        <v>66.909000000000006</v>
      </c>
      <c r="F328" s="144">
        <v>0</v>
      </c>
      <c r="G328" s="145">
        <f t="shared" ref="G328" si="19">F328*E328</f>
        <v>0</v>
      </c>
      <c r="H328" s="131">
        <v>0</v>
      </c>
      <c r="I328" s="131">
        <v>0</v>
      </c>
      <c r="J328" s="131">
        <v>100.5</v>
      </c>
      <c r="K328" s="131">
        <v>6724.3545000000004</v>
      </c>
      <c r="L328" s="131">
        <v>21</v>
      </c>
      <c r="M328" s="131">
        <v>8136.4635000000007</v>
      </c>
      <c r="N328" s="130">
        <v>0</v>
      </c>
      <c r="O328" s="130">
        <v>0</v>
      </c>
      <c r="P328" s="130">
        <v>0</v>
      </c>
      <c r="Q328" s="130">
        <v>0</v>
      </c>
      <c r="R328" s="131">
        <v>0</v>
      </c>
      <c r="S328" s="131" t="s">
        <v>326</v>
      </c>
      <c r="T328" s="131"/>
      <c r="U328" s="131">
        <v>0</v>
      </c>
      <c r="V328" s="131">
        <v>0</v>
      </c>
      <c r="W328" s="131">
        <v>0</v>
      </c>
      <c r="X328" s="131" t="s">
        <v>327</v>
      </c>
      <c r="Y328" s="126"/>
      <c r="Z328" s="126"/>
      <c r="AA328" s="126"/>
      <c r="AB328" s="126"/>
      <c r="AC328" s="126"/>
      <c r="AD328" s="126"/>
      <c r="AE328" s="126"/>
      <c r="AF328" s="126"/>
      <c r="AG328" s="126" t="s">
        <v>1349</v>
      </c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>
      <c r="A329" s="129"/>
      <c r="B329" s="129"/>
      <c r="C329" s="255" t="s">
        <v>1419</v>
      </c>
      <c r="D329" s="256"/>
      <c r="E329" s="256"/>
      <c r="F329" s="256"/>
      <c r="G329" s="256"/>
      <c r="H329" s="131"/>
      <c r="I329" s="131"/>
      <c r="J329" s="131"/>
      <c r="K329" s="131"/>
      <c r="L329" s="131"/>
      <c r="M329" s="131"/>
      <c r="N329" s="130"/>
      <c r="O329" s="130"/>
      <c r="P329" s="130"/>
      <c r="Q329" s="130"/>
      <c r="R329" s="131"/>
      <c r="S329" s="131"/>
      <c r="T329" s="131"/>
      <c r="U329" s="131"/>
      <c r="V329" s="131"/>
      <c r="W329" s="131"/>
      <c r="X329" s="131"/>
      <c r="Y329" s="126"/>
      <c r="Z329" s="126"/>
      <c r="AA329" s="126"/>
      <c r="AB329" s="126"/>
      <c r="AC329" s="126"/>
      <c r="AD329" s="126"/>
      <c r="AE329" s="126"/>
      <c r="AF329" s="126"/>
      <c r="AG329" s="126" t="s">
        <v>340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>
      <c r="A330" s="129"/>
      <c r="B330" s="129"/>
      <c r="C330" s="257" t="s">
        <v>357</v>
      </c>
      <c r="D330" s="258"/>
      <c r="E330" s="258"/>
      <c r="F330" s="258"/>
      <c r="G330" s="258"/>
      <c r="H330" s="131"/>
      <c r="I330" s="131"/>
      <c r="J330" s="131"/>
      <c r="K330" s="131"/>
      <c r="L330" s="131"/>
      <c r="M330" s="131"/>
      <c r="N330" s="130"/>
      <c r="O330" s="130"/>
      <c r="P330" s="130"/>
      <c r="Q330" s="130"/>
      <c r="R330" s="131"/>
      <c r="S330" s="131"/>
      <c r="T330" s="131"/>
      <c r="U330" s="131"/>
      <c r="V330" s="131"/>
      <c r="W330" s="131"/>
      <c r="X330" s="131"/>
      <c r="Y330" s="126"/>
      <c r="Z330" s="126"/>
      <c r="AA330" s="126"/>
      <c r="AB330" s="126"/>
      <c r="AC330" s="126"/>
      <c r="AD330" s="126"/>
      <c r="AE330" s="126"/>
      <c r="AF330" s="126"/>
      <c r="AG330" s="126" t="s">
        <v>340</v>
      </c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>
      <c r="A331" s="129"/>
      <c r="B331" s="129"/>
      <c r="C331" s="257" t="s">
        <v>1420</v>
      </c>
      <c r="D331" s="258"/>
      <c r="E331" s="258"/>
      <c r="F331" s="258"/>
      <c r="G331" s="258"/>
      <c r="H331" s="131"/>
      <c r="I331" s="131"/>
      <c r="J331" s="131"/>
      <c r="K331" s="131"/>
      <c r="L331" s="131"/>
      <c r="M331" s="131"/>
      <c r="N331" s="130"/>
      <c r="O331" s="130"/>
      <c r="P331" s="130"/>
      <c r="Q331" s="130"/>
      <c r="R331" s="131"/>
      <c r="S331" s="131"/>
      <c r="T331" s="131"/>
      <c r="U331" s="131"/>
      <c r="V331" s="131"/>
      <c r="W331" s="131"/>
      <c r="X331" s="131"/>
      <c r="Y331" s="126"/>
      <c r="Z331" s="126"/>
      <c r="AA331" s="126"/>
      <c r="AB331" s="126"/>
      <c r="AC331" s="126"/>
      <c r="AD331" s="126"/>
      <c r="AE331" s="126"/>
      <c r="AF331" s="126"/>
      <c r="AG331" s="126" t="s">
        <v>340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>
      <c r="A332" s="129"/>
      <c r="B332" s="129"/>
      <c r="C332" s="257" t="s">
        <v>1253</v>
      </c>
      <c r="D332" s="258"/>
      <c r="E332" s="258"/>
      <c r="F332" s="258"/>
      <c r="G332" s="258"/>
      <c r="H332" s="131"/>
      <c r="I332" s="131"/>
      <c r="J332" s="131"/>
      <c r="K332" s="131"/>
      <c r="L332" s="131"/>
      <c r="M332" s="131"/>
      <c r="N332" s="130"/>
      <c r="O332" s="130"/>
      <c r="P332" s="130"/>
      <c r="Q332" s="130"/>
      <c r="R332" s="131"/>
      <c r="S332" s="131"/>
      <c r="T332" s="131"/>
      <c r="U332" s="131"/>
      <c r="V332" s="131"/>
      <c r="W332" s="131"/>
      <c r="X332" s="131"/>
      <c r="Y332" s="126"/>
      <c r="Z332" s="126"/>
      <c r="AA332" s="126"/>
      <c r="AB332" s="126"/>
      <c r="AC332" s="126"/>
      <c r="AD332" s="126"/>
      <c r="AE332" s="126"/>
      <c r="AF332" s="126"/>
      <c r="AG332" s="126" t="s">
        <v>340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>
      <c r="A333" s="129"/>
      <c r="B333" s="129"/>
      <c r="C333" s="257" t="s">
        <v>1421</v>
      </c>
      <c r="D333" s="258"/>
      <c r="E333" s="258"/>
      <c r="F333" s="258"/>
      <c r="G333" s="258"/>
      <c r="H333" s="131"/>
      <c r="I333" s="131"/>
      <c r="J333" s="131"/>
      <c r="K333" s="131"/>
      <c r="L333" s="131"/>
      <c r="M333" s="131"/>
      <c r="N333" s="130"/>
      <c r="O333" s="130"/>
      <c r="P333" s="130"/>
      <c r="Q333" s="130"/>
      <c r="R333" s="131"/>
      <c r="S333" s="131"/>
      <c r="T333" s="131"/>
      <c r="U333" s="131"/>
      <c r="V333" s="131"/>
      <c r="W333" s="131"/>
      <c r="X333" s="131"/>
      <c r="Y333" s="126"/>
      <c r="Z333" s="126"/>
      <c r="AA333" s="126"/>
      <c r="AB333" s="126"/>
      <c r="AC333" s="126"/>
      <c r="AD333" s="126"/>
      <c r="AE333" s="126"/>
      <c r="AF333" s="126"/>
      <c r="AG333" s="126" t="s">
        <v>340</v>
      </c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>
      <c r="A334" s="129"/>
      <c r="B334" s="129"/>
      <c r="C334" s="257" t="s">
        <v>528</v>
      </c>
      <c r="D334" s="258"/>
      <c r="E334" s="258"/>
      <c r="F334" s="258"/>
      <c r="G334" s="258"/>
      <c r="H334" s="131"/>
      <c r="I334" s="131"/>
      <c r="J334" s="131"/>
      <c r="K334" s="131"/>
      <c r="L334" s="131"/>
      <c r="M334" s="131"/>
      <c r="N334" s="130"/>
      <c r="O334" s="130"/>
      <c r="P334" s="130"/>
      <c r="Q334" s="130"/>
      <c r="R334" s="131"/>
      <c r="S334" s="131"/>
      <c r="T334" s="131"/>
      <c r="U334" s="131"/>
      <c r="V334" s="131"/>
      <c r="W334" s="131"/>
      <c r="X334" s="131"/>
      <c r="Y334" s="126"/>
      <c r="Z334" s="126"/>
      <c r="AA334" s="126"/>
      <c r="AB334" s="126"/>
      <c r="AC334" s="126"/>
      <c r="AD334" s="126"/>
      <c r="AE334" s="126"/>
      <c r="AF334" s="126"/>
      <c r="AG334" s="126" t="s">
        <v>340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>
      <c r="A335" s="129"/>
      <c r="B335" s="129"/>
      <c r="C335" s="257" t="s">
        <v>1422</v>
      </c>
      <c r="D335" s="258"/>
      <c r="E335" s="258"/>
      <c r="F335" s="258"/>
      <c r="G335" s="258"/>
      <c r="H335" s="131"/>
      <c r="I335" s="131"/>
      <c r="J335" s="131"/>
      <c r="K335" s="131"/>
      <c r="L335" s="131"/>
      <c r="M335" s="131"/>
      <c r="N335" s="130"/>
      <c r="O335" s="130"/>
      <c r="P335" s="130"/>
      <c r="Q335" s="130"/>
      <c r="R335" s="131"/>
      <c r="S335" s="131"/>
      <c r="T335" s="131"/>
      <c r="U335" s="131"/>
      <c r="V335" s="131"/>
      <c r="W335" s="131"/>
      <c r="X335" s="131"/>
      <c r="Y335" s="126"/>
      <c r="Z335" s="126"/>
      <c r="AA335" s="126"/>
      <c r="AB335" s="126"/>
      <c r="AC335" s="126"/>
      <c r="AD335" s="126"/>
      <c r="AE335" s="126"/>
      <c r="AF335" s="126"/>
      <c r="AG335" s="126" t="s">
        <v>340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>
      <c r="A336" s="129"/>
      <c r="B336" s="129"/>
      <c r="C336" s="257" t="s">
        <v>1423</v>
      </c>
      <c r="D336" s="258"/>
      <c r="E336" s="258"/>
      <c r="F336" s="258"/>
      <c r="G336" s="258"/>
      <c r="H336" s="131"/>
      <c r="I336" s="131"/>
      <c r="J336" s="131"/>
      <c r="K336" s="131"/>
      <c r="L336" s="131"/>
      <c r="M336" s="131"/>
      <c r="N336" s="130"/>
      <c r="O336" s="130"/>
      <c r="P336" s="130"/>
      <c r="Q336" s="130"/>
      <c r="R336" s="131"/>
      <c r="S336" s="131"/>
      <c r="T336" s="131"/>
      <c r="U336" s="131"/>
      <c r="V336" s="131"/>
      <c r="W336" s="131"/>
      <c r="X336" s="131"/>
      <c r="Y336" s="126"/>
      <c r="Z336" s="126"/>
      <c r="AA336" s="126"/>
      <c r="AB336" s="126"/>
      <c r="AC336" s="126"/>
      <c r="AD336" s="126"/>
      <c r="AE336" s="126"/>
      <c r="AF336" s="126"/>
      <c r="AG336" s="126" t="s">
        <v>340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>
      <c r="A337" s="129"/>
      <c r="B337" s="129"/>
      <c r="C337" s="257" t="s">
        <v>1424</v>
      </c>
      <c r="D337" s="258"/>
      <c r="E337" s="258"/>
      <c r="F337" s="258"/>
      <c r="G337" s="258"/>
      <c r="H337" s="131"/>
      <c r="I337" s="131"/>
      <c r="J337" s="131"/>
      <c r="K337" s="131"/>
      <c r="L337" s="131"/>
      <c r="M337" s="131"/>
      <c r="N337" s="130"/>
      <c r="O337" s="130"/>
      <c r="P337" s="130"/>
      <c r="Q337" s="130"/>
      <c r="R337" s="131"/>
      <c r="S337" s="131"/>
      <c r="T337" s="131"/>
      <c r="U337" s="131"/>
      <c r="V337" s="131"/>
      <c r="W337" s="131"/>
      <c r="X337" s="131"/>
      <c r="Y337" s="126"/>
      <c r="Z337" s="126"/>
      <c r="AA337" s="126"/>
      <c r="AB337" s="126"/>
      <c r="AC337" s="126"/>
      <c r="AD337" s="126"/>
      <c r="AE337" s="126"/>
      <c r="AF337" s="126"/>
      <c r="AG337" s="126" t="s">
        <v>340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>
      <c r="A338" s="129"/>
      <c r="B338" s="129"/>
      <c r="C338" s="257" t="s">
        <v>1425</v>
      </c>
      <c r="D338" s="258"/>
      <c r="E338" s="258"/>
      <c r="F338" s="258"/>
      <c r="G338" s="258"/>
      <c r="H338" s="131"/>
      <c r="I338" s="131"/>
      <c r="J338" s="131"/>
      <c r="K338" s="131"/>
      <c r="L338" s="131"/>
      <c r="M338" s="131"/>
      <c r="N338" s="130"/>
      <c r="O338" s="130"/>
      <c r="P338" s="130"/>
      <c r="Q338" s="130"/>
      <c r="R338" s="131"/>
      <c r="S338" s="131"/>
      <c r="T338" s="131"/>
      <c r="U338" s="131"/>
      <c r="V338" s="131"/>
      <c r="W338" s="131"/>
      <c r="X338" s="131"/>
      <c r="Y338" s="126"/>
      <c r="Z338" s="126"/>
      <c r="AA338" s="126"/>
      <c r="AB338" s="126"/>
      <c r="AC338" s="126"/>
      <c r="AD338" s="126"/>
      <c r="AE338" s="126"/>
      <c r="AF338" s="126"/>
      <c r="AG338" s="126" t="s">
        <v>340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>
      <c r="A339" s="129"/>
      <c r="B339" s="129"/>
      <c r="C339" s="257" t="s">
        <v>371</v>
      </c>
      <c r="D339" s="258"/>
      <c r="E339" s="258"/>
      <c r="F339" s="258"/>
      <c r="G339" s="258"/>
      <c r="H339" s="131"/>
      <c r="I339" s="131"/>
      <c r="J339" s="131"/>
      <c r="K339" s="131"/>
      <c r="L339" s="131"/>
      <c r="M339" s="131"/>
      <c r="N339" s="130"/>
      <c r="O339" s="130"/>
      <c r="P339" s="130"/>
      <c r="Q339" s="130"/>
      <c r="R339" s="131"/>
      <c r="S339" s="131"/>
      <c r="T339" s="131"/>
      <c r="U339" s="131"/>
      <c r="V339" s="131"/>
      <c r="W339" s="131"/>
      <c r="X339" s="131"/>
      <c r="Y339" s="126"/>
      <c r="Z339" s="126"/>
      <c r="AA339" s="126"/>
      <c r="AB339" s="126"/>
      <c r="AC339" s="126"/>
      <c r="AD339" s="126"/>
      <c r="AE339" s="126"/>
      <c r="AF339" s="126"/>
      <c r="AG339" s="126" t="s">
        <v>340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>
      <c r="A340" s="129"/>
      <c r="B340" s="129"/>
      <c r="C340" s="257" t="s">
        <v>1426</v>
      </c>
      <c r="D340" s="258"/>
      <c r="E340" s="258"/>
      <c r="F340" s="258"/>
      <c r="G340" s="258"/>
      <c r="H340" s="131"/>
      <c r="I340" s="131"/>
      <c r="J340" s="131"/>
      <c r="K340" s="131"/>
      <c r="L340" s="131"/>
      <c r="M340" s="131"/>
      <c r="N340" s="130"/>
      <c r="O340" s="130"/>
      <c r="P340" s="130"/>
      <c r="Q340" s="130"/>
      <c r="R340" s="131"/>
      <c r="S340" s="131"/>
      <c r="T340" s="131"/>
      <c r="U340" s="131"/>
      <c r="V340" s="131"/>
      <c r="W340" s="131"/>
      <c r="X340" s="131"/>
      <c r="Y340" s="126"/>
      <c r="Z340" s="126"/>
      <c r="AA340" s="126"/>
      <c r="AB340" s="126"/>
      <c r="AC340" s="126"/>
      <c r="AD340" s="126"/>
      <c r="AE340" s="126"/>
      <c r="AF340" s="126"/>
      <c r="AG340" s="126" t="s">
        <v>340</v>
      </c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>
      <c r="A341" s="129"/>
      <c r="B341" s="129"/>
      <c r="C341" s="257" t="s">
        <v>1187</v>
      </c>
      <c r="D341" s="258"/>
      <c r="E341" s="258"/>
      <c r="F341" s="258"/>
      <c r="G341" s="258"/>
      <c r="H341" s="131"/>
      <c r="I341" s="131"/>
      <c r="J341" s="131"/>
      <c r="K341" s="131"/>
      <c r="L341" s="131"/>
      <c r="M341" s="131"/>
      <c r="N341" s="130"/>
      <c r="O341" s="130"/>
      <c r="P341" s="130"/>
      <c r="Q341" s="130"/>
      <c r="R341" s="131"/>
      <c r="S341" s="131"/>
      <c r="T341" s="131"/>
      <c r="U341" s="131"/>
      <c r="V341" s="131"/>
      <c r="W341" s="131"/>
      <c r="X341" s="131"/>
      <c r="Y341" s="126"/>
      <c r="Z341" s="126"/>
      <c r="AA341" s="126"/>
      <c r="AB341" s="126"/>
      <c r="AC341" s="126"/>
      <c r="AD341" s="126"/>
      <c r="AE341" s="126"/>
      <c r="AF341" s="126"/>
      <c r="AG341" s="126" t="s">
        <v>340</v>
      </c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>
      <c r="A342" s="146" t="s">
        <v>1126</v>
      </c>
      <c r="B342" s="147" t="s">
        <v>1427</v>
      </c>
      <c r="C342" s="153" t="s">
        <v>1428</v>
      </c>
      <c r="D342" s="148" t="s">
        <v>0</v>
      </c>
      <c r="E342" s="149">
        <v>0</v>
      </c>
      <c r="F342" s="150">
        <v>10.49994840320195</v>
      </c>
      <c r="G342" s="145">
        <f t="shared" ref="G342" si="20">F342*E342</f>
        <v>0</v>
      </c>
      <c r="H342" s="131">
        <v>0</v>
      </c>
      <c r="I342" s="131">
        <v>0</v>
      </c>
      <c r="J342" s="131">
        <v>10.5</v>
      </c>
      <c r="K342" s="131">
        <v>854.70420000000001</v>
      </c>
      <c r="L342" s="131">
        <v>21</v>
      </c>
      <c r="M342" s="131">
        <v>1034.1870000000001</v>
      </c>
      <c r="N342" s="130">
        <v>0</v>
      </c>
      <c r="O342" s="130">
        <v>0</v>
      </c>
      <c r="P342" s="130">
        <v>0</v>
      </c>
      <c r="Q342" s="130">
        <v>0</v>
      </c>
      <c r="R342" s="131">
        <v>0</v>
      </c>
      <c r="S342" s="131" t="s">
        <v>326</v>
      </c>
      <c r="T342" s="131"/>
      <c r="U342" s="131">
        <v>0</v>
      </c>
      <c r="V342" s="131">
        <v>0</v>
      </c>
      <c r="W342" s="131">
        <v>0</v>
      </c>
      <c r="X342" s="131" t="s">
        <v>327</v>
      </c>
      <c r="Y342" s="126"/>
      <c r="Z342" s="126"/>
      <c r="AA342" s="126"/>
      <c r="AB342" s="126"/>
      <c r="AC342" s="126"/>
      <c r="AD342" s="126"/>
      <c r="AE342" s="126"/>
      <c r="AF342" s="126"/>
      <c r="AG342" s="126" t="s">
        <v>1349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>
      <c r="A343" s="134" t="s">
        <v>320</v>
      </c>
      <c r="B343" s="135" t="s">
        <v>201</v>
      </c>
      <c r="C343" s="152" t="s">
        <v>202</v>
      </c>
      <c r="D343" s="136"/>
      <c r="E343" s="137"/>
      <c r="F343" s="138"/>
      <c r="G343" s="139">
        <f>G344+G355+G366+G387+G398+G407+G418</f>
        <v>0</v>
      </c>
      <c r="H343" s="133"/>
      <c r="I343" s="133">
        <v>0</v>
      </c>
      <c r="J343" s="133"/>
      <c r="K343" s="133">
        <v>0</v>
      </c>
      <c r="L343" s="133"/>
      <c r="M343" s="133"/>
      <c r="N343" s="132"/>
      <c r="O343" s="132"/>
      <c r="P343" s="132"/>
      <c r="Q343" s="132"/>
      <c r="R343" s="133"/>
      <c r="S343" s="133"/>
      <c r="T343" s="133"/>
      <c r="U343" s="133"/>
      <c r="V343" s="133"/>
      <c r="W343" s="133"/>
      <c r="X343" s="133"/>
      <c r="AG343" t="s">
        <v>321</v>
      </c>
    </row>
    <row r="344" spans="1:60" ht="22.5">
      <c r="A344" s="140" t="s">
        <v>1130</v>
      </c>
      <c r="B344" s="141" t="s">
        <v>1429</v>
      </c>
      <c r="C344" s="154" t="s">
        <v>1430</v>
      </c>
      <c r="D344" s="142" t="s">
        <v>408</v>
      </c>
      <c r="E344" s="143">
        <v>87.015000000000001</v>
      </c>
      <c r="F344" s="144">
        <v>0</v>
      </c>
      <c r="G344" s="145">
        <f t="shared" ref="G344" si="21">F344*E344</f>
        <v>0</v>
      </c>
      <c r="H344" s="131">
        <v>0</v>
      </c>
      <c r="I344" s="131">
        <v>0</v>
      </c>
      <c r="J344" s="131">
        <v>37.5</v>
      </c>
      <c r="K344" s="131">
        <v>3263.0625</v>
      </c>
      <c r="L344" s="131">
        <v>21</v>
      </c>
      <c r="M344" s="131">
        <v>3948.3026</v>
      </c>
      <c r="N344" s="130">
        <v>0</v>
      </c>
      <c r="O344" s="130">
        <v>0</v>
      </c>
      <c r="P344" s="130">
        <v>0</v>
      </c>
      <c r="Q344" s="130">
        <v>0</v>
      </c>
      <c r="R344" s="131">
        <v>0</v>
      </c>
      <c r="S344" s="131" t="s">
        <v>326</v>
      </c>
      <c r="T344" s="131"/>
      <c r="U344" s="131">
        <v>0</v>
      </c>
      <c r="V344" s="131">
        <v>0</v>
      </c>
      <c r="W344" s="131">
        <v>0</v>
      </c>
      <c r="X344" s="131" t="s">
        <v>327</v>
      </c>
      <c r="Y344" s="126"/>
      <c r="Z344" s="126"/>
      <c r="AA344" s="126"/>
      <c r="AB344" s="126"/>
      <c r="AC344" s="126"/>
      <c r="AD344" s="126"/>
      <c r="AE344" s="126"/>
      <c r="AF344" s="126"/>
      <c r="AG344" s="126" t="s">
        <v>1349</v>
      </c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>
      <c r="A345" s="129"/>
      <c r="B345" s="129"/>
      <c r="C345" s="255" t="s">
        <v>1431</v>
      </c>
      <c r="D345" s="256"/>
      <c r="E345" s="256"/>
      <c r="F345" s="256"/>
      <c r="G345" s="256"/>
      <c r="H345" s="131"/>
      <c r="I345" s="131"/>
      <c r="J345" s="131"/>
      <c r="K345" s="131"/>
      <c r="L345" s="131"/>
      <c r="M345" s="131"/>
      <c r="N345" s="130"/>
      <c r="O345" s="130"/>
      <c r="P345" s="130"/>
      <c r="Q345" s="130"/>
      <c r="R345" s="131"/>
      <c r="S345" s="131"/>
      <c r="T345" s="131"/>
      <c r="U345" s="131"/>
      <c r="V345" s="131"/>
      <c r="W345" s="131"/>
      <c r="X345" s="131"/>
      <c r="Y345" s="126"/>
      <c r="Z345" s="126"/>
      <c r="AA345" s="126"/>
      <c r="AB345" s="126"/>
      <c r="AC345" s="126"/>
      <c r="AD345" s="126"/>
      <c r="AE345" s="126"/>
      <c r="AF345" s="126"/>
      <c r="AG345" s="126" t="s">
        <v>340</v>
      </c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>
      <c r="A346" s="129"/>
      <c r="B346" s="129"/>
      <c r="C346" s="257" t="s">
        <v>1432</v>
      </c>
      <c r="D346" s="258"/>
      <c r="E346" s="258"/>
      <c r="F346" s="258"/>
      <c r="G346" s="258"/>
      <c r="H346" s="131"/>
      <c r="I346" s="131"/>
      <c r="J346" s="131"/>
      <c r="K346" s="131"/>
      <c r="L346" s="131"/>
      <c r="M346" s="131"/>
      <c r="N346" s="130"/>
      <c r="O346" s="130"/>
      <c r="P346" s="130"/>
      <c r="Q346" s="130"/>
      <c r="R346" s="131"/>
      <c r="S346" s="131"/>
      <c r="T346" s="131"/>
      <c r="U346" s="131"/>
      <c r="V346" s="131"/>
      <c r="W346" s="131"/>
      <c r="X346" s="131"/>
      <c r="Y346" s="126"/>
      <c r="Z346" s="126"/>
      <c r="AA346" s="126"/>
      <c r="AB346" s="126"/>
      <c r="AC346" s="126"/>
      <c r="AD346" s="126"/>
      <c r="AE346" s="126"/>
      <c r="AF346" s="126"/>
      <c r="AG346" s="126" t="s">
        <v>340</v>
      </c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>
      <c r="A347" s="129"/>
      <c r="B347" s="129"/>
      <c r="C347" s="257" t="s">
        <v>1433</v>
      </c>
      <c r="D347" s="258"/>
      <c r="E347" s="258"/>
      <c r="F347" s="258"/>
      <c r="G347" s="258"/>
      <c r="H347" s="131"/>
      <c r="I347" s="131"/>
      <c r="J347" s="131"/>
      <c r="K347" s="131"/>
      <c r="L347" s="131"/>
      <c r="M347" s="131"/>
      <c r="N347" s="130"/>
      <c r="O347" s="130"/>
      <c r="P347" s="130"/>
      <c r="Q347" s="130"/>
      <c r="R347" s="131"/>
      <c r="S347" s="131"/>
      <c r="T347" s="131"/>
      <c r="U347" s="131"/>
      <c r="V347" s="131"/>
      <c r="W347" s="131"/>
      <c r="X347" s="131"/>
      <c r="Y347" s="126"/>
      <c r="Z347" s="126"/>
      <c r="AA347" s="126"/>
      <c r="AB347" s="126"/>
      <c r="AC347" s="126"/>
      <c r="AD347" s="126"/>
      <c r="AE347" s="126"/>
      <c r="AF347" s="126"/>
      <c r="AG347" s="126" t="s">
        <v>340</v>
      </c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>
      <c r="A348" s="129"/>
      <c r="B348" s="129"/>
      <c r="C348" s="257" t="s">
        <v>1434</v>
      </c>
      <c r="D348" s="258"/>
      <c r="E348" s="258"/>
      <c r="F348" s="258"/>
      <c r="G348" s="258"/>
      <c r="H348" s="131"/>
      <c r="I348" s="131"/>
      <c r="J348" s="131"/>
      <c r="K348" s="131"/>
      <c r="L348" s="131"/>
      <c r="M348" s="131"/>
      <c r="N348" s="130"/>
      <c r="O348" s="130"/>
      <c r="P348" s="130"/>
      <c r="Q348" s="130"/>
      <c r="R348" s="131"/>
      <c r="S348" s="131"/>
      <c r="T348" s="131"/>
      <c r="U348" s="131"/>
      <c r="V348" s="131"/>
      <c r="W348" s="131"/>
      <c r="X348" s="131"/>
      <c r="Y348" s="126"/>
      <c r="Z348" s="126"/>
      <c r="AA348" s="126"/>
      <c r="AB348" s="126"/>
      <c r="AC348" s="126"/>
      <c r="AD348" s="126"/>
      <c r="AE348" s="126"/>
      <c r="AF348" s="126"/>
      <c r="AG348" s="126" t="s">
        <v>340</v>
      </c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>
      <c r="A349" s="129"/>
      <c r="B349" s="129"/>
      <c r="C349" s="257" t="s">
        <v>1435</v>
      </c>
      <c r="D349" s="258"/>
      <c r="E349" s="258"/>
      <c r="F349" s="258"/>
      <c r="G349" s="258"/>
      <c r="H349" s="131"/>
      <c r="I349" s="131"/>
      <c r="J349" s="131"/>
      <c r="K349" s="131"/>
      <c r="L349" s="131"/>
      <c r="M349" s="131"/>
      <c r="N349" s="130"/>
      <c r="O349" s="130"/>
      <c r="P349" s="130"/>
      <c r="Q349" s="130"/>
      <c r="R349" s="131"/>
      <c r="S349" s="131"/>
      <c r="T349" s="131"/>
      <c r="U349" s="131"/>
      <c r="V349" s="131"/>
      <c r="W349" s="131"/>
      <c r="X349" s="131"/>
      <c r="Y349" s="126"/>
      <c r="Z349" s="126"/>
      <c r="AA349" s="126"/>
      <c r="AB349" s="126"/>
      <c r="AC349" s="126"/>
      <c r="AD349" s="126"/>
      <c r="AE349" s="126"/>
      <c r="AF349" s="126"/>
      <c r="AG349" s="126" t="s">
        <v>340</v>
      </c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26"/>
      <c r="BB349" s="126"/>
      <c r="BC349" s="126"/>
      <c r="BD349" s="126"/>
      <c r="BE349" s="126"/>
      <c r="BF349" s="126"/>
      <c r="BG349" s="126"/>
      <c r="BH349" s="126"/>
    </row>
    <row r="350" spans="1:60">
      <c r="A350" s="129"/>
      <c r="B350" s="129"/>
      <c r="C350" s="257" t="s">
        <v>1436</v>
      </c>
      <c r="D350" s="258"/>
      <c r="E350" s="258"/>
      <c r="F350" s="258"/>
      <c r="G350" s="258"/>
      <c r="H350" s="131"/>
      <c r="I350" s="131"/>
      <c r="J350" s="131"/>
      <c r="K350" s="131"/>
      <c r="L350" s="131"/>
      <c r="M350" s="131"/>
      <c r="N350" s="130"/>
      <c r="O350" s="130"/>
      <c r="P350" s="130"/>
      <c r="Q350" s="130"/>
      <c r="R350" s="131"/>
      <c r="S350" s="131"/>
      <c r="T350" s="131"/>
      <c r="U350" s="131"/>
      <c r="V350" s="131"/>
      <c r="W350" s="131"/>
      <c r="X350" s="131"/>
      <c r="Y350" s="126"/>
      <c r="Z350" s="126"/>
      <c r="AA350" s="126"/>
      <c r="AB350" s="126"/>
      <c r="AC350" s="126"/>
      <c r="AD350" s="126"/>
      <c r="AE350" s="126"/>
      <c r="AF350" s="126"/>
      <c r="AG350" s="126" t="s">
        <v>340</v>
      </c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>
      <c r="A351" s="129"/>
      <c r="B351" s="129"/>
      <c r="C351" s="257" t="s">
        <v>1437</v>
      </c>
      <c r="D351" s="258"/>
      <c r="E351" s="258"/>
      <c r="F351" s="258"/>
      <c r="G351" s="258"/>
      <c r="H351" s="131"/>
      <c r="I351" s="131"/>
      <c r="J351" s="131"/>
      <c r="K351" s="131"/>
      <c r="L351" s="131"/>
      <c r="M351" s="131"/>
      <c r="N351" s="130"/>
      <c r="O351" s="130"/>
      <c r="P351" s="130"/>
      <c r="Q351" s="130"/>
      <c r="R351" s="131"/>
      <c r="S351" s="131"/>
      <c r="T351" s="131"/>
      <c r="U351" s="131"/>
      <c r="V351" s="131"/>
      <c r="W351" s="131"/>
      <c r="X351" s="131"/>
      <c r="Y351" s="126"/>
      <c r="Z351" s="126"/>
      <c r="AA351" s="126"/>
      <c r="AB351" s="126"/>
      <c r="AC351" s="126"/>
      <c r="AD351" s="126"/>
      <c r="AE351" s="126"/>
      <c r="AF351" s="126"/>
      <c r="AG351" s="126" t="s">
        <v>340</v>
      </c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  <c r="AX351" s="126"/>
      <c r="AY351" s="126"/>
      <c r="AZ351" s="126"/>
      <c r="BA351" s="126"/>
      <c r="BB351" s="126"/>
      <c r="BC351" s="126"/>
      <c r="BD351" s="126"/>
      <c r="BE351" s="126"/>
      <c r="BF351" s="126"/>
      <c r="BG351" s="126"/>
      <c r="BH351" s="126"/>
    </row>
    <row r="352" spans="1:60">
      <c r="A352" s="129"/>
      <c r="B352" s="129"/>
      <c r="C352" s="257" t="s">
        <v>1438</v>
      </c>
      <c r="D352" s="258"/>
      <c r="E352" s="258"/>
      <c r="F352" s="258"/>
      <c r="G352" s="258"/>
      <c r="H352" s="131"/>
      <c r="I352" s="131"/>
      <c r="J352" s="131"/>
      <c r="K352" s="131"/>
      <c r="L352" s="131"/>
      <c r="M352" s="131"/>
      <c r="N352" s="130"/>
      <c r="O352" s="130"/>
      <c r="P352" s="130"/>
      <c r="Q352" s="130"/>
      <c r="R352" s="131"/>
      <c r="S352" s="131"/>
      <c r="T352" s="131"/>
      <c r="U352" s="131"/>
      <c r="V352" s="131"/>
      <c r="W352" s="131"/>
      <c r="X352" s="131"/>
      <c r="Y352" s="126"/>
      <c r="Z352" s="126"/>
      <c r="AA352" s="126"/>
      <c r="AB352" s="126"/>
      <c r="AC352" s="126"/>
      <c r="AD352" s="126"/>
      <c r="AE352" s="126"/>
      <c r="AF352" s="126"/>
      <c r="AG352" s="126" t="s">
        <v>340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>
      <c r="A353" s="129"/>
      <c r="B353" s="129"/>
      <c r="C353" s="257" t="s">
        <v>1439</v>
      </c>
      <c r="D353" s="258"/>
      <c r="E353" s="258"/>
      <c r="F353" s="258"/>
      <c r="G353" s="258"/>
      <c r="H353" s="131"/>
      <c r="I353" s="131"/>
      <c r="J353" s="131"/>
      <c r="K353" s="131"/>
      <c r="L353" s="131"/>
      <c r="M353" s="131"/>
      <c r="N353" s="130"/>
      <c r="O353" s="130"/>
      <c r="P353" s="130"/>
      <c r="Q353" s="130"/>
      <c r="R353" s="131"/>
      <c r="S353" s="131"/>
      <c r="T353" s="131"/>
      <c r="U353" s="131"/>
      <c r="V353" s="131"/>
      <c r="W353" s="131"/>
      <c r="X353" s="131"/>
      <c r="Y353" s="126"/>
      <c r="Z353" s="126"/>
      <c r="AA353" s="126"/>
      <c r="AB353" s="126"/>
      <c r="AC353" s="126"/>
      <c r="AD353" s="126"/>
      <c r="AE353" s="126"/>
      <c r="AF353" s="126"/>
      <c r="AG353" s="126" t="s">
        <v>340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>
      <c r="A354" s="129"/>
      <c r="B354" s="129"/>
      <c r="C354" s="257" t="s">
        <v>1187</v>
      </c>
      <c r="D354" s="258"/>
      <c r="E354" s="258"/>
      <c r="F354" s="258"/>
      <c r="G354" s="258"/>
      <c r="H354" s="131"/>
      <c r="I354" s="131"/>
      <c r="J354" s="131"/>
      <c r="K354" s="131"/>
      <c r="L354" s="131"/>
      <c r="M354" s="131"/>
      <c r="N354" s="130"/>
      <c r="O354" s="130"/>
      <c r="P354" s="130"/>
      <c r="Q354" s="130"/>
      <c r="R354" s="131"/>
      <c r="S354" s="131"/>
      <c r="T354" s="131"/>
      <c r="U354" s="131"/>
      <c r="V354" s="131"/>
      <c r="W354" s="131"/>
      <c r="X354" s="131"/>
      <c r="Y354" s="126"/>
      <c r="Z354" s="126"/>
      <c r="AA354" s="126"/>
      <c r="AB354" s="126"/>
      <c r="AC354" s="126"/>
      <c r="AD354" s="126"/>
      <c r="AE354" s="126"/>
      <c r="AF354" s="126"/>
      <c r="AG354" s="126" t="s">
        <v>340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>
      <c r="A355" s="140" t="s">
        <v>1133</v>
      </c>
      <c r="B355" s="141" t="s">
        <v>1440</v>
      </c>
      <c r="C355" s="154" t="s">
        <v>1441</v>
      </c>
      <c r="D355" s="142" t="s">
        <v>408</v>
      </c>
      <c r="E355" s="143">
        <v>87.015000000000001</v>
      </c>
      <c r="F355" s="144">
        <v>0</v>
      </c>
      <c r="G355" s="145">
        <f t="shared" ref="G355" si="22">F355*E355</f>
        <v>0</v>
      </c>
      <c r="H355" s="131">
        <v>0</v>
      </c>
      <c r="I355" s="131">
        <v>0</v>
      </c>
      <c r="J355" s="131">
        <v>32.9</v>
      </c>
      <c r="K355" s="131">
        <v>2862.7934999999998</v>
      </c>
      <c r="L355" s="131">
        <v>21</v>
      </c>
      <c r="M355" s="131">
        <v>3463.9758999999999</v>
      </c>
      <c r="N355" s="130">
        <v>0</v>
      </c>
      <c r="O355" s="130">
        <v>0</v>
      </c>
      <c r="P355" s="130">
        <v>0</v>
      </c>
      <c r="Q355" s="130">
        <v>0</v>
      </c>
      <c r="R355" s="131">
        <v>0</v>
      </c>
      <c r="S355" s="131" t="s">
        <v>326</v>
      </c>
      <c r="T355" s="131"/>
      <c r="U355" s="131">
        <v>0</v>
      </c>
      <c r="V355" s="131">
        <v>0</v>
      </c>
      <c r="W355" s="131">
        <v>0</v>
      </c>
      <c r="X355" s="131" t="s">
        <v>327</v>
      </c>
      <c r="Y355" s="126"/>
      <c r="Z355" s="126"/>
      <c r="AA355" s="126"/>
      <c r="AB355" s="126"/>
      <c r="AC355" s="126"/>
      <c r="AD355" s="126"/>
      <c r="AE355" s="126"/>
      <c r="AF355" s="126"/>
      <c r="AG355" s="126" t="s">
        <v>1349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>
      <c r="A356" s="129"/>
      <c r="B356" s="129"/>
      <c r="C356" s="255" t="s">
        <v>1431</v>
      </c>
      <c r="D356" s="256"/>
      <c r="E356" s="256"/>
      <c r="F356" s="256"/>
      <c r="G356" s="256"/>
      <c r="H356" s="131"/>
      <c r="I356" s="131"/>
      <c r="J356" s="131"/>
      <c r="K356" s="131"/>
      <c r="L356" s="131"/>
      <c r="M356" s="131"/>
      <c r="N356" s="130"/>
      <c r="O356" s="130"/>
      <c r="P356" s="130"/>
      <c r="Q356" s="130"/>
      <c r="R356" s="131"/>
      <c r="S356" s="131"/>
      <c r="T356" s="131"/>
      <c r="U356" s="131"/>
      <c r="V356" s="131"/>
      <c r="W356" s="131"/>
      <c r="X356" s="131"/>
      <c r="Y356" s="126"/>
      <c r="Z356" s="126"/>
      <c r="AA356" s="126"/>
      <c r="AB356" s="126"/>
      <c r="AC356" s="126"/>
      <c r="AD356" s="126"/>
      <c r="AE356" s="126"/>
      <c r="AF356" s="126"/>
      <c r="AG356" s="126" t="s">
        <v>340</v>
      </c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</row>
    <row r="357" spans="1:60">
      <c r="A357" s="129"/>
      <c r="B357" s="129"/>
      <c r="C357" s="257" t="s">
        <v>1432</v>
      </c>
      <c r="D357" s="258"/>
      <c r="E357" s="258"/>
      <c r="F357" s="258"/>
      <c r="G357" s="258"/>
      <c r="H357" s="131"/>
      <c r="I357" s="131"/>
      <c r="J357" s="131"/>
      <c r="K357" s="131"/>
      <c r="L357" s="131"/>
      <c r="M357" s="131"/>
      <c r="N357" s="130"/>
      <c r="O357" s="130"/>
      <c r="P357" s="130"/>
      <c r="Q357" s="130"/>
      <c r="R357" s="131"/>
      <c r="S357" s="131"/>
      <c r="T357" s="131"/>
      <c r="U357" s="131"/>
      <c r="V357" s="131"/>
      <c r="W357" s="131"/>
      <c r="X357" s="131"/>
      <c r="Y357" s="126"/>
      <c r="Z357" s="126"/>
      <c r="AA357" s="126"/>
      <c r="AB357" s="126"/>
      <c r="AC357" s="126"/>
      <c r="AD357" s="126"/>
      <c r="AE357" s="126"/>
      <c r="AF357" s="126"/>
      <c r="AG357" s="126" t="s">
        <v>340</v>
      </c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>
      <c r="A358" s="129"/>
      <c r="B358" s="129"/>
      <c r="C358" s="257" t="s">
        <v>1433</v>
      </c>
      <c r="D358" s="258"/>
      <c r="E358" s="258"/>
      <c r="F358" s="258"/>
      <c r="G358" s="258"/>
      <c r="H358" s="131"/>
      <c r="I358" s="131"/>
      <c r="J358" s="131"/>
      <c r="K358" s="131"/>
      <c r="L358" s="131"/>
      <c r="M358" s="131"/>
      <c r="N358" s="130"/>
      <c r="O358" s="130"/>
      <c r="P358" s="130"/>
      <c r="Q358" s="130"/>
      <c r="R358" s="131"/>
      <c r="S358" s="131"/>
      <c r="T358" s="131"/>
      <c r="U358" s="131"/>
      <c r="V358" s="131"/>
      <c r="W358" s="131"/>
      <c r="X358" s="131"/>
      <c r="Y358" s="126"/>
      <c r="Z358" s="126"/>
      <c r="AA358" s="126"/>
      <c r="AB358" s="126"/>
      <c r="AC358" s="126"/>
      <c r="AD358" s="126"/>
      <c r="AE358" s="126"/>
      <c r="AF358" s="126"/>
      <c r="AG358" s="126" t="s">
        <v>340</v>
      </c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>
      <c r="A359" s="129"/>
      <c r="B359" s="129"/>
      <c r="C359" s="257" t="s">
        <v>1434</v>
      </c>
      <c r="D359" s="258"/>
      <c r="E359" s="258"/>
      <c r="F359" s="258"/>
      <c r="G359" s="258"/>
      <c r="H359" s="131"/>
      <c r="I359" s="131"/>
      <c r="J359" s="131"/>
      <c r="K359" s="131"/>
      <c r="L359" s="131"/>
      <c r="M359" s="131"/>
      <c r="N359" s="130"/>
      <c r="O359" s="130"/>
      <c r="P359" s="130"/>
      <c r="Q359" s="130"/>
      <c r="R359" s="131"/>
      <c r="S359" s="131"/>
      <c r="T359" s="131"/>
      <c r="U359" s="131"/>
      <c r="V359" s="131"/>
      <c r="W359" s="131"/>
      <c r="X359" s="131"/>
      <c r="Y359" s="126"/>
      <c r="Z359" s="126"/>
      <c r="AA359" s="126"/>
      <c r="AB359" s="126"/>
      <c r="AC359" s="126"/>
      <c r="AD359" s="126"/>
      <c r="AE359" s="126"/>
      <c r="AF359" s="126"/>
      <c r="AG359" s="126" t="s">
        <v>340</v>
      </c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>
      <c r="A360" s="129"/>
      <c r="B360" s="129"/>
      <c r="C360" s="257" t="s">
        <v>1435</v>
      </c>
      <c r="D360" s="258"/>
      <c r="E360" s="258"/>
      <c r="F360" s="258"/>
      <c r="G360" s="258"/>
      <c r="H360" s="131"/>
      <c r="I360" s="131"/>
      <c r="J360" s="131"/>
      <c r="K360" s="131"/>
      <c r="L360" s="131"/>
      <c r="M360" s="131"/>
      <c r="N360" s="130"/>
      <c r="O360" s="130"/>
      <c r="P360" s="130"/>
      <c r="Q360" s="130"/>
      <c r="R360" s="131"/>
      <c r="S360" s="131"/>
      <c r="T360" s="131"/>
      <c r="U360" s="131"/>
      <c r="V360" s="131"/>
      <c r="W360" s="131"/>
      <c r="X360" s="131"/>
      <c r="Y360" s="126"/>
      <c r="Z360" s="126"/>
      <c r="AA360" s="126"/>
      <c r="AB360" s="126"/>
      <c r="AC360" s="126"/>
      <c r="AD360" s="126"/>
      <c r="AE360" s="126"/>
      <c r="AF360" s="126"/>
      <c r="AG360" s="126" t="s">
        <v>340</v>
      </c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>
      <c r="A361" s="129"/>
      <c r="B361" s="129"/>
      <c r="C361" s="257" t="s">
        <v>1436</v>
      </c>
      <c r="D361" s="258"/>
      <c r="E361" s="258"/>
      <c r="F361" s="258"/>
      <c r="G361" s="258"/>
      <c r="H361" s="131"/>
      <c r="I361" s="131"/>
      <c r="J361" s="131"/>
      <c r="K361" s="131"/>
      <c r="L361" s="131"/>
      <c r="M361" s="131"/>
      <c r="N361" s="130"/>
      <c r="O361" s="130"/>
      <c r="P361" s="130"/>
      <c r="Q361" s="130"/>
      <c r="R361" s="131"/>
      <c r="S361" s="131"/>
      <c r="T361" s="131"/>
      <c r="U361" s="131"/>
      <c r="V361" s="131"/>
      <c r="W361" s="131"/>
      <c r="X361" s="131"/>
      <c r="Y361" s="126"/>
      <c r="Z361" s="126"/>
      <c r="AA361" s="126"/>
      <c r="AB361" s="126"/>
      <c r="AC361" s="126"/>
      <c r="AD361" s="126"/>
      <c r="AE361" s="126"/>
      <c r="AF361" s="126"/>
      <c r="AG361" s="126" t="s">
        <v>340</v>
      </c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>
      <c r="A362" s="129"/>
      <c r="B362" s="129"/>
      <c r="C362" s="257" t="s">
        <v>1437</v>
      </c>
      <c r="D362" s="258"/>
      <c r="E362" s="258"/>
      <c r="F362" s="258"/>
      <c r="G362" s="258"/>
      <c r="H362" s="131"/>
      <c r="I362" s="131"/>
      <c r="J362" s="131"/>
      <c r="K362" s="131"/>
      <c r="L362" s="131"/>
      <c r="M362" s="131"/>
      <c r="N362" s="130"/>
      <c r="O362" s="130"/>
      <c r="P362" s="130"/>
      <c r="Q362" s="130"/>
      <c r="R362" s="131"/>
      <c r="S362" s="131"/>
      <c r="T362" s="131"/>
      <c r="U362" s="131"/>
      <c r="V362" s="131"/>
      <c r="W362" s="131"/>
      <c r="X362" s="131"/>
      <c r="Y362" s="126"/>
      <c r="Z362" s="126"/>
      <c r="AA362" s="126"/>
      <c r="AB362" s="126"/>
      <c r="AC362" s="126"/>
      <c r="AD362" s="126"/>
      <c r="AE362" s="126"/>
      <c r="AF362" s="126"/>
      <c r="AG362" s="126" t="s">
        <v>340</v>
      </c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>
      <c r="A363" s="129"/>
      <c r="B363" s="129"/>
      <c r="C363" s="257" t="s">
        <v>1438</v>
      </c>
      <c r="D363" s="258"/>
      <c r="E363" s="258"/>
      <c r="F363" s="258"/>
      <c r="G363" s="258"/>
      <c r="H363" s="131"/>
      <c r="I363" s="131"/>
      <c r="J363" s="131"/>
      <c r="K363" s="131"/>
      <c r="L363" s="131"/>
      <c r="M363" s="131"/>
      <c r="N363" s="130"/>
      <c r="O363" s="130"/>
      <c r="P363" s="130"/>
      <c r="Q363" s="130"/>
      <c r="R363" s="131"/>
      <c r="S363" s="131"/>
      <c r="T363" s="131"/>
      <c r="U363" s="131"/>
      <c r="V363" s="131"/>
      <c r="W363" s="131"/>
      <c r="X363" s="131"/>
      <c r="Y363" s="126"/>
      <c r="Z363" s="126"/>
      <c r="AA363" s="126"/>
      <c r="AB363" s="126"/>
      <c r="AC363" s="126"/>
      <c r="AD363" s="126"/>
      <c r="AE363" s="126"/>
      <c r="AF363" s="126"/>
      <c r="AG363" s="126" t="s">
        <v>340</v>
      </c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>
      <c r="A364" s="129"/>
      <c r="B364" s="129"/>
      <c r="C364" s="257" t="s">
        <v>1439</v>
      </c>
      <c r="D364" s="258"/>
      <c r="E364" s="258"/>
      <c r="F364" s="258"/>
      <c r="G364" s="258"/>
      <c r="H364" s="131"/>
      <c r="I364" s="131"/>
      <c r="J364" s="131"/>
      <c r="K364" s="131"/>
      <c r="L364" s="131"/>
      <c r="M364" s="131"/>
      <c r="N364" s="130"/>
      <c r="O364" s="130"/>
      <c r="P364" s="130"/>
      <c r="Q364" s="130"/>
      <c r="R364" s="131"/>
      <c r="S364" s="131"/>
      <c r="T364" s="131"/>
      <c r="U364" s="131"/>
      <c r="V364" s="131"/>
      <c r="W364" s="131"/>
      <c r="X364" s="131"/>
      <c r="Y364" s="126"/>
      <c r="Z364" s="126"/>
      <c r="AA364" s="126"/>
      <c r="AB364" s="126"/>
      <c r="AC364" s="126"/>
      <c r="AD364" s="126"/>
      <c r="AE364" s="126"/>
      <c r="AF364" s="126"/>
      <c r="AG364" s="126" t="s">
        <v>340</v>
      </c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>
      <c r="A365" s="129"/>
      <c r="B365" s="129"/>
      <c r="C365" s="257" t="s">
        <v>1187</v>
      </c>
      <c r="D365" s="258"/>
      <c r="E365" s="258"/>
      <c r="F365" s="258"/>
      <c r="G365" s="258"/>
      <c r="H365" s="131"/>
      <c r="I365" s="131"/>
      <c r="J365" s="131"/>
      <c r="K365" s="131"/>
      <c r="L365" s="131"/>
      <c r="M365" s="131"/>
      <c r="N365" s="130"/>
      <c r="O365" s="130"/>
      <c r="P365" s="130"/>
      <c r="Q365" s="130"/>
      <c r="R365" s="131"/>
      <c r="S365" s="131"/>
      <c r="T365" s="131"/>
      <c r="U365" s="131"/>
      <c r="V365" s="131"/>
      <c r="W365" s="131"/>
      <c r="X365" s="131"/>
      <c r="Y365" s="126"/>
      <c r="Z365" s="126"/>
      <c r="AA365" s="126"/>
      <c r="AB365" s="126"/>
      <c r="AC365" s="126"/>
      <c r="AD365" s="126"/>
      <c r="AE365" s="126"/>
      <c r="AF365" s="126"/>
      <c r="AG365" s="126" t="s">
        <v>340</v>
      </c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>
      <c r="A366" s="140" t="s">
        <v>1137</v>
      </c>
      <c r="B366" s="141" t="s">
        <v>1442</v>
      </c>
      <c r="C366" s="154" t="s">
        <v>1443</v>
      </c>
      <c r="D366" s="142" t="s">
        <v>408</v>
      </c>
      <c r="E366" s="143">
        <v>38.729999999999997</v>
      </c>
      <c r="F366" s="144">
        <v>0</v>
      </c>
      <c r="G366" s="145">
        <f t="shared" ref="G366" si="23">F366*E366</f>
        <v>0</v>
      </c>
      <c r="H366" s="131">
        <v>0</v>
      </c>
      <c r="I366" s="131">
        <v>0</v>
      </c>
      <c r="J366" s="131">
        <v>57.2</v>
      </c>
      <c r="K366" s="131">
        <v>2215.3559999999998</v>
      </c>
      <c r="L366" s="131">
        <v>21</v>
      </c>
      <c r="M366" s="131">
        <v>2680.5856000000003</v>
      </c>
      <c r="N366" s="130">
        <v>0</v>
      </c>
      <c r="O366" s="130">
        <v>0</v>
      </c>
      <c r="P366" s="130">
        <v>0</v>
      </c>
      <c r="Q366" s="130">
        <v>0</v>
      </c>
      <c r="R366" s="131">
        <v>0</v>
      </c>
      <c r="S366" s="131" t="s">
        <v>326</v>
      </c>
      <c r="T366" s="131"/>
      <c r="U366" s="131">
        <v>0</v>
      </c>
      <c r="V366" s="131">
        <v>0</v>
      </c>
      <c r="W366" s="131">
        <v>0</v>
      </c>
      <c r="X366" s="131" t="s">
        <v>327</v>
      </c>
      <c r="Y366" s="126"/>
      <c r="Z366" s="126"/>
      <c r="AA366" s="126"/>
      <c r="AB366" s="126"/>
      <c r="AC366" s="126"/>
      <c r="AD366" s="126"/>
      <c r="AE366" s="126"/>
      <c r="AF366" s="126"/>
      <c r="AG366" s="126" t="s">
        <v>1349</v>
      </c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>
      <c r="A367" s="129"/>
      <c r="B367" s="129"/>
      <c r="C367" s="255" t="s">
        <v>1431</v>
      </c>
      <c r="D367" s="256"/>
      <c r="E367" s="256"/>
      <c r="F367" s="256"/>
      <c r="G367" s="256"/>
      <c r="H367" s="131"/>
      <c r="I367" s="131"/>
      <c r="J367" s="131"/>
      <c r="K367" s="131"/>
      <c r="L367" s="131"/>
      <c r="M367" s="131"/>
      <c r="N367" s="130"/>
      <c r="O367" s="130"/>
      <c r="P367" s="130"/>
      <c r="Q367" s="130"/>
      <c r="R367" s="131"/>
      <c r="S367" s="131"/>
      <c r="T367" s="131"/>
      <c r="U367" s="131"/>
      <c r="V367" s="131"/>
      <c r="W367" s="131"/>
      <c r="X367" s="131"/>
      <c r="Y367" s="126"/>
      <c r="Z367" s="126"/>
      <c r="AA367" s="126"/>
      <c r="AB367" s="126"/>
      <c r="AC367" s="126"/>
      <c r="AD367" s="126"/>
      <c r="AE367" s="126"/>
      <c r="AF367" s="126"/>
      <c r="AG367" s="126" t="s">
        <v>340</v>
      </c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>
      <c r="A368" s="129"/>
      <c r="B368" s="129"/>
      <c r="C368" s="257" t="s">
        <v>1432</v>
      </c>
      <c r="D368" s="258"/>
      <c r="E368" s="258"/>
      <c r="F368" s="258"/>
      <c r="G368" s="258"/>
      <c r="H368" s="131"/>
      <c r="I368" s="131"/>
      <c r="J368" s="131"/>
      <c r="K368" s="131"/>
      <c r="L368" s="131"/>
      <c r="M368" s="131"/>
      <c r="N368" s="130"/>
      <c r="O368" s="130"/>
      <c r="P368" s="130"/>
      <c r="Q368" s="130"/>
      <c r="R368" s="131"/>
      <c r="S368" s="131"/>
      <c r="T368" s="131"/>
      <c r="U368" s="131"/>
      <c r="V368" s="131"/>
      <c r="W368" s="131"/>
      <c r="X368" s="131"/>
      <c r="Y368" s="126"/>
      <c r="Z368" s="126"/>
      <c r="AA368" s="126"/>
      <c r="AB368" s="126"/>
      <c r="AC368" s="126"/>
      <c r="AD368" s="126"/>
      <c r="AE368" s="126"/>
      <c r="AF368" s="126"/>
      <c r="AG368" s="126" t="s">
        <v>340</v>
      </c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>
      <c r="A369" s="129"/>
      <c r="B369" s="129"/>
      <c r="C369" s="257" t="s">
        <v>339</v>
      </c>
      <c r="D369" s="258"/>
      <c r="E369" s="258"/>
      <c r="F369" s="258"/>
      <c r="G369" s="258"/>
      <c r="H369" s="131"/>
      <c r="I369" s="131"/>
      <c r="J369" s="131"/>
      <c r="K369" s="131"/>
      <c r="L369" s="131"/>
      <c r="M369" s="131"/>
      <c r="N369" s="130"/>
      <c r="O369" s="130"/>
      <c r="P369" s="130"/>
      <c r="Q369" s="130"/>
      <c r="R369" s="131"/>
      <c r="S369" s="131"/>
      <c r="T369" s="131"/>
      <c r="U369" s="131"/>
      <c r="V369" s="131"/>
      <c r="W369" s="131"/>
      <c r="X369" s="131"/>
      <c r="Y369" s="126"/>
      <c r="Z369" s="126"/>
      <c r="AA369" s="126"/>
      <c r="AB369" s="126"/>
      <c r="AC369" s="126"/>
      <c r="AD369" s="126"/>
      <c r="AE369" s="126"/>
      <c r="AF369" s="126"/>
      <c r="AG369" s="126" t="s">
        <v>340</v>
      </c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>
      <c r="A370" s="129"/>
      <c r="B370" s="129"/>
      <c r="C370" s="257" t="s">
        <v>410</v>
      </c>
      <c r="D370" s="258"/>
      <c r="E370" s="258"/>
      <c r="F370" s="258"/>
      <c r="G370" s="258"/>
      <c r="H370" s="131"/>
      <c r="I370" s="131"/>
      <c r="J370" s="131"/>
      <c r="K370" s="131"/>
      <c r="L370" s="131"/>
      <c r="M370" s="131"/>
      <c r="N370" s="130"/>
      <c r="O370" s="130"/>
      <c r="P370" s="130"/>
      <c r="Q370" s="130"/>
      <c r="R370" s="131"/>
      <c r="S370" s="131"/>
      <c r="T370" s="131"/>
      <c r="U370" s="131"/>
      <c r="V370" s="131"/>
      <c r="W370" s="131"/>
      <c r="X370" s="131"/>
      <c r="Y370" s="126"/>
      <c r="Z370" s="126"/>
      <c r="AA370" s="126"/>
      <c r="AB370" s="126"/>
      <c r="AC370" s="126"/>
      <c r="AD370" s="126"/>
      <c r="AE370" s="126"/>
      <c r="AF370" s="126"/>
      <c r="AG370" s="126" t="s">
        <v>340</v>
      </c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>
      <c r="A371" s="129"/>
      <c r="B371" s="129"/>
      <c r="C371" s="257" t="s">
        <v>412</v>
      </c>
      <c r="D371" s="258"/>
      <c r="E371" s="258"/>
      <c r="F371" s="258"/>
      <c r="G371" s="258"/>
      <c r="H371" s="131"/>
      <c r="I371" s="131"/>
      <c r="J371" s="131"/>
      <c r="K371" s="131"/>
      <c r="L371" s="131"/>
      <c r="M371" s="131"/>
      <c r="N371" s="130"/>
      <c r="O371" s="130"/>
      <c r="P371" s="130"/>
      <c r="Q371" s="130"/>
      <c r="R371" s="131"/>
      <c r="S371" s="131"/>
      <c r="T371" s="131"/>
      <c r="U371" s="131"/>
      <c r="V371" s="131"/>
      <c r="W371" s="131"/>
      <c r="X371" s="131"/>
      <c r="Y371" s="126"/>
      <c r="Z371" s="126"/>
      <c r="AA371" s="126"/>
      <c r="AB371" s="126"/>
      <c r="AC371" s="126"/>
      <c r="AD371" s="126"/>
      <c r="AE371" s="126"/>
      <c r="AF371" s="126"/>
      <c r="AG371" s="126" t="s">
        <v>340</v>
      </c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>
      <c r="A372" s="129"/>
      <c r="B372" s="129"/>
      <c r="C372" s="257" t="s">
        <v>411</v>
      </c>
      <c r="D372" s="258"/>
      <c r="E372" s="258"/>
      <c r="F372" s="258"/>
      <c r="G372" s="258"/>
      <c r="H372" s="131"/>
      <c r="I372" s="131"/>
      <c r="J372" s="131"/>
      <c r="K372" s="131"/>
      <c r="L372" s="131"/>
      <c r="M372" s="131"/>
      <c r="N372" s="130"/>
      <c r="O372" s="130"/>
      <c r="P372" s="130"/>
      <c r="Q372" s="130"/>
      <c r="R372" s="131"/>
      <c r="S372" s="131"/>
      <c r="T372" s="131"/>
      <c r="U372" s="131"/>
      <c r="V372" s="131"/>
      <c r="W372" s="131"/>
      <c r="X372" s="131"/>
      <c r="Y372" s="126"/>
      <c r="Z372" s="126"/>
      <c r="AA372" s="126"/>
      <c r="AB372" s="126"/>
      <c r="AC372" s="126"/>
      <c r="AD372" s="126"/>
      <c r="AE372" s="126"/>
      <c r="AF372" s="126"/>
      <c r="AG372" s="126" t="s">
        <v>340</v>
      </c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>
      <c r="A373" s="129"/>
      <c r="B373" s="129"/>
      <c r="C373" s="257" t="s">
        <v>349</v>
      </c>
      <c r="D373" s="258"/>
      <c r="E373" s="258"/>
      <c r="F373" s="258"/>
      <c r="G373" s="258"/>
      <c r="H373" s="131"/>
      <c r="I373" s="131"/>
      <c r="J373" s="131"/>
      <c r="K373" s="131"/>
      <c r="L373" s="131"/>
      <c r="M373" s="131"/>
      <c r="N373" s="130"/>
      <c r="O373" s="130"/>
      <c r="P373" s="130"/>
      <c r="Q373" s="130"/>
      <c r="R373" s="131"/>
      <c r="S373" s="131"/>
      <c r="T373" s="131"/>
      <c r="U373" s="131"/>
      <c r="V373" s="131"/>
      <c r="W373" s="131"/>
      <c r="X373" s="131"/>
      <c r="Y373" s="126"/>
      <c r="Z373" s="126"/>
      <c r="AA373" s="126"/>
      <c r="AB373" s="126"/>
      <c r="AC373" s="126"/>
      <c r="AD373" s="126"/>
      <c r="AE373" s="126"/>
      <c r="AF373" s="126"/>
      <c r="AG373" s="126" t="s">
        <v>340</v>
      </c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>
      <c r="A374" s="129"/>
      <c r="B374" s="129"/>
      <c r="C374" s="257" t="s">
        <v>1444</v>
      </c>
      <c r="D374" s="258"/>
      <c r="E374" s="258"/>
      <c r="F374" s="258"/>
      <c r="G374" s="258"/>
      <c r="H374" s="131"/>
      <c r="I374" s="131"/>
      <c r="J374" s="131"/>
      <c r="K374" s="131"/>
      <c r="L374" s="131"/>
      <c r="M374" s="131"/>
      <c r="N374" s="130"/>
      <c r="O374" s="130"/>
      <c r="P374" s="130"/>
      <c r="Q374" s="130"/>
      <c r="R374" s="131"/>
      <c r="S374" s="131"/>
      <c r="T374" s="131"/>
      <c r="U374" s="131"/>
      <c r="V374" s="131"/>
      <c r="W374" s="131"/>
      <c r="X374" s="131"/>
      <c r="Y374" s="126"/>
      <c r="Z374" s="126"/>
      <c r="AA374" s="126"/>
      <c r="AB374" s="126"/>
      <c r="AC374" s="126"/>
      <c r="AD374" s="126"/>
      <c r="AE374" s="126"/>
      <c r="AF374" s="126"/>
      <c r="AG374" s="126" t="s">
        <v>340</v>
      </c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>
      <c r="A375" s="129"/>
      <c r="B375" s="129"/>
      <c r="C375" s="257" t="s">
        <v>1434</v>
      </c>
      <c r="D375" s="258"/>
      <c r="E375" s="258"/>
      <c r="F375" s="258"/>
      <c r="G375" s="258"/>
      <c r="H375" s="131"/>
      <c r="I375" s="131"/>
      <c r="J375" s="131"/>
      <c r="K375" s="131"/>
      <c r="L375" s="131"/>
      <c r="M375" s="131"/>
      <c r="N375" s="130"/>
      <c r="O375" s="130"/>
      <c r="P375" s="130"/>
      <c r="Q375" s="130"/>
      <c r="R375" s="131"/>
      <c r="S375" s="131"/>
      <c r="T375" s="131"/>
      <c r="U375" s="131"/>
      <c r="V375" s="131"/>
      <c r="W375" s="131"/>
      <c r="X375" s="131"/>
      <c r="Y375" s="126"/>
      <c r="Z375" s="126"/>
      <c r="AA375" s="126"/>
      <c r="AB375" s="126"/>
      <c r="AC375" s="126"/>
      <c r="AD375" s="126"/>
      <c r="AE375" s="126"/>
      <c r="AF375" s="126"/>
      <c r="AG375" s="126" t="s">
        <v>340</v>
      </c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>
      <c r="A376" s="129"/>
      <c r="B376" s="129"/>
      <c r="C376" s="257" t="s">
        <v>339</v>
      </c>
      <c r="D376" s="258"/>
      <c r="E376" s="258"/>
      <c r="F376" s="258"/>
      <c r="G376" s="258"/>
      <c r="H376" s="131"/>
      <c r="I376" s="131"/>
      <c r="J376" s="131"/>
      <c r="K376" s="131"/>
      <c r="L376" s="131"/>
      <c r="M376" s="131"/>
      <c r="N376" s="130"/>
      <c r="O376" s="130"/>
      <c r="P376" s="130"/>
      <c r="Q376" s="130"/>
      <c r="R376" s="131"/>
      <c r="S376" s="131"/>
      <c r="T376" s="131"/>
      <c r="U376" s="131"/>
      <c r="V376" s="131"/>
      <c r="W376" s="131"/>
      <c r="X376" s="131"/>
      <c r="Y376" s="126"/>
      <c r="Z376" s="126"/>
      <c r="AA376" s="126"/>
      <c r="AB376" s="126"/>
      <c r="AC376" s="126"/>
      <c r="AD376" s="126"/>
      <c r="AE376" s="126"/>
      <c r="AF376" s="126"/>
      <c r="AG376" s="126" t="s">
        <v>340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>
      <c r="A377" s="129"/>
      <c r="B377" s="129"/>
      <c r="C377" s="257" t="s">
        <v>1445</v>
      </c>
      <c r="D377" s="258"/>
      <c r="E377" s="258"/>
      <c r="F377" s="258"/>
      <c r="G377" s="258"/>
      <c r="H377" s="131"/>
      <c r="I377" s="131"/>
      <c r="J377" s="131"/>
      <c r="K377" s="131"/>
      <c r="L377" s="131"/>
      <c r="M377" s="131"/>
      <c r="N377" s="130"/>
      <c r="O377" s="130"/>
      <c r="P377" s="130"/>
      <c r="Q377" s="130"/>
      <c r="R377" s="131"/>
      <c r="S377" s="131"/>
      <c r="T377" s="131"/>
      <c r="U377" s="131"/>
      <c r="V377" s="131"/>
      <c r="W377" s="131"/>
      <c r="X377" s="131"/>
      <c r="Y377" s="126"/>
      <c r="Z377" s="126"/>
      <c r="AA377" s="126"/>
      <c r="AB377" s="126"/>
      <c r="AC377" s="126"/>
      <c r="AD377" s="126"/>
      <c r="AE377" s="126"/>
      <c r="AF377" s="126"/>
      <c r="AG377" s="126" t="s">
        <v>340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</row>
    <row r="378" spans="1:60">
      <c r="A378" s="129"/>
      <c r="B378" s="129"/>
      <c r="C378" s="257" t="s">
        <v>1436</v>
      </c>
      <c r="D378" s="258"/>
      <c r="E378" s="258"/>
      <c r="F378" s="258"/>
      <c r="G378" s="258"/>
      <c r="H378" s="131"/>
      <c r="I378" s="131"/>
      <c r="J378" s="131"/>
      <c r="K378" s="131"/>
      <c r="L378" s="131"/>
      <c r="M378" s="131"/>
      <c r="N378" s="130"/>
      <c r="O378" s="130"/>
      <c r="P378" s="130"/>
      <c r="Q378" s="130"/>
      <c r="R378" s="131"/>
      <c r="S378" s="131"/>
      <c r="T378" s="131"/>
      <c r="U378" s="131"/>
      <c r="V378" s="131"/>
      <c r="W378" s="131"/>
      <c r="X378" s="131"/>
      <c r="Y378" s="126"/>
      <c r="Z378" s="126"/>
      <c r="AA378" s="126"/>
      <c r="AB378" s="126"/>
      <c r="AC378" s="126"/>
      <c r="AD378" s="126"/>
      <c r="AE378" s="126"/>
      <c r="AF378" s="126"/>
      <c r="AG378" s="126" t="s">
        <v>340</v>
      </c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>
      <c r="A379" s="129"/>
      <c r="B379" s="129"/>
      <c r="C379" s="257" t="s">
        <v>339</v>
      </c>
      <c r="D379" s="258"/>
      <c r="E379" s="258"/>
      <c r="F379" s="258"/>
      <c r="G379" s="258"/>
      <c r="H379" s="131"/>
      <c r="I379" s="131"/>
      <c r="J379" s="131"/>
      <c r="K379" s="131"/>
      <c r="L379" s="131"/>
      <c r="M379" s="131"/>
      <c r="N379" s="130"/>
      <c r="O379" s="130"/>
      <c r="P379" s="130"/>
      <c r="Q379" s="130"/>
      <c r="R379" s="131"/>
      <c r="S379" s="131"/>
      <c r="T379" s="131"/>
      <c r="U379" s="131"/>
      <c r="V379" s="131"/>
      <c r="W379" s="131"/>
      <c r="X379" s="131"/>
      <c r="Y379" s="126"/>
      <c r="Z379" s="126"/>
      <c r="AA379" s="126"/>
      <c r="AB379" s="126"/>
      <c r="AC379" s="126"/>
      <c r="AD379" s="126"/>
      <c r="AE379" s="126"/>
      <c r="AF379" s="126"/>
      <c r="AG379" s="126" t="s">
        <v>340</v>
      </c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>
      <c r="A380" s="129"/>
      <c r="B380" s="129"/>
      <c r="C380" s="257" t="s">
        <v>1446</v>
      </c>
      <c r="D380" s="258"/>
      <c r="E380" s="258"/>
      <c r="F380" s="258"/>
      <c r="G380" s="258"/>
      <c r="H380" s="131"/>
      <c r="I380" s="131"/>
      <c r="J380" s="131"/>
      <c r="K380" s="131"/>
      <c r="L380" s="131"/>
      <c r="M380" s="131"/>
      <c r="N380" s="130"/>
      <c r="O380" s="130"/>
      <c r="P380" s="130"/>
      <c r="Q380" s="130"/>
      <c r="R380" s="131"/>
      <c r="S380" s="131"/>
      <c r="T380" s="131"/>
      <c r="U380" s="131"/>
      <c r="V380" s="131"/>
      <c r="W380" s="131"/>
      <c r="X380" s="131"/>
      <c r="Y380" s="126"/>
      <c r="Z380" s="126"/>
      <c r="AA380" s="126"/>
      <c r="AB380" s="126"/>
      <c r="AC380" s="126"/>
      <c r="AD380" s="126"/>
      <c r="AE380" s="126"/>
      <c r="AF380" s="126"/>
      <c r="AG380" s="126" t="s">
        <v>340</v>
      </c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>
      <c r="A381" s="129"/>
      <c r="B381" s="129"/>
      <c r="C381" s="257" t="s">
        <v>349</v>
      </c>
      <c r="D381" s="258"/>
      <c r="E381" s="258"/>
      <c r="F381" s="258"/>
      <c r="G381" s="258"/>
      <c r="H381" s="131"/>
      <c r="I381" s="131"/>
      <c r="J381" s="131"/>
      <c r="K381" s="131"/>
      <c r="L381" s="131"/>
      <c r="M381" s="131"/>
      <c r="N381" s="130"/>
      <c r="O381" s="130"/>
      <c r="P381" s="130"/>
      <c r="Q381" s="130"/>
      <c r="R381" s="131"/>
      <c r="S381" s="131"/>
      <c r="T381" s="131"/>
      <c r="U381" s="131"/>
      <c r="V381" s="131"/>
      <c r="W381" s="131"/>
      <c r="X381" s="131"/>
      <c r="Y381" s="126"/>
      <c r="Z381" s="126"/>
      <c r="AA381" s="126"/>
      <c r="AB381" s="126"/>
      <c r="AC381" s="126"/>
      <c r="AD381" s="126"/>
      <c r="AE381" s="126"/>
      <c r="AF381" s="126"/>
      <c r="AG381" s="126" t="s">
        <v>340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>
      <c r="A382" s="129"/>
      <c r="B382" s="129"/>
      <c r="C382" s="257" t="s">
        <v>1447</v>
      </c>
      <c r="D382" s="258"/>
      <c r="E382" s="258"/>
      <c r="F382" s="258"/>
      <c r="G382" s="258"/>
      <c r="H382" s="131"/>
      <c r="I382" s="131"/>
      <c r="J382" s="131"/>
      <c r="K382" s="131"/>
      <c r="L382" s="131"/>
      <c r="M382" s="131"/>
      <c r="N382" s="130"/>
      <c r="O382" s="130"/>
      <c r="P382" s="130"/>
      <c r="Q382" s="130"/>
      <c r="R382" s="131"/>
      <c r="S382" s="131"/>
      <c r="T382" s="131"/>
      <c r="U382" s="131"/>
      <c r="V382" s="131"/>
      <c r="W382" s="131"/>
      <c r="X382" s="131"/>
      <c r="Y382" s="126"/>
      <c r="Z382" s="126"/>
      <c r="AA382" s="126"/>
      <c r="AB382" s="126"/>
      <c r="AC382" s="126"/>
      <c r="AD382" s="126"/>
      <c r="AE382" s="126"/>
      <c r="AF382" s="126"/>
      <c r="AG382" s="126" t="s">
        <v>340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</row>
    <row r="383" spans="1:60">
      <c r="A383" s="129"/>
      <c r="B383" s="129"/>
      <c r="C383" s="257" t="s">
        <v>1438</v>
      </c>
      <c r="D383" s="258"/>
      <c r="E383" s="258"/>
      <c r="F383" s="258"/>
      <c r="G383" s="258"/>
      <c r="H383" s="131"/>
      <c r="I383" s="131"/>
      <c r="J383" s="131"/>
      <c r="K383" s="131"/>
      <c r="L383" s="131"/>
      <c r="M383" s="131"/>
      <c r="N383" s="130"/>
      <c r="O383" s="130"/>
      <c r="P383" s="130"/>
      <c r="Q383" s="130"/>
      <c r="R383" s="131"/>
      <c r="S383" s="131"/>
      <c r="T383" s="131"/>
      <c r="U383" s="131"/>
      <c r="V383" s="131"/>
      <c r="W383" s="131"/>
      <c r="X383" s="131"/>
      <c r="Y383" s="126"/>
      <c r="Z383" s="126"/>
      <c r="AA383" s="126"/>
      <c r="AB383" s="126"/>
      <c r="AC383" s="126"/>
      <c r="AD383" s="126"/>
      <c r="AE383" s="126"/>
      <c r="AF383" s="126"/>
      <c r="AG383" s="126" t="s">
        <v>340</v>
      </c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>
      <c r="A384" s="129"/>
      <c r="B384" s="129"/>
      <c r="C384" s="257" t="s">
        <v>349</v>
      </c>
      <c r="D384" s="258"/>
      <c r="E384" s="258"/>
      <c r="F384" s="258"/>
      <c r="G384" s="258"/>
      <c r="H384" s="131"/>
      <c r="I384" s="131"/>
      <c r="J384" s="131"/>
      <c r="K384" s="131"/>
      <c r="L384" s="131"/>
      <c r="M384" s="131"/>
      <c r="N384" s="130"/>
      <c r="O384" s="130"/>
      <c r="P384" s="130"/>
      <c r="Q384" s="130"/>
      <c r="R384" s="131"/>
      <c r="S384" s="131"/>
      <c r="T384" s="131"/>
      <c r="U384" s="131"/>
      <c r="V384" s="131"/>
      <c r="W384" s="131"/>
      <c r="X384" s="131"/>
      <c r="Y384" s="126"/>
      <c r="Z384" s="126"/>
      <c r="AA384" s="126"/>
      <c r="AB384" s="126"/>
      <c r="AC384" s="126"/>
      <c r="AD384" s="126"/>
      <c r="AE384" s="126"/>
      <c r="AF384" s="126"/>
      <c r="AG384" s="126" t="s">
        <v>340</v>
      </c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>
      <c r="A385" s="129"/>
      <c r="B385" s="129"/>
      <c r="C385" s="257" t="s">
        <v>1448</v>
      </c>
      <c r="D385" s="258"/>
      <c r="E385" s="258"/>
      <c r="F385" s="258"/>
      <c r="G385" s="258"/>
      <c r="H385" s="131"/>
      <c r="I385" s="131"/>
      <c r="J385" s="131"/>
      <c r="K385" s="131"/>
      <c r="L385" s="131"/>
      <c r="M385" s="131"/>
      <c r="N385" s="130"/>
      <c r="O385" s="130"/>
      <c r="P385" s="130"/>
      <c r="Q385" s="130"/>
      <c r="R385" s="131"/>
      <c r="S385" s="131"/>
      <c r="T385" s="131"/>
      <c r="U385" s="131"/>
      <c r="V385" s="131"/>
      <c r="W385" s="131"/>
      <c r="X385" s="131"/>
      <c r="Y385" s="126"/>
      <c r="Z385" s="126"/>
      <c r="AA385" s="126"/>
      <c r="AB385" s="126"/>
      <c r="AC385" s="126"/>
      <c r="AD385" s="126"/>
      <c r="AE385" s="126"/>
      <c r="AF385" s="126"/>
      <c r="AG385" s="126" t="s">
        <v>340</v>
      </c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>
      <c r="A386" s="129"/>
      <c r="B386" s="129"/>
      <c r="C386" s="257" t="s">
        <v>1187</v>
      </c>
      <c r="D386" s="258"/>
      <c r="E386" s="258"/>
      <c r="F386" s="258"/>
      <c r="G386" s="258"/>
      <c r="H386" s="131"/>
      <c r="I386" s="131"/>
      <c r="J386" s="131"/>
      <c r="K386" s="131"/>
      <c r="L386" s="131"/>
      <c r="M386" s="131"/>
      <c r="N386" s="130"/>
      <c r="O386" s="130"/>
      <c r="P386" s="130"/>
      <c r="Q386" s="130"/>
      <c r="R386" s="131"/>
      <c r="S386" s="131"/>
      <c r="T386" s="131"/>
      <c r="U386" s="131"/>
      <c r="V386" s="131"/>
      <c r="W386" s="131"/>
      <c r="X386" s="131"/>
      <c r="Y386" s="126"/>
      <c r="Z386" s="126"/>
      <c r="AA386" s="126"/>
      <c r="AB386" s="126"/>
      <c r="AC386" s="126"/>
      <c r="AD386" s="126"/>
      <c r="AE386" s="126"/>
      <c r="AF386" s="126"/>
      <c r="AG386" s="126" t="s">
        <v>340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>
      <c r="A387" s="140" t="s">
        <v>1140</v>
      </c>
      <c r="B387" s="141" t="s">
        <v>1449</v>
      </c>
      <c r="C387" s="154" t="s">
        <v>1450</v>
      </c>
      <c r="D387" s="142" t="s">
        <v>408</v>
      </c>
      <c r="E387" s="143">
        <v>87.015000000000001</v>
      </c>
      <c r="F387" s="144">
        <v>0</v>
      </c>
      <c r="G387" s="145">
        <f t="shared" ref="G387" si="24">F387*E387</f>
        <v>0</v>
      </c>
      <c r="H387" s="131">
        <v>0</v>
      </c>
      <c r="I387" s="131">
        <v>0</v>
      </c>
      <c r="J387" s="131">
        <v>40.799999999999997</v>
      </c>
      <c r="K387" s="131">
        <v>3550.212</v>
      </c>
      <c r="L387" s="131">
        <v>21</v>
      </c>
      <c r="M387" s="131">
        <v>4295.7541000000001</v>
      </c>
      <c r="N387" s="130">
        <v>0</v>
      </c>
      <c r="O387" s="130">
        <v>0</v>
      </c>
      <c r="P387" s="130">
        <v>0</v>
      </c>
      <c r="Q387" s="130">
        <v>0</v>
      </c>
      <c r="R387" s="131">
        <v>0</v>
      </c>
      <c r="S387" s="131" t="s">
        <v>326</v>
      </c>
      <c r="T387" s="131"/>
      <c r="U387" s="131">
        <v>0</v>
      </c>
      <c r="V387" s="131">
        <v>0</v>
      </c>
      <c r="W387" s="131">
        <v>0</v>
      </c>
      <c r="X387" s="131" t="s">
        <v>327</v>
      </c>
      <c r="Y387" s="126"/>
      <c r="Z387" s="126"/>
      <c r="AA387" s="126"/>
      <c r="AB387" s="126"/>
      <c r="AC387" s="126"/>
      <c r="AD387" s="126"/>
      <c r="AE387" s="126"/>
      <c r="AF387" s="126"/>
      <c r="AG387" s="126" t="s">
        <v>1349</v>
      </c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  <c r="AX387" s="126"/>
      <c r="AY387" s="126"/>
      <c r="AZ387" s="126"/>
      <c r="BA387" s="126"/>
      <c r="BB387" s="126"/>
      <c r="BC387" s="126"/>
      <c r="BD387" s="126"/>
      <c r="BE387" s="126"/>
      <c r="BF387" s="126"/>
      <c r="BG387" s="126"/>
      <c r="BH387" s="126"/>
    </row>
    <row r="388" spans="1:60">
      <c r="A388" s="129"/>
      <c r="B388" s="129"/>
      <c r="C388" s="255" t="s">
        <v>1431</v>
      </c>
      <c r="D388" s="256"/>
      <c r="E388" s="256"/>
      <c r="F388" s="256"/>
      <c r="G388" s="256"/>
      <c r="H388" s="131"/>
      <c r="I388" s="131"/>
      <c r="J388" s="131"/>
      <c r="K388" s="131"/>
      <c r="L388" s="131"/>
      <c r="M388" s="131"/>
      <c r="N388" s="130"/>
      <c r="O388" s="130"/>
      <c r="P388" s="130"/>
      <c r="Q388" s="130"/>
      <c r="R388" s="131"/>
      <c r="S388" s="131"/>
      <c r="T388" s="131"/>
      <c r="U388" s="131"/>
      <c r="V388" s="131"/>
      <c r="W388" s="131"/>
      <c r="X388" s="131"/>
      <c r="Y388" s="126"/>
      <c r="Z388" s="126"/>
      <c r="AA388" s="126"/>
      <c r="AB388" s="126"/>
      <c r="AC388" s="126"/>
      <c r="AD388" s="126"/>
      <c r="AE388" s="126"/>
      <c r="AF388" s="126"/>
      <c r="AG388" s="126" t="s">
        <v>340</v>
      </c>
      <c r="AH388" s="126"/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6"/>
      <c r="AX388" s="126"/>
      <c r="AY388" s="126"/>
      <c r="AZ388" s="126"/>
      <c r="BA388" s="126"/>
      <c r="BB388" s="126"/>
      <c r="BC388" s="126"/>
      <c r="BD388" s="126"/>
      <c r="BE388" s="126"/>
      <c r="BF388" s="126"/>
      <c r="BG388" s="126"/>
      <c r="BH388" s="126"/>
    </row>
    <row r="389" spans="1:60">
      <c r="A389" s="129"/>
      <c r="B389" s="129"/>
      <c r="C389" s="257" t="s">
        <v>1432</v>
      </c>
      <c r="D389" s="258"/>
      <c r="E389" s="258"/>
      <c r="F389" s="258"/>
      <c r="G389" s="258"/>
      <c r="H389" s="131"/>
      <c r="I389" s="131"/>
      <c r="J389" s="131"/>
      <c r="K389" s="131"/>
      <c r="L389" s="131"/>
      <c r="M389" s="131"/>
      <c r="N389" s="130"/>
      <c r="O389" s="130"/>
      <c r="P389" s="130"/>
      <c r="Q389" s="130"/>
      <c r="R389" s="131"/>
      <c r="S389" s="131"/>
      <c r="T389" s="131"/>
      <c r="U389" s="131"/>
      <c r="V389" s="131"/>
      <c r="W389" s="131"/>
      <c r="X389" s="131"/>
      <c r="Y389" s="126"/>
      <c r="Z389" s="126"/>
      <c r="AA389" s="126"/>
      <c r="AB389" s="126"/>
      <c r="AC389" s="126"/>
      <c r="AD389" s="126"/>
      <c r="AE389" s="126"/>
      <c r="AF389" s="126"/>
      <c r="AG389" s="126" t="s">
        <v>340</v>
      </c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  <c r="AX389" s="126"/>
      <c r="AY389" s="126"/>
      <c r="AZ389" s="126"/>
      <c r="BA389" s="126"/>
      <c r="BB389" s="126"/>
      <c r="BC389" s="126"/>
      <c r="BD389" s="126"/>
      <c r="BE389" s="126"/>
      <c r="BF389" s="126"/>
      <c r="BG389" s="126"/>
      <c r="BH389" s="126"/>
    </row>
    <row r="390" spans="1:60">
      <c r="A390" s="129"/>
      <c r="B390" s="129"/>
      <c r="C390" s="257" t="s">
        <v>1433</v>
      </c>
      <c r="D390" s="258"/>
      <c r="E390" s="258"/>
      <c r="F390" s="258"/>
      <c r="G390" s="258"/>
      <c r="H390" s="131"/>
      <c r="I390" s="131"/>
      <c r="J390" s="131"/>
      <c r="K390" s="131"/>
      <c r="L390" s="131"/>
      <c r="M390" s="131"/>
      <c r="N390" s="130"/>
      <c r="O390" s="130"/>
      <c r="P390" s="130"/>
      <c r="Q390" s="130"/>
      <c r="R390" s="131"/>
      <c r="S390" s="131"/>
      <c r="T390" s="131"/>
      <c r="U390" s="131"/>
      <c r="V390" s="131"/>
      <c r="W390" s="131"/>
      <c r="X390" s="131"/>
      <c r="Y390" s="126"/>
      <c r="Z390" s="126"/>
      <c r="AA390" s="126"/>
      <c r="AB390" s="126"/>
      <c r="AC390" s="126"/>
      <c r="AD390" s="126"/>
      <c r="AE390" s="126"/>
      <c r="AF390" s="126"/>
      <c r="AG390" s="126" t="s">
        <v>340</v>
      </c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  <c r="AX390" s="126"/>
      <c r="AY390" s="126"/>
      <c r="AZ390" s="126"/>
      <c r="BA390" s="126"/>
      <c r="BB390" s="126"/>
      <c r="BC390" s="126"/>
      <c r="BD390" s="126"/>
      <c r="BE390" s="126"/>
      <c r="BF390" s="126"/>
      <c r="BG390" s="126"/>
      <c r="BH390" s="126"/>
    </row>
    <row r="391" spans="1:60">
      <c r="A391" s="129"/>
      <c r="B391" s="129"/>
      <c r="C391" s="257" t="s">
        <v>1434</v>
      </c>
      <c r="D391" s="258"/>
      <c r="E391" s="258"/>
      <c r="F391" s="258"/>
      <c r="G391" s="258"/>
      <c r="H391" s="131"/>
      <c r="I391" s="131"/>
      <c r="J391" s="131"/>
      <c r="K391" s="131"/>
      <c r="L391" s="131"/>
      <c r="M391" s="131"/>
      <c r="N391" s="130"/>
      <c r="O391" s="130"/>
      <c r="P391" s="130"/>
      <c r="Q391" s="130"/>
      <c r="R391" s="131"/>
      <c r="S391" s="131"/>
      <c r="T391" s="131"/>
      <c r="U391" s="131"/>
      <c r="V391" s="131"/>
      <c r="W391" s="131"/>
      <c r="X391" s="131"/>
      <c r="Y391" s="126"/>
      <c r="Z391" s="126"/>
      <c r="AA391" s="126"/>
      <c r="AB391" s="126"/>
      <c r="AC391" s="126"/>
      <c r="AD391" s="126"/>
      <c r="AE391" s="126"/>
      <c r="AF391" s="126"/>
      <c r="AG391" s="126" t="s">
        <v>340</v>
      </c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/>
      <c r="BD391" s="126"/>
      <c r="BE391" s="126"/>
      <c r="BF391" s="126"/>
      <c r="BG391" s="126"/>
      <c r="BH391" s="126"/>
    </row>
    <row r="392" spans="1:60">
      <c r="A392" s="129"/>
      <c r="B392" s="129"/>
      <c r="C392" s="257" t="s">
        <v>1435</v>
      </c>
      <c r="D392" s="258"/>
      <c r="E392" s="258"/>
      <c r="F392" s="258"/>
      <c r="G392" s="258"/>
      <c r="H392" s="131"/>
      <c r="I392" s="131"/>
      <c r="J392" s="131"/>
      <c r="K392" s="131"/>
      <c r="L392" s="131"/>
      <c r="M392" s="131"/>
      <c r="N392" s="130"/>
      <c r="O392" s="130"/>
      <c r="P392" s="130"/>
      <c r="Q392" s="130"/>
      <c r="R392" s="131"/>
      <c r="S392" s="131"/>
      <c r="T392" s="131"/>
      <c r="U392" s="131"/>
      <c r="V392" s="131"/>
      <c r="W392" s="131"/>
      <c r="X392" s="131"/>
      <c r="Y392" s="126"/>
      <c r="Z392" s="126"/>
      <c r="AA392" s="126"/>
      <c r="AB392" s="126"/>
      <c r="AC392" s="126"/>
      <c r="AD392" s="126"/>
      <c r="AE392" s="126"/>
      <c r="AF392" s="126"/>
      <c r="AG392" s="126" t="s">
        <v>340</v>
      </c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6"/>
      <c r="BD392" s="126"/>
      <c r="BE392" s="126"/>
      <c r="BF392" s="126"/>
      <c r="BG392" s="126"/>
      <c r="BH392" s="126"/>
    </row>
    <row r="393" spans="1:60">
      <c r="A393" s="129"/>
      <c r="B393" s="129"/>
      <c r="C393" s="257" t="s">
        <v>1436</v>
      </c>
      <c r="D393" s="258"/>
      <c r="E393" s="258"/>
      <c r="F393" s="258"/>
      <c r="G393" s="258"/>
      <c r="H393" s="131"/>
      <c r="I393" s="131"/>
      <c r="J393" s="131"/>
      <c r="K393" s="131"/>
      <c r="L393" s="131"/>
      <c r="M393" s="131"/>
      <c r="N393" s="130"/>
      <c r="O393" s="130"/>
      <c r="P393" s="130"/>
      <c r="Q393" s="130"/>
      <c r="R393" s="131"/>
      <c r="S393" s="131"/>
      <c r="T393" s="131"/>
      <c r="U393" s="131"/>
      <c r="V393" s="131"/>
      <c r="W393" s="131"/>
      <c r="X393" s="131"/>
      <c r="Y393" s="126"/>
      <c r="Z393" s="126"/>
      <c r="AA393" s="126"/>
      <c r="AB393" s="126"/>
      <c r="AC393" s="126"/>
      <c r="AD393" s="126"/>
      <c r="AE393" s="126"/>
      <c r="AF393" s="126"/>
      <c r="AG393" s="126" t="s">
        <v>340</v>
      </c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  <c r="AX393" s="126"/>
      <c r="AY393" s="126"/>
      <c r="AZ393" s="126"/>
      <c r="BA393" s="126"/>
      <c r="BB393" s="126"/>
      <c r="BC393" s="126"/>
      <c r="BD393" s="126"/>
      <c r="BE393" s="126"/>
      <c r="BF393" s="126"/>
      <c r="BG393" s="126"/>
      <c r="BH393" s="126"/>
    </row>
    <row r="394" spans="1:60">
      <c r="A394" s="129"/>
      <c r="B394" s="129"/>
      <c r="C394" s="257" t="s">
        <v>1437</v>
      </c>
      <c r="D394" s="258"/>
      <c r="E394" s="258"/>
      <c r="F394" s="258"/>
      <c r="G394" s="258"/>
      <c r="H394" s="131"/>
      <c r="I394" s="131"/>
      <c r="J394" s="131"/>
      <c r="K394" s="131"/>
      <c r="L394" s="131"/>
      <c r="M394" s="131"/>
      <c r="N394" s="130"/>
      <c r="O394" s="130"/>
      <c r="P394" s="130"/>
      <c r="Q394" s="130"/>
      <c r="R394" s="131"/>
      <c r="S394" s="131"/>
      <c r="T394" s="131"/>
      <c r="U394" s="131"/>
      <c r="V394" s="131"/>
      <c r="W394" s="131"/>
      <c r="X394" s="131"/>
      <c r="Y394" s="126"/>
      <c r="Z394" s="126"/>
      <c r="AA394" s="126"/>
      <c r="AB394" s="126"/>
      <c r="AC394" s="126"/>
      <c r="AD394" s="126"/>
      <c r="AE394" s="126"/>
      <c r="AF394" s="126"/>
      <c r="AG394" s="126" t="s">
        <v>340</v>
      </c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  <c r="AX394" s="126"/>
      <c r="AY394" s="126"/>
      <c r="AZ394" s="126"/>
      <c r="BA394" s="126"/>
      <c r="BB394" s="126"/>
      <c r="BC394" s="126"/>
      <c r="BD394" s="126"/>
      <c r="BE394" s="126"/>
      <c r="BF394" s="126"/>
      <c r="BG394" s="126"/>
      <c r="BH394" s="126"/>
    </row>
    <row r="395" spans="1:60">
      <c r="A395" s="129"/>
      <c r="B395" s="129"/>
      <c r="C395" s="257" t="s">
        <v>1438</v>
      </c>
      <c r="D395" s="258"/>
      <c r="E395" s="258"/>
      <c r="F395" s="258"/>
      <c r="G395" s="258"/>
      <c r="H395" s="131"/>
      <c r="I395" s="131"/>
      <c r="J395" s="131"/>
      <c r="K395" s="131"/>
      <c r="L395" s="131"/>
      <c r="M395" s="131"/>
      <c r="N395" s="130"/>
      <c r="O395" s="130"/>
      <c r="P395" s="130"/>
      <c r="Q395" s="130"/>
      <c r="R395" s="131"/>
      <c r="S395" s="131"/>
      <c r="T395" s="131"/>
      <c r="U395" s="131"/>
      <c r="V395" s="131"/>
      <c r="W395" s="131"/>
      <c r="X395" s="131"/>
      <c r="Y395" s="126"/>
      <c r="Z395" s="126"/>
      <c r="AA395" s="126"/>
      <c r="AB395" s="126"/>
      <c r="AC395" s="126"/>
      <c r="AD395" s="126"/>
      <c r="AE395" s="126"/>
      <c r="AF395" s="126"/>
      <c r="AG395" s="126" t="s">
        <v>340</v>
      </c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  <c r="AX395" s="126"/>
      <c r="AY395" s="126"/>
      <c r="AZ395" s="126"/>
      <c r="BA395" s="126"/>
      <c r="BB395" s="126"/>
      <c r="BC395" s="126"/>
      <c r="BD395" s="126"/>
      <c r="BE395" s="126"/>
      <c r="BF395" s="126"/>
      <c r="BG395" s="126"/>
      <c r="BH395" s="126"/>
    </row>
    <row r="396" spans="1:60">
      <c r="A396" s="129"/>
      <c r="B396" s="129"/>
      <c r="C396" s="257" t="s">
        <v>1439</v>
      </c>
      <c r="D396" s="258"/>
      <c r="E396" s="258"/>
      <c r="F396" s="258"/>
      <c r="G396" s="258"/>
      <c r="H396" s="131"/>
      <c r="I396" s="131"/>
      <c r="J396" s="131"/>
      <c r="K396" s="131"/>
      <c r="L396" s="131"/>
      <c r="M396" s="131"/>
      <c r="N396" s="130"/>
      <c r="O396" s="130"/>
      <c r="P396" s="130"/>
      <c r="Q396" s="130"/>
      <c r="R396" s="131"/>
      <c r="S396" s="131"/>
      <c r="T396" s="131"/>
      <c r="U396" s="131"/>
      <c r="V396" s="131"/>
      <c r="W396" s="131"/>
      <c r="X396" s="131"/>
      <c r="Y396" s="126"/>
      <c r="Z396" s="126"/>
      <c r="AA396" s="126"/>
      <c r="AB396" s="126"/>
      <c r="AC396" s="126"/>
      <c r="AD396" s="126"/>
      <c r="AE396" s="126"/>
      <c r="AF396" s="126"/>
      <c r="AG396" s="126" t="s">
        <v>340</v>
      </c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</row>
    <row r="397" spans="1:60">
      <c r="A397" s="129"/>
      <c r="B397" s="129"/>
      <c r="C397" s="257" t="s">
        <v>1187</v>
      </c>
      <c r="D397" s="258"/>
      <c r="E397" s="258"/>
      <c r="F397" s="258"/>
      <c r="G397" s="258"/>
      <c r="H397" s="131"/>
      <c r="I397" s="131"/>
      <c r="J397" s="131"/>
      <c r="K397" s="131"/>
      <c r="L397" s="131"/>
      <c r="M397" s="131"/>
      <c r="N397" s="130"/>
      <c r="O397" s="130"/>
      <c r="P397" s="130"/>
      <c r="Q397" s="130"/>
      <c r="R397" s="131"/>
      <c r="S397" s="131"/>
      <c r="T397" s="131"/>
      <c r="U397" s="131"/>
      <c r="V397" s="131"/>
      <c r="W397" s="131"/>
      <c r="X397" s="131"/>
      <c r="Y397" s="126"/>
      <c r="Z397" s="126"/>
      <c r="AA397" s="126"/>
      <c r="AB397" s="126"/>
      <c r="AC397" s="126"/>
      <c r="AD397" s="126"/>
      <c r="AE397" s="126"/>
      <c r="AF397" s="126"/>
      <c r="AG397" s="126" t="s">
        <v>340</v>
      </c>
      <c r="AH397" s="126"/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6"/>
      <c r="AX397" s="126"/>
      <c r="AY397" s="126"/>
      <c r="AZ397" s="126"/>
      <c r="BA397" s="126"/>
      <c r="BB397" s="126"/>
      <c r="BC397" s="126"/>
      <c r="BD397" s="126"/>
      <c r="BE397" s="126"/>
      <c r="BF397" s="126"/>
      <c r="BG397" s="126"/>
      <c r="BH397" s="126"/>
    </row>
    <row r="398" spans="1:60">
      <c r="A398" s="140" t="s">
        <v>1145</v>
      </c>
      <c r="B398" s="141" t="s">
        <v>1451</v>
      </c>
      <c r="C398" s="154" t="s">
        <v>1452</v>
      </c>
      <c r="D398" s="142" t="s">
        <v>408</v>
      </c>
      <c r="E398" s="143">
        <v>35.700000000000003</v>
      </c>
      <c r="F398" s="144">
        <v>0</v>
      </c>
      <c r="G398" s="145">
        <f t="shared" ref="G398" si="25">F398*E398</f>
        <v>0</v>
      </c>
      <c r="H398" s="131">
        <v>0</v>
      </c>
      <c r="I398" s="131">
        <v>0</v>
      </c>
      <c r="J398" s="131">
        <v>42.9</v>
      </c>
      <c r="K398" s="131">
        <v>1531.53</v>
      </c>
      <c r="L398" s="131">
        <v>21</v>
      </c>
      <c r="M398" s="131">
        <v>1853.1513</v>
      </c>
      <c r="N398" s="130">
        <v>0</v>
      </c>
      <c r="O398" s="130">
        <v>0</v>
      </c>
      <c r="P398" s="130">
        <v>0</v>
      </c>
      <c r="Q398" s="130">
        <v>0</v>
      </c>
      <c r="R398" s="131">
        <v>0</v>
      </c>
      <c r="S398" s="131" t="s">
        <v>326</v>
      </c>
      <c r="T398" s="131"/>
      <c r="U398" s="131">
        <v>0</v>
      </c>
      <c r="V398" s="131">
        <v>0</v>
      </c>
      <c r="W398" s="131">
        <v>0</v>
      </c>
      <c r="X398" s="131" t="s">
        <v>327</v>
      </c>
      <c r="Y398" s="126"/>
      <c r="Z398" s="126"/>
      <c r="AA398" s="126"/>
      <c r="AB398" s="126"/>
      <c r="AC398" s="126"/>
      <c r="AD398" s="126"/>
      <c r="AE398" s="126"/>
      <c r="AF398" s="126"/>
      <c r="AG398" s="126" t="s">
        <v>1349</v>
      </c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  <c r="AX398" s="126"/>
      <c r="AY398" s="126"/>
      <c r="AZ398" s="126"/>
      <c r="BA398" s="126"/>
      <c r="BB398" s="126"/>
      <c r="BC398" s="126"/>
      <c r="BD398" s="126"/>
      <c r="BE398" s="126"/>
      <c r="BF398" s="126"/>
      <c r="BG398" s="126"/>
      <c r="BH398" s="126"/>
    </row>
    <row r="399" spans="1:60">
      <c r="A399" s="129"/>
      <c r="B399" s="129"/>
      <c r="C399" s="255" t="s">
        <v>1453</v>
      </c>
      <c r="D399" s="256"/>
      <c r="E399" s="256"/>
      <c r="F399" s="256"/>
      <c r="G399" s="256"/>
      <c r="H399" s="131"/>
      <c r="I399" s="131"/>
      <c r="J399" s="131"/>
      <c r="K399" s="131"/>
      <c r="L399" s="131"/>
      <c r="M399" s="131"/>
      <c r="N399" s="130"/>
      <c r="O399" s="130"/>
      <c r="P399" s="130"/>
      <c r="Q399" s="130"/>
      <c r="R399" s="131"/>
      <c r="S399" s="131"/>
      <c r="T399" s="131"/>
      <c r="U399" s="131"/>
      <c r="V399" s="131"/>
      <c r="W399" s="131"/>
      <c r="X399" s="131"/>
      <c r="Y399" s="126"/>
      <c r="Z399" s="126"/>
      <c r="AA399" s="126"/>
      <c r="AB399" s="126"/>
      <c r="AC399" s="126"/>
      <c r="AD399" s="126"/>
      <c r="AE399" s="126"/>
      <c r="AF399" s="126"/>
      <c r="AG399" s="126" t="s">
        <v>340</v>
      </c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  <c r="AX399" s="126"/>
      <c r="AY399" s="126"/>
      <c r="AZ399" s="126"/>
      <c r="BA399" s="126"/>
      <c r="BB399" s="126"/>
      <c r="BC399" s="126"/>
      <c r="BD399" s="126"/>
      <c r="BE399" s="126"/>
      <c r="BF399" s="126"/>
      <c r="BG399" s="126"/>
      <c r="BH399" s="126"/>
    </row>
    <row r="400" spans="1:60">
      <c r="A400" s="129"/>
      <c r="B400" s="129"/>
      <c r="C400" s="257" t="s">
        <v>1454</v>
      </c>
      <c r="D400" s="258"/>
      <c r="E400" s="258"/>
      <c r="F400" s="258"/>
      <c r="G400" s="258"/>
      <c r="H400" s="131"/>
      <c r="I400" s="131"/>
      <c r="J400" s="131"/>
      <c r="K400" s="131"/>
      <c r="L400" s="131"/>
      <c r="M400" s="131"/>
      <c r="N400" s="130"/>
      <c r="O400" s="130"/>
      <c r="P400" s="130"/>
      <c r="Q400" s="130"/>
      <c r="R400" s="131"/>
      <c r="S400" s="131"/>
      <c r="T400" s="131"/>
      <c r="U400" s="131"/>
      <c r="V400" s="131"/>
      <c r="W400" s="131"/>
      <c r="X400" s="131"/>
      <c r="Y400" s="126"/>
      <c r="Z400" s="126"/>
      <c r="AA400" s="126"/>
      <c r="AB400" s="126"/>
      <c r="AC400" s="126"/>
      <c r="AD400" s="126"/>
      <c r="AE400" s="126"/>
      <c r="AF400" s="126"/>
      <c r="AG400" s="126" t="s">
        <v>340</v>
      </c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  <c r="AX400" s="126"/>
      <c r="AY400" s="126"/>
      <c r="AZ400" s="126"/>
      <c r="BA400" s="126"/>
      <c r="BB400" s="126"/>
      <c r="BC400" s="126"/>
      <c r="BD400" s="126"/>
      <c r="BE400" s="126"/>
      <c r="BF400" s="126"/>
      <c r="BG400" s="126"/>
      <c r="BH400" s="126"/>
    </row>
    <row r="401" spans="1:60">
      <c r="A401" s="129"/>
      <c r="B401" s="129"/>
      <c r="C401" s="257" t="s">
        <v>1455</v>
      </c>
      <c r="D401" s="258"/>
      <c r="E401" s="258"/>
      <c r="F401" s="258"/>
      <c r="G401" s="258"/>
      <c r="H401" s="131"/>
      <c r="I401" s="131"/>
      <c r="J401" s="131"/>
      <c r="K401" s="131"/>
      <c r="L401" s="131"/>
      <c r="M401" s="131"/>
      <c r="N401" s="130"/>
      <c r="O401" s="130"/>
      <c r="P401" s="130"/>
      <c r="Q401" s="130"/>
      <c r="R401" s="131"/>
      <c r="S401" s="131"/>
      <c r="T401" s="131"/>
      <c r="U401" s="131"/>
      <c r="V401" s="131"/>
      <c r="W401" s="131"/>
      <c r="X401" s="131"/>
      <c r="Y401" s="126"/>
      <c r="Z401" s="126"/>
      <c r="AA401" s="126"/>
      <c r="AB401" s="126"/>
      <c r="AC401" s="126"/>
      <c r="AD401" s="126"/>
      <c r="AE401" s="126"/>
      <c r="AF401" s="126"/>
      <c r="AG401" s="126" t="s">
        <v>340</v>
      </c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</row>
    <row r="402" spans="1:60">
      <c r="A402" s="129"/>
      <c r="B402" s="129"/>
      <c r="C402" s="257" t="s">
        <v>1456</v>
      </c>
      <c r="D402" s="258"/>
      <c r="E402" s="258"/>
      <c r="F402" s="258"/>
      <c r="G402" s="258"/>
      <c r="H402" s="131"/>
      <c r="I402" s="131"/>
      <c r="J402" s="131"/>
      <c r="K402" s="131"/>
      <c r="L402" s="131"/>
      <c r="M402" s="131"/>
      <c r="N402" s="130"/>
      <c r="O402" s="130"/>
      <c r="P402" s="130"/>
      <c r="Q402" s="130"/>
      <c r="R402" s="131"/>
      <c r="S402" s="131"/>
      <c r="T402" s="131"/>
      <c r="U402" s="131"/>
      <c r="V402" s="131"/>
      <c r="W402" s="131"/>
      <c r="X402" s="131"/>
      <c r="Y402" s="126"/>
      <c r="Z402" s="126"/>
      <c r="AA402" s="126"/>
      <c r="AB402" s="126"/>
      <c r="AC402" s="126"/>
      <c r="AD402" s="126"/>
      <c r="AE402" s="126"/>
      <c r="AF402" s="126"/>
      <c r="AG402" s="126" t="s">
        <v>340</v>
      </c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6"/>
      <c r="AX402" s="126"/>
      <c r="AY402" s="126"/>
      <c r="AZ402" s="126"/>
      <c r="BA402" s="126"/>
      <c r="BB402" s="126"/>
      <c r="BC402" s="126"/>
      <c r="BD402" s="126"/>
      <c r="BE402" s="126"/>
      <c r="BF402" s="126"/>
      <c r="BG402" s="126"/>
      <c r="BH402" s="126"/>
    </row>
    <row r="403" spans="1:60">
      <c r="A403" s="129"/>
      <c r="B403" s="129"/>
      <c r="C403" s="257" t="s">
        <v>1457</v>
      </c>
      <c r="D403" s="258"/>
      <c r="E403" s="258"/>
      <c r="F403" s="258"/>
      <c r="G403" s="258"/>
      <c r="H403" s="131"/>
      <c r="I403" s="131"/>
      <c r="J403" s="131"/>
      <c r="K403" s="131"/>
      <c r="L403" s="131"/>
      <c r="M403" s="131"/>
      <c r="N403" s="130"/>
      <c r="O403" s="130"/>
      <c r="P403" s="130"/>
      <c r="Q403" s="130"/>
      <c r="R403" s="131"/>
      <c r="S403" s="131"/>
      <c r="T403" s="131"/>
      <c r="U403" s="131"/>
      <c r="V403" s="131"/>
      <c r="W403" s="131"/>
      <c r="X403" s="131"/>
      <c r="Y403" s="126"/>
      <c r="Z403" s="126"/>
      <c r="AA403" s="126"/>
      <c r="AB403" s="126"/>
      <c r="AC403" s="126"/>
      <c r="AD403" s="126"/>
      <c r="AE403" s="126"/>
      <c r="AF403" s="126"/>
      <c r="AG403" s="126" t="s">
        <v>340</v>
      </c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6"/>
      <c r="AX403" s="126"/>
      <c r="AY403" s="126"/>
      <c r="AZ403" s="126"/>
      <c r="BA403" s="126"/>
      <c r="BB403" s="126"/>
      <c r="BC403" s="126"/>
      <c r="BD403" s="126"/>
      <c r="BE403" s="126"/>
      <c r="BF403" s="126"/>
      <c r="BG403" s="126"/>
      <c r="BH403" s="126"/>
    </row>
    <row r="404" spans="1:60">
      <c r="A404" s="129"/>
      <c r="B404" s="129"/>
      <c r="C404" s="257" t="s">
        <v>1295</v>
      </c>
      <c r="D404" s="258"/>
      <c r="E404" s="258"/>
      <c r="F404" s="258"/>
      <c r="G404" s="258"/>
      <c r="H404" s="131"/>
      <c r="I404" s="131"/>
      <c r="J404" s="131"/>
      <c r="K404" s="131"/>
      <c r="L404" s="131"/>
      <c r="M404" s="131"/>
      <c r="N404" s="130"/>
      <c r="O404" s="130"/>
      <c r="P404" s="130"/>
      <c r="Q404" s="130"/>
      <c r="R404" s="131"/>
      <c r="S404" s="131"/>
      <c r="T404" s="131"/>
      <c r="U404" s="131"/>
      <c r="V404" s="131"/>
      <c r="W404" s="131"/>
      <c r="X404" s="131"/>
      <c r="Y404" s="126"/>
      <c r="Z404" s="126"/>
      <c r="AA404" s="126"/>
      <c r="AB404" s="126"/>
      <c r="AC404" s="126"/>
      <c r="AD404" s="126"/>
      <c r="AE404" s="126"/>
      <c r="AF404" s="126"/>
      <c r="AG404" s="126" t="s">
        <v>340</v>
      </c>
      <c r="AH404" s="126"/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6"/>
      <c r="AX404" s="126"/>
      <c r="AY404" s="126"/>
      <c r="AZ404" s="126"/>
      <c r="BA404" s="126"/>
      <c r="BB404" s="126"/>
      <c r="BC404" s="126"/>
      <c r="BD404" s="126"/>
      <c r="BE404" s="126"/>
      <c r="BF404" s="126"/>
      <c r="BG404" s="126"/>
      <c r="BH404" s="126"/>
    </row>
    <row r="405" spans="1:60">
      <c r="A405" s="129"/>
      <c r="B405" s="129"/>
      <c r="C405" s="257" t="s">
        <v>1458</v>
      </c>
      <c r="D405" s="258"/>
      <c r="E405" s="258"/>
      <c r="F405" s="258"/>
      <c r="G405" s="258"/>
      <c r="H405" s="131"/>
      <c r="I405" s="131"/>
      <c r="J405" s="131"/>
      <c r="K405" s="131"/>
      <c r="L405" s="131"/>
      <c r="M405" s="131"/>
      <c r="N405" s="130"/>
      <c r="O405" s="130"/>
      <c r="P405" s="130"/>
      <c r="Q405" s="130"/>
      <c r="R405" s="131"/>
      <c r="S405" s="131"/>
      <c r="T405" s="131"/>
      <c r="U405" s="131"/>
      <c r="V405" s="131"/>
      <c r="W405" s="131"/>
      <c r="X405" s="131"/>
      <c r="Y405" s="126"/>
      <c r="Z405" s="126"/>
      <c r="AA405" s="126"/>
      <c r="AB405" s="126"/>
      <c r="AC405" s="126"/>
      <c r="AD405" s="126"/>
      <c r="AE405" s="126"/>
      <c r="AF405" s="126"/>
      <c r="AG405" s="126" t="s">
        <v>340</v>
      </c>
      <c r="AH405" s="126"/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6"/>
      <c r="AX405" s="126"/>
      <c r="AY405" s="126"/>
      <c r="AZ405" s="126"/>
      <c r="BA405" s="126"/>
      <c r="BB405" s="126"/>
      <c r="BC405" s="126"/>
      <c r="BD405" s="126"/>
      <c r="BE405" s="126"/>
      <c r="BF405" s="126"/>
      <c r="BG405" s="126"/>
      <c r="BH405" s="126"/>
    </row>
    <row r="406" spans="1:60">
      <c r="A406" s="129"/>
      <c r="B406" s="129"/>
      <c r="C406" s="257" t="s">
        <v>1187</v>
      </c>
      <c r="D406" s="258"/>
      <c r="E406" s="258"/>
      <c r="F406" s="258"/>
      <c r="G406" s="258"/>
      <c r="H406" s="131"/>
      <c r="I406" s="131"/>
      <c r="J406" s="131"/>
      <c r="K406" s="131"/>
      <c r="L406" s="131"/>
      <c r="M406" s="131"/>
      <c r="N406" s="130"/>
      <c r="O406" s="130"/>
      <c r="P406" s="130"/>
      <c r="Q406" s="130"/>
      <c r="R406" s="131"/>
      <c r="S406" s="131"/>
      <c r="T406" s="131"/>
      <c r="U406" s="131"/>
      <c r="V406" s="131"/>
      <c r="W406" s="131"/>
      <c r="X406" s="131"/>
      <c r="Y406" s="126"/>
      <c r="Z406" s="126"/>
      <c r="AA406" s="126"/>
      <c r="AB406" s="126"/>
      <c r="AC406" s="126"/>
      <c r="AD406" s="126"/>
      <c r="AE406" s="126"/>
      <c r="AF406" s="126"/>
      <c r="AG406" s="126" t="s">
        <v>340</v>
      </c>
      <c r="AH406" s="126"/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6"/>
      <c r="AX406" s="126"/>
      <c r="AY406" s="126"/>
      <c r="AZ406" s="126"/>
      <c r="BA406" s="126"/>
      <c r="BB406" s="126"/>
      <c r="BC406" s="126"/>
      <c r="BD406" s="126"/>
      <c r="BE406" s="126"/>
      <c r="BF406" s="126"/>
      <c r="BG406" s="126"/>
      <c r="BH406" s="126"/>
    </row>
    <row r="407" spans="1:60" ht="22.5">
      <c r="A407" s="140" t="s">
        <v>1155</v>
      </c>
      <c r="B407" s="141" t="s">
        <v>1459</v>
      </c>
      <c r="C407" s="154" t="s">
        <v>1460</v>
      </c>
      <c r="D407" s="142" t="s">
        <v>408</v>
      </c>
      <c r="E407" s="143">
        <v>87.015000000000001</v>
      </c>
      <c r="F407" s="144">
        <v>0</v>
      </c>
      <c r="G407" s="145">
        <f t="shared" ref="G407" si="26">F407*E407</f>
        <v>0</v>
      </c>
      <c r="H407" s="131">
        <v>0</v>
      </c>
      <c r="I407" s="131">
        <v>0</v>
      </c>
      <c r="J407" s="131">
        <v>68.400000000000006</v>
      </c>
      <c r="K407" s="131">
        <v>5951.8260000000009</v>
      </c>
      <c r="L407" s="131">
        <v>21</v>
      </c>
      <c r="M407" s="131">
        <v>7201.7142999999996</v>
      </c>
      <c r="N407" s="130">
        <v>0</v>
      </c>
      <c r="O407" s="130">
        <v>0</v>
      </c>
      <c r="P407" s="130">
        <v>0</v>
      </c>
      <c r="Q407" s="130">
        <v>0</v>
      </c>
      <c r="R407" s="131">
        <v>0</v>
      </c>
      <c r="S407" s="131" t="s">
        <v>326</v>
      </c>
      <c r="T407" s="131"/>
      <c r="U407" s="131">
        <v>0</v>
      </c>
      <c r="V407" s="131">
        <v>0</v>
      </c>
      <c r="W407" s="131">
        <v>0</v>
      </c>
      <c r="X407" s="131" t="s">
        <v>327</v>
      </c>
      <c r="Y407" s="126"/>
      <c r="Z407" s="126"/>
      <c r="AA407" s="126"/>
      <c r="AB407" s="126"/>
      <c r="AC407" s="126"/>
      <c r="AD407" s="126"/>
      <c r="AE407" s="126"/>
      <c r="AF407" s="126"/>
      <c r="AG407" s="126" t="s">
        <v>1349</v>
      </c>
      <c r="AH407" s="126"/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6"/>
      <c r="AX407" s="126"/>
      <c r="AY407" s="126"/>
      <c r="AZ407" s="126"/>
      <c r="BA407" s="126"/>
      <c r="BB407" s="126"/>
      <c r="BC407" s="126"/>
      <c r="BD407" s="126"/>
      <c r="BE407" s="126"/>
      <c r="BF407" s="126"/>
      <c r="BG407" s="126"/>
      <c r="BH407" s="126"/>
    </row>
    <row r="408" spans="1:60">
      <c r="A408" s="129"/>
      <c r="B408" s="129"/>
      <c r="C408" s="255" t="s">
        <v>1431</v>
      </c>
      <c r="D408" s="256"/>
      <c r="E408" s="256"/>
      <c r="F408" s="256"/>
      <c r="G408" s="256"/>
      <c r="H408" s="131"/>
      <c r="I408" s="131"/>
      <c r="J408" s="131"/>
      <c r="K408" s="131"/>
      <c r="L408" s="131"/>
      <c r="M408" s="131"/>
      <c r="N408" s="130"/>
      <c r="O408" s="130"/>
      <c r="P408" s="130"/>
      <c r="Q408" s="130"/>
      <c r="R408" s="131"/>
      <c r="S408" s="131"/>
      <c r="T408" s="131"/>
      <c r="U408" s="131"/>
      <c r="V408" s="131"/>
      <c r="W408" s="131"/>
      <c r="X408" s="131"/>
      <c r="Y408" s="126"/>
      <c r="Z408" s="126"/>
      <c r="AA408" s="126"/>
      <c r="AB408" s="126"/>
      <c r="AC408" s="126"/>
      <c r="AD408" s="126"/>
      <c r="AE408" s="126"/>
      <c r="AF408" s="126"/>
      <c r="AG408" s="126" t="s">
        <v>340</v>
      </c>
      <c r="AH408" s="126"/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6"/>
      <c r="AX408" s="126"/>
      <c r="AY408" s="126"/>
      <c r="AZ408" s="126"/>
      <c r="BA408" s="126"/>
      <c r="BB408" s="126"/>
      <c r="BC408" s="126"/>
      <c r="BD408" s="126"/>
      <c r="BE408" s="126"/>
      <c r="BF408" s="126"/>
      <c r="BG408" s="126"/>
      <c r="BH408" s="126"/>
    </row>
    <row r="409" spans="1:60">
      <c r="A409" s="129"/>
      <c r="B409" s="129"/>
      <c r="C409" s="257" t="s">
        <v>1432</v>
      </c>
      <c r="D409" s="258"/>
      <c r="E409" s="258"/>
      <c r="F409" s="258"/>
      <c r="G409" s="258"/>
      <c r="H409" s="131"/>
      <c r="I409" s="131"/>
      <c r="J409" s="131"/>
      <c r="K409" s="131"/>
      <c r="L409" s="131"/>
      <c r="M409" s="131"/>
      <c r="N409" s="130"/>
      <c r="O409" s="130"/>
      <c r="P409" s="130"/>
      <c r="Q409" s="130"/>
      <c r="R409" s="131"/>
      <c r="S409" s="131"/>
      <c r="T409" s="131"/>
      <c r="U409" s="131"/>
      <c r="V409" s="131"/>
      <c r="W409" s="131"/>
      <c r="X409" s="131"/>
      <c r="Y409" s="126"/>
      <c r="Z409" s="126"/>
      <c r="AA409" s="126"/>
      <c r="AB409" s="126"/>
      <c r="AC409" s="126"/>
      <c r="AD409" s="126"/>
      <c r="AE409" s="126"/>
      <c r="AF409" s="126"/>
      <c r="AG409" s="126" t="s">
        <v>340</v>
      </c>
      <c r="AH409" s="126"/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6"/>
      <c r="AX409" s="126"/>
      <c r="AY409" s="126"/>
      <c r="AZ409" s="126"/>
      <c r="BA409" s="126"/>
      <c r="BB409" s="126"/>
      <c r="BC409" s="126"/>
      <c r="BD409" s="126"/>
      <c r="BE409" s="126"/>
      <c r="BF409" s="126"/>
      <c r="BG409" s="126"/>
      <c r="BH409" s="126"/>
    </row>
    <row r="410" spans="1:60">
      <c r="A410" s="129"/>
      <c r="B410" s="129"/>
      <c r="C410" s="257" t="s">
        <v>1433</v>
      </c>
      <c r="D410" s="258"/>
      <c r="E410" s="258"/>
      <c r="F410" s="258"/>
      <c r="G410" s="258"/>
      <c r="H410" s="131"/>
      <c r="I410" s="131"/>
      <c r="J410" s="131"/>
      <c r="K410" s="131"/>
      <c r="L410" s="131"/>
      <c r="M410" s="131"/>
      <c r="N410" s="130"/>
      <c r="O410" s="130"/>
      <c r="P410" s="130"/>
      <c r="Q410" s="130"/>
      <c r="R410" s="131"/>
      <c r="S410" s="131"/>
      <c r="T410" s="131"/>
      <c r="U410" s="131"/>
      <c r="V410" s="131"/>
      <c r="W410" s="131"/>
      <c r="X410" s="131"/>
      <c r="Y410" s="126"/>
      <c r="Z410" s="126"/>
      <c r="AA410" s="126"/>
      <c r="AB410" s="126"/>
      <c r="AC410" s="126"/>
      <c r="AD410" s="126"/>
      <c r="AE410" s="126"/>
      <c r="AF410" s="126"/>
      <c r="AG410" s="126" t="s">
        <v>340</v>
      </c>
      <c r="AH410" s="126"/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6"/>
      <c r="AX410" s="126"/>
      <c r="AY410" s="126"/>
      <c r="AZ410" s="126"/>
      <c r="BA410" s="126"/>
      <c r="BB410" s="126"/>
      <c r="BC410" s="126"/>
      <c r="BD410" s="126"/>
      <c r="BE410" s="126"/>
      <c r="BF410" s="126"/>
      <c r="BG410" s="126"/>
      <c r="BH410" s="126"/>
    </row>
    <row r="411" spans="1:60">
      <c r="A411" s="129"/>
      <c r="B411" s="129"/>
      <c r="C411" s="257" t="s">
        <v>1434</v>
      </c>
      <c r="D411" s="258"/>
      <c r="E411" s="258"/>
      <c r="F411" s="258"/>
      <c r="G411" s="258"/>
      <c r="H411" s="131"/>
      <c r="I411" s="131"/>
      <c r="J411" s="131"/>
      <c r="K411" s="131"/>
      <c r="L411" s="131"/>
      <c r="M411" s="131"/>
      <c r="N411" s="130"/>
      <c r="O411" s="130"/>
      <c r="P411" s="130"/>
      <c r="Q411" s="130"/>
      <c r="R411" s="131"/>
      <c r="S411" s="131"/>
      <c r="T411" s="131"/>
      <c r="U411" s="131"/>
      <c r="V411" s="131"/>
      <c r="W411" s="131"/>
      <c r="X411" s="131"/>
      <c r="Y411" s="126"/>
      <c r="Z411" s="126"/>
      <c r="AA411" s="126"/>
      <c r="AB411" s="126"/>
      <c r="AC411" s="126"/>
      <c r="AD411" s="126"/>
      <c r="AE411" s="126"/>
      <c r="AF411" s="126"/>
      <c r="AG411" s="126" t="s">
        <v>340</v>
      </c>
      <c r="AH411" s="126"/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6"/>
      <c r="AX411" s="126"/>
      <c r="AY411" s="126"/>
      <c r="AZ411" s="126"/>
      <c r="BA411" s="126"/>
      <c r="BB411" s="126"/>
      <c r="BC411" s="126"/>
      <c r="BD411" s="126"/>
      <c r="BE411" s="126"/>
      <c r="BF411" s="126"/>
      <c r="BG411" s="126"/>
      <c r="BH411" s="126"/>
    </row>
    <row r="412" spans="1:60">
      <c r="A412" s="129"/>
      <c r="B412" s="129"/>
      <c r="C412" s="257" t="s">
        <v>1435</v>
      </c>
      <c r="D412" s="258"/>
      <c r="E412" s="258"/>
      <c r="F412" s="258"/>
      <c r="G412" s="258"/>
      <c r="H412" s="131"/>
      <c r="I412" s="131"/>
      <c r="J412" s="131"/>
      <c r="K412" s="131"/>
      <c r="L412" s="131"/>
      <c r="M412" s="131"/>
      <c r="N412" s="130"/>
      <c r="O412" s="130"/>
      <c r="P412" s="130"/>
      <c r="Q412" s="130"/>
      <c r="R412" s="131"/>
      <c r="S412" s="131"/>
      <c r="T412" s="131"/>
      <c r="U412" s="131"/>
      <c r="V412" s="131"/>
      <c r="W412" s="131"/>
      <c r="X412" s="131"/>
      <c r="Y412" s="126"/>
      <c r="Z412" s="126"/>
      <c r="AA412" s="126"/>
      <c r="AB412" s="126"/>
      <c r="AC412" s="126"/>
      <c r="AD412" s="126"/>
      <c r="AE412" s="126"/>
      <c r="AF412" s="126"/>
      <c r="AG412" s="126" t="s">
        <v>340</v>
      </c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6"/>
      <c r="AX412" s="126"/>
      <c r="AY412" s="126"/>
      <c r="AZ412" s="126"/>
      <c r="BA412" s="126"/>
      <c r="BB412" s="126"/>
      <c r="BC412" s="126"/>
      <c r="BD412" s="126"/>
      <c r="BE412" s="126"/>
      <c r="BF412" s="126"/>
      <c r="BG412" s="126"/>
      <c r="BH412" s="126"/>
    </row>
    <row r="413" spans="1:60">
      <c r="A413" s="129"/>
      <c r="B413" s="129"/>
      <c r="C413" s="257" t="s">
        <v>1436</v>
      </c>
      <c r="D413" s="258"/>
      <c r="E413" s="258"/>
      <c r="F413" s="258"/>
      <c r="G413" s="258"/>
      <c r="H413" s="131"/>
      <c r="I413" s="131"/>
      <c r="J413" s="131"/>
      <c r="K413" s="131"/>
      <c r="L413" s="131"/>
      <c r="M413" s="131"/>
      <c r="N413" s="130"/>
      <c r="O413" s="130"/>
      <c r="P413" s="130"/>
      <c r="Q413" s="130"/>
      <c r="R413" s="131"/>
      <c r="S413" s="131"/>
      <c r="T413" s="131"/>
      <c r="U413" s="131"/>
      <c r="V413" s="131"/>
      <c r="W413" s="131"/>
      <c r="X413" s="131"/>
      <c r="Y413" s="126"/>
      <c r="Z413" s="126"/>
      <c r="AA413" s="126"/>
      <c r="AB413" s="126"/>
      <c r="AC413" s="126"/>
      <c r="AD413" s="126"/>
      <c r="AE413" s="126"/>
      <c r="AF413" s="126"/>
      <c r="AG413" s="126" t="s">
        <v>340</v>
      </c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6"/>
      <c r="AX413" s="126"/>
      <c r="AY413" s="126"/>
      <c r="AZ413" s="126"/>
      <c r="BA413" s="126"/>
      <c r="BB413" s="126"/>
      <c r="BC413" s="126"/>
      <c r="BD413" s="126"/>
      <c r="BE413" s="126"/>
      <c r="BF413" s="126"/>
      <c r="BG413" s="126"/>
      <c r="BH413" s="126"/>
    </row>
    <row r="414" spans="1:60">
      <c r="A414" s="129"/>
      <c r="B414" s="129"/>
      <c r="C414" s="257" t="s">
        <v>1437</v>
      </c>
      <c r="D414" s="258"/>
      <c r="E414" s="258"/>
      <c r="F414" s="258"/>
      <c r="G414" s="258"/>
      <c r="H414" s="131"/>
      <c r="I414" s="131"/>
      <c r="J414" s="131"/>
      <c r="K414" s="131"/>
      <c r="L414" s="131"/>
      <c r="M414" s="131"/>
      <c r="N414" s="130"/>
      <c r="O414" s="130"/>
      <c r="P414" s="130"/>
      <c r="Q414" s="130"/>
      <c r="R414" s="131"/>
      <c r="S414" s="131"/>
      <c r="T414" s="131"/>
      <c r="U414" s="131"/>
      <c r="V414" s="131"/>
      <c r="W414" s="131"/>
      <c r="X414" s="131"/>
      <c r="Y414" s="126"/>
      <c r="Z414" s="126"/>
      <c r="AA414" s="126"/>
      <c r="AB414" s="126"/>
      <c r="AC414" s="126"/>
      <c r="AD414" s="126"/>
      <c r="AE414" s="126"/>
      <c r="AF414" s="126"/>
      <c r="AG414" s="126" t="s">
        <v>340</v>
      </c>
      <c r="AH414" s="126"/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6"/>
      <c r="AX414" s="126"/>
      <c r="AY414" s="126"/>
      <c r="AZ414" s="126"/>
      <c r="BA414" s="126"/>
      <c r="BB414" s="126"/>
      <c r="BC414" s="126"/>
      <c r="BD414" s="126"/>
      <c r="BE414" s="126"/>
      <c r="BF414" s="126"/>
      <c r="BG414" s="126"/>
      <c r="BH414" s="126"/>
    </row>
    <row r="415" spans="1:60">
      <c r="A415" s="129"/>
      <c r="B415" s="129"/>
      <c r="C415" s="257" t="s">
        <v>1438</v>
      </c>
      <c r="D415" s="258"/>
      <c r="E415" s="258"/>
      <c r="F415" s="258"/>
      <c r="G415" s="258"/>
      <c r="H415" s="131"/>
      <c r="I415" s="131"/>
      <c r="J415" s="131"/>
      <c r="K415" s="131"/>
      <c r="L415" s="131"/>
      <c r="M415" s="131"/>
      <c r="N415" s="130"/>
      <c r="O415" s="130"/>
      <c r="P415" s="130"/>
      <c r="Q415" s="130"/>
      <c r="R415" s="131"/>
      <c r="S415" s="131"/>
      <c r="T415" s="131"/>
      <c r="U415" s="131"/>
      <c r="V415" s="131"/>
      <c r="W415" s="131"/>
      <c r="X415" s="131"/>
      <c r="Y415" s="126"/>
      <c r="Z415" s="126"/>
      <c r="AA415" s="126"/>
      <c r="AB415" s="126"/>
      <c r="AC415" s="126"/>
      <c r="AD415" s="126"/>
      <c r="AE415" s="126"/>
      <c r="AF415" s="126"/>
      <c r="AG415" s="126" t="s">
        <v>340</v>
      </c>
      <c r="AH415" s="126"/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6"/>
      <c r="AX415" s="126"/>
      <c r="AY415" s="126"/>
      <c r="AZ415" s="126"/>
      <c r="BA415" s="126"/>
      <c r="BB415" s="126"/>
      <c r="BC415" s="126"/>
      <c r="BD415" s="126"/>
      <c r="BE415" s="126"/>
      <c r="BF415" s="126"/>
      <c r="BG415" s="126"/>
      <c r="BH415" s="126"/>
    </row>
    <row r="416" spans="1:60">
      <c r="A416" s="129"/>
      <c r="B416" s="129"/>
      <c r="C416" s="257" t="s">
        <v>1439</v>
      </c>
      <c r="D416" s="258"/>
      <c r="E416" s="258"/>
      <c r="F416" s="258"/>
      <c r="G416" s="258"/>
      <c r="H416" s="131"/>
      <c r="I416" s="131"/>
      <c r="J416" s="131"/>
      <c r="K416" s="131"/>
      <c r="L416" s="131"/>
      <c r="M416" s="131"/>
      <c r="N416" s="130"/>
      <c r="O416" s="130"/>
      <c r="P416" s="130"/>
      <c r="Q416" s="130"/>
      <c r="R416" s="131"/>
      <c r="S416" s="131"/>
      <c r="T416" s="131"/>
      <c r="U416" s="131"/>
      <c r="V416" s="131"/>
      <c r="W416" s="131"/>
      <c r="X416" s="131"/>
      <c r="Y416" s="126"/>
      <c r="Z416" s="126"/>
      <c r="AA416" s="126"/>
      <c r="AB416" s="126"/>
      <c r="AC416" s="126"/>
      <c r="AD416" s="126"/>
      <c r="AE416" s="126"/>
      <c r="AF416" s="126"/>
      <c r="AG416" s="126" t="s">
        <v>340</v>
      </c>
      <c r="AH416" s="126"/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6"/>
      <c r="AX416" s="126"/>
      <c r="AY416" s="126"/>
      <c r="AZ416" s="126"/>
      <c r="BA416" s="126"/>
      <c r="BB416" s="126"/>
      <c r="BC416" s="126"/>
      <c r="BD416" s="126"/>
      <c r="BE416" s="126"/>
      <c r="BF416" s="126"/>
      <c r="BG416" s="126"/>
      <c r="BH416" s="126"/>
    </row>
    <row r="417" spans="1:60">
      <c r="A417" s="129"/>
      <c r="B417" s="129"/>
      <c r="C417" s="257" t="s">
        <v>1187</v>
      </c>
      <c r="D417" s="258"/>
      <c r="E417" s="258"/>
      <c r="F417" s="258"/>
      <c r="G417" s="258"/>
      <c r="H417" s="131"/>
      <c r="I417" s="131"/>
      <c r="J417" s="131"/>
      <c r="K417" s="131"/>
      <c r="L417" s="131"/>
      <c r="M417" s="131"/>
      <c r="N417" s="130"/>
      <c r="O417" s="130"/>
      <c r="P417" s="130"/>
      <c r="Q417" s="130"/>
      <c r="R417" s="131"/>
      <c r="S417" s="131"/>
      <c r="T417" s="131"/>
      <c r="U417" s="131"/>
      <c r="V417" s="131"/>
      <c r="W417" s="131"/>
      <c r="X417" s="131"/>
      <c r="Y417" s="126"/>
      <c r="Z417" s="126"/>
      <c r="AA417" s="126"/>
      <c r="AB417" s="126"/>
      <c r="AC417" s="126"/>
      <c r="AD417" s="126"/>
      <c r="AE417" s="126"/>
      <c r="AF417" s="126"/>
      <c r="AG417" s="126" t="s">
        <v>340</v>
      </c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6"/>
      <c r="AX417" s="126"/>
      <c r="AY417" s="126"/>
      <c r="AZ417" s="126"/>
      <c r="BA417" s="126"/>
      <c r="BB417" s="126"/>
      <c r="BC417" s="126"/>
      <c r="BD417" s="126"/>
      <c r="BE417" s="126"/>
      <c r="BF417" s="126"/>
      <c r="BG417" s="126"/>
      <c r="BH417" s="126"/>
    </row>
    <row r="418" spans="1:60">
      <c r="A418" s="146" t="s">
        <v>322</v>
      </c>
      <c r="B418" s="147" t="s">
        <v>1461</v>
      </c>
      <c r="C418" s="153" t="s">
        <v>1462</v>
      </c>
      <c r="D418" s="148" t="s">
        <v>0</v>
      </c>
      <c r="E418" s="149">
        <v>0</v>
      </c>
      <c r="F418" s="150">
        <v>2.1500115098081114</v>
      </c>
      <c r="G418" s="145">
        <f t="shared" ref="G418" si="27">F418*E418</f>
        <v>0</v>
      </c>
      <c r="H418" s="131">
        <v>0</v>
      </c>
      <c r="I418" s="131">
        <v>0</v>
      </c>
      <c r="J418" s="131">
        <v>2.15</v>
      </c>
      <c r="K418" s="131">
        <v>416.55777</v>
      </c>
      <c r="L418" s="131">
        <v>21</v>
      </c>
      <c r="M418" s="131">
        <v>504.0376</v>
      </c>
      <c r="N418" s="130">
        <v>0</v>
      </c>
      <c r="O418" s="130">
        <v>0</v>
      </c>
      <c r="P418" s="130">
        <v>0</v>
      </c>
      <c r="Q418" s="130">
        <v>0</v>
      </c>
      <c r="R418" s="131">
        <v>0</v>
      </c>
      <c r="S418" s="131" t="s">
        <v>326</v>
      </c>
      <c r="T418" s="131"/>
      <c r="U418" s="131">
        <v>0</v>
      </c>
      <c r="V418" s="131">
        <v>0</v>
      </c>
      <c r="W418" s="131">
        <v>0</v>
      </c>
      <c r="X418" s="131" t="s">
        <v>327</v>
      </c>
      <c r="Y418" s="126"/>
      <c r="Z418" s="126"/>
      <c r="AA418" s="126"/>
      <c r="AB418" s="126"/>
      <c r="AC418" s="126"/>
      <c r="AD418" s="126"/>
      <c r="AE418" s="126"/>
      <c r="AF418" s="126"/>
      <c r="AG418" s="126" t="s">
        <v>1349</v>
      </c>
      <c r="AH418" s="126"/>
      <c r="AI418" s="126"/>
      <c r="AJ418" s="126"/>
      <c r="AK418" s="126"/>
      <c r="AL418" s="126"/>
      <c r="AM418" s="126"/>
      <c r="AN418" s="126"/>
      <c r="AO418" s="126"/>
      <c r="AP418" s="126"/>
      <c r="AQ418" s="126"/>
      <c r="AR418" s="126"/>
      <c r="AS418" s="126"/>
      <c r="AT418" s="126"/>
      <c r="AU418" s="126"/>
      <c r="AV418" s="126"/>
      <c r="AW418" s="126"/>
      <c r="AX418" s="126"/>
      <c r="AY418" s="126"/>
      <c r="AZ418" s="126"/>
      <c r="BA418" s="126"/>
      <c r="BB418" s="126"/>
      <c r="BC418" s="126"/>
      <c r="BD418" s="126"/>
      <c r="BE418" s="126"/>
      <c r="BF418" s="126"/>
      <c r="BG418" s="126"/>
      <c r="BH418" s="126"/>
    </row>
    <row r="419" spans="1:60">
      <c r="A419" s="134" t="s">
        <v>320</v>
      </c>
      <c r="B419" s="135" t="s">
        <v>203</v>
      </c>
      <c r="C419" s="152" t="s">
        <v>204</v>
      </c>
      <c r="D419" s="136"/>
      <c r="E419" s="137"/>
      <c r="F419" s="138"/>
      <c r="G419" s="139">
        <f>G420+G424+G428+G434+G439+G464+G487+G510+G517</f>
        <v>0</v>
      </c>
      <c r="H419" s="133"/>
      <c r="I419" s="133">
        <v>0</v>
      </c>
      <c r="J419" s="133"/>
      <c r="K419" s="133">
        <v>0</v>
      </c>
      <c r="L419" s="133"/>
      <c r="M419" s="133"/>
      <c r="N419" s="132"/>
      <c r="O419" s="132"/>
      <c r="P419" s="132"/>
      <c r="Q419" s="132"/>
      <c r="R419" s="133"/>
      <c r="S419" s="133"/>
      <c r="T419" s="133"/>
      <c r="U419" s="133"/>
      <c r="V419" s="133"/>
      <c r="W419" s="133"/>
      <c r="X419" s="133"/>
      <c r="AG419" t="s">
        <v>321</v>
      </c>
    </row>
    <row r="420" spans="1:60" ht="22.5">
      <c r="A420" s="140" t="s">
        <v>329</v>
      </c>
      <c r="B420" s="141" t="s">
        <v>1463</v>
      </c>
      <c r="C420" s="154" t="s">
        <v>1464</v>
      </c>
      <c r="D420" s="142" t="s">
        <v>325</v>
      </c>
      <c r="E420" s="143">
        <v>1</v>
      </c>
      <c r="F420" s="144">
        <v>0</v>
      </c>
      <c r="G420" s="145">
        <f t="shared" ref="G420" si="28">F420*E420</f>
        <v>0</v>
      </c>
      <c r="H420" s="131">
        <v>0</v>
      </c>
      <c r="I420" s="131">
        <v>0</v>
      </c>
      <c r="J420" s="131">
        <v>67.44</v>
      </c>
      <c r="K420" s="131">
        <v>67.44</v>
      </c>
      <c r="L420" s="131">
        <v>21</v>
      </c>
      <c r="M420" s="131">
        <v>81.602400000000003</v>
      </c>
      <c r="N420" s="130">
        <v>0</v>
      </c>
      <c r="O420" s="130">
        <v>0</v>
      </c>
      <c r="P420" s="130">
        <v>0</v>
      </c>
      <c r="Q420" s="130">
        <v>0</v>
      </c>
      <c r="R420" s="131">
        <v>0</v>
      </c>
      <c r="S420" s="131" t="s">
        <v>326</v>
      </c>
      <c r="T420" s="131"/>
      <c r="U420" s="131">
        <v>0</v>
      </c>
      <c r="V420" s="131">
        <v>0</v>
      </c>
      <c r="W420" s="131">
        <v>0</v>
      </c>
      <c r="X420" s="131" t="s">
        <v>327</v>
      </c>
      <c r="Y420" s="126"/>
      <c r="Z420" s="126"/>
      <c r="AA420" s="126"/>
      <c r="AB420" s="126"/>
      <c r="AC420" s="126"/>
      <c r="AD420" s="126"/>
      <c r="AE420" s="126"/>
      <c r="AF420" s="126"/>
      <c r="AG420" s="126" t="s">
        <v>1349</v>
      </c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6"/>
      <c r="AX420" s="126"/>
      <c r="AY420" s="126"/>
      <c r="AZ420" s="126"/>
      <c r="BA420" s="126"/>
      <c r="BB420" s="126"/>
      <c r="BC420" s="126"/>
      <c r="BD420" s="126"/>
      <c r="BE420" s="126"/>
      <c r="BF420" s="126"/>
      <c r="BG420" s="126"/>
      <c r="BH420" s="126"/>
    </row>
    <row r="421" spans="1:60">
      <c r="A421" s="129"/>
      <c r="B421" s="129"/>
      <c r="C421" s="255" t="s">
        <v>1465</v>
      </c>
      <c r="D421" s="256"/>
      <c r="E421" s="256"/>
      <c r="F421" s="256"/>
      <c r="G421" s="256"/>
      <c r="H421" s="131"/>
      <c r="I421" s="131"/>
      <c r="J421" s="131"/>
      <c r="K421" s="131"/>
      <c r="L421" s="131"/>
      <c r="M421" s="131"/>
      <c r="N421" s="130"/>
      <c r="O421" s="130"/>
      <c r="P421" s="130"/>
      <c r="Q421" s="130"/>
      <c r="R421" s="131"/>
      <c r="S421" s="131"/>
      <c r="T421" s="131"/>
      <c r="U421" s="131"/>
      <c r="V421" s="131"/>
      <c r="W421" s="131"/>
      <c r="X421" s="131"/>
      <c r="Y421" s="126"/>
      <c r="Z421" s="126"/>
      <c r="AA421" s="126"/>
      <c r="AB421" s="126"/>
      <c r="AC421" s="126"/>
      <c r="AD421" s="126"/>
      <c r="AE421" s="126"/>
      <c r="AF421" s="126"/>
      <c r="AG421" s="126" t="s">
        <v>340</v>
      </c>
      <c r="AH421" s="126"/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6"/>
      <c r="AX421" s="126"/>
      <c r="AY421" s="126"/>
      <c r="AZ421" s="126"/>
      <c r="BA421" s="126"/>
      <c r="BB421" s="126"/>
      <c r="BC421" s="126"/>
      <c r="BD421" s="126"/>
      <c r="BE421" s="126"/>
      <c r="BF421" s="126"/>
      <c r="BG421" s="126"/>
      <c r="BH421" s="126"/>
    </row>
    <row r="422" spans="1:60">
      <c r="A422" s="129"/>
      <c r="B422" s="129"/>
      <c r="C422" s="257" t="s">
        <v>396</v>
      </c>
      <c r="D422" s="258"/>
      <c r="E422" s="258"/>
      <c r="F422" s="258"/>
      <c r="G422" s="258"/>
      <c r="H422" s="131"/>
      <c r="I422" s="131"/>
      <c r="J422" s="131"/>
      <c r="K422" s="131"/>
      <c r="L422" s="131"/>
      <c r="M422" s="131"/>
      <c r="N422" s="130"/>
      <c r="O422" s="130"/>
      <c r="P422" s="130"/>
      <c r="Q422" s="130"/>
      <c r="R422" s="131"/>
      <c r="S422" s="131"/>
      <c r="T422" s="131"/>
      <c r="U422" s="131"/>
      <c r="V422" s="131"/>
      <c r="W422" s="131"/>
      <c r="X422" s="131"/>
      <c r="Y422" s="126"/>
      <c r="Z422" s="126"/>
      <c r="AA422" s="126"/>
      <c r="AB422" s="126"/>
      <c r="AC422" s="126"/>
      <c r="AD422" s="126"/>
      <c r="AE422" s="126"/>
      <c r="AF422" s="126"/>
      <c r="AG422" s="126" t="s">
        <v>340</v>
      </c>
      <c r="AH422" s="126"/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6"/>
      <c r="AX422" s="126"/>
      <c r="AY422" s="126"/>
      <c r="AZ422" s="126"/>
      <c r="BA422" s="126"/>
      <c r="BB422" s="126"/>
      <c r="BC422" s="126"/>
      <c r="BD422" s="126"/>
      <c r="BE422" s="126"/>
      <c r="BF422" s="126"/>
      <c r="BG422" s="126"/>
      <c r="BH422" s="126"/>
    </row>
    <row r="423" spans="1:60">
      <c r="A423" s="129"/>
      <c r="B423" s="129"/>
      <c r="C423" s="257" t="s">
        <v>1187</v>
      </c>
      <c r="D423" s="258"/>
      <c r="E423" s="258"/>
      <c r="F423" s="258"/>
      <c r="G423" s="258"/>
      <c r="H423" s="131"/>
      <c r="I423" s="131"/>
      <c r="J423" s="131"/>
      <c r="K423" s="131"/>
      <c r="L423" s="131"/>
      <c r="M423" s="131"/>
      <c r="N423" s="130"/>
      <c r="O423" s="130"/>
      <c r="P423" s="130"/>
      <c r="Q423" s="130"/>
      <c r="R423" s="131"/>
      <c r="S423" s="131"/>
      <c r="T423" s="131"/>
      <c r="U423" s="131"/>
      <c r="V423" s="131"/>
      <c r="W423" s="131"/>
      <c r="X423" s="131"/>
      <c r="Y423" s="126"/>
      <c r="Z423" s="126"/>
      <c r="AA423" s="126"/>
      <c r="AB423" s="126"/>
      <c r="AC423" s="126"/>
      <c r="AD423" s="126"/>
      <c r="AE423" s="126"/>
      <c r="AF423" s="126"/>
      <c r="AG423" s="126" t="s">
        <v>340</v>
      </c>
      <c r="AH423" s="126"/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6"/>
      <c r="AX423" s="126"/>
      <c r="AY423" s="126"/>
      <c r="AZ423" s="126"/>
      <c r="BA423" s="126"/>
      <c r="BB423" s="126"/>
      <c r="BC423" s="126"/>
      <c r="BD423" s="126"/>
      <c r="BE423" s="126"/>
      <c r="BF423" s="126"/>
      <c r="BG423" s="126"/>
      <c r="BH423" s="126"/>
    </row>
    <row r="424" spans="1:60" ht="22.5">
      <c r="A424" s="140" t="s">
        <v>332</v>
      </c>
      <c r="B424" s="141" t="s">
        <v>1466</v>
      </c>
      <c r="C424" s="154" t="s">
        <v>1467</v>
      </c>
      <c r="D424" s="142" t="s">
        <v>325</v>
      </c>
      <c r="E424" s="143">
        <v>2</v>
      </c>
      <c r="F424" s="144">
        <v>0</v>
      </c>
      <c r="G424" s="145">
        <f t="shared" ref="G424" si="29">F424*E424</f>
        <v>0</v>
      </c>
      <c r="H424" s="131">
        <v>0</v>
      </c>
      <c r="I424" s="131">
        <v>0</v>
      </c>
      <c r="J424" s="131">
        <v>55.5</v>
      </c>
      <c r="K424" s="131">
        <v>111</v>
      </c>
      <c r="L424" s="131">
        <v>21</v>
      </c>
      <c r="M424" s="131">
        <v>134.31</v>
      </c>
      <c r="N424" s="130">
        <v>0</v>
      </c>
      <c r="O424" s="130">
        <v>0</v>
      </c>
      <c r="P424" s="130">
        <v>0</v>
      </c>
      <c r="Q424" s="130">
        <v>0</v>
      </c>
      <c r="R424" s="131">
        <v>0</v>
      </c>
      <c r="S424" s="131" t="s">
        <v>326</v>
      </c>
      <c r="T424" s="131"/>
      <c r="U424" s="131">
        <v>0</v>
      </c>
      <c r="V424" s="131">
        <v>0</v>
      </c>
      <c r="W424" s="131">
        <v>0</v>
      </c>
      <c r="X424" s="131" t="s">
        <v>327</v>
      </c>
      <c r="Y424" s="126"/>
      <c r="Z424" s="126"/>
      <c r="AA424" s="126"/>
      <c r="AB424" s="126"/>
      <c r="AC424" s="126"/>
      <c r="AD424" s="126"/>
      <c r="AE424" s="126"/>
      <c r="AF424" s="126"/>
      <c r="AG424" s="126" t="s">
        <v>1349</v>
      </c>
      <c r="AH424" s="126"/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6"/>
      <c r="AX424" s="126"/>
      <c r="AY424" s="126"/>
      <c r="AZ424" s="126"/>
      <c r="BA424" s="126"/>
      <c r="BB424" s="126"/>
      <c r="BC424" s="126"/>
      <c r="BD424" s="126"/>
      <c r="BE424" s="126"/>
      <c r="BF424" s="126"/>
      <c r="BG424" s="126"/>
      <c r="BH424" s="126"/>
    </row>
    <row r="425" spans="1:60">
      <c r="A425" s="129"/>
      <c r="B425" s="129"/>
      <c r="C425" s="255" t="s">
        <v>1468</v>
      </c>
      <c r="D425" s="256"/>
      <c r="E425" s="256"/>
      <c r="F425" s="256"/>
      <c r="G425" s="256"/>
      <c r="H425" s="131"/>
      <c r="I425" s="131"/>
      <c r="J425" s="131"/>
      <c r="K425" s="131"/>
      <c r="L425" s="131"/>
      <c r="M425" s="131"/>
      <c r="N425" s="130"/>
      <c r="O425" s="130"/>
      <c r="P425" s="130"/>
      <c r="Q425" s="130"/>
      <c r="R425" s="131"/>
      <c r="S425" s="131"/>
      <c r="T425" s="131"/>
      <c r="U425" s="131"/>
      <c r="V425" s="131"/>
      <c r="W425" s="131"/>
      <c r="X425" s="131"/>
      <c r="Y425" s="126"/>
      <c r="Z425" s="126"/>
      <c r="AA425" s="126"/>
      <c r="AB425" s="126"/>
      <c r="AC425" s="126"/>
      <c r="AD425" s="126"/>
      <c r="AE425" s="126"/>
      <c r="AF425" s="126"/>
      <c r="AG425" s="126" t="s">
        <v>340</v>
      </c>
      <c r="AH425" s="126"/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6"/>
      <c r="AX425" s="126"/>
      <c r="AY425" s="126"/>
      <c r="AZ425" s="126"/>
      <c r="BA425" s="126"/>
      <c r="BB425" s="126"/>
      <c r="BC425" s="126"/>
      <c r="BD425" s="126"/>
      <c r="BE425" s="126"/>
      <c r="BF425" s="126"/>
      <c r="BG425" s="126"/>
      <c r="BH425" s="126"/>
    </row>
    <row r="426" spans="1:60">
      <c r="A426" s="129"/>
      <c r="B426" s="129"/>
      <c r="C426" s="257" t="s">
        <v>760</v>
      </c>
      <c r="D426" s="258"/>
      <c r="E426" s="258"/>
      <c r="F426" s="258"/>
      <c r="G426" s="258"/>
      <c r="H426" s="131"/>
      <c r="I426" s="131"/>
      <c r="J426" s="131"/>
      <c r="K426" s="131"/>
      <c r="L426" s="131"/>
      <c r="M426" s="131"/>
      <c r="N426" s="130"/>
      <c r="O426" s="130"/>
      <c r="P426" s="130"/>
      <c r="Q426" s="130"/>
      <c r="R426" s="131"/>
      <c r="S426" s="131"/>
      <c r="T426" s="131"/>
      <c r="U426" s="131"/>
      <c r="V426" s="131"/>
      <c r="W426" s="131"/>
      <c r="X426" s="131"/>
      <c r="Y426" s="126"/>
      <c r="Z426" s="126"/>
      <c r="AA426" s="126"/>
      <c r="AB426" s="126"/>
      <c r="AC426" s="126"/>
      <c r="AD426" s="126"/>
      <c r="AE426" s="126"/>
      <c r="AF426" s="126"/>
      <c r="AG426" s="126" t="s">
        <v>340</v>
      </c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6"/>
      <c r="AX426" s="126"/>
      <c r="AY426" s="126"/>
      <c r="AZ426" s="126"/>
      <c r="BA426" s="126"/>
      <c r="BB426" s="126"/>
      <c r="BC426" s="126"/>
      <c r="BD426" s="126"/>
      <c r="BE426" s="126"/>
      <c r="BF426" s="126"/>
      <c r="BG426" s="126"/>
      <c r="BH426" s="126"/>
    </row>
    <row r="427" spans="1:60">
      <c r="A427" s="129"/>
      <c r="B427" s="129"/>
      <c r="C427" s="257" t="s">
        <v>1187</v>
      </c>
      <c r="D427" s="258"/>
      <c r="E427" s="258"/>
      <c r="F427" s="258"/>
      <c r="G427" s="258"/>
      <c r="H427" s="131"/>
      <c r="I427" s="131"/>
      <c r="J427" s="131"/>
      <c r="K427" s="131"/>
      <c r="L427" s="131"/>
      <c r="M427" s="131"/>
      <c r="N427" s="130"/>
      <c r="O427" s="130"/>
      <c r="P427" s="130"/>
      <c r="Q427" s="130"/>
      <c r="R427" s="131"/>
      <c r="S427" s="131"/>
      <c r="T427" s="131"/>
      <c r="U427" s="131"/>
      <c r="V427" s="131"/>
      <c r="W427" s="131"/>
      <c r="X427" s="131"/>
      <c r="Y427" s="126"/>
      <c r="Z427" s="126"/>
      <c r="AA427" s="126"/>
      <c r="AB427" s="126"/>
      <c r="AC427" s="126"/>
      <c r="AD427" s="126"/>
      <c r="AE427" s="126"/>
      <c r="AF427" s="126"/>
      <c r="AG427" s="126" t="s">
        <v>340</v>
      </c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6"/>
      <c r="AX427" s="126"/>
      <c r="AY427" s="126"/>
      <c r="AZ427" s="126"/>
      <c r="BA427" s="126"/>
      <c r="BB427" s="126"/>
      <c r="BC427" s="126"/>
      <c r="BD427" s="126"/>
      <c r="BE427" s="126"/>
      <c r="BF427" s="126"/>
      <c r="BG427" s="126"/>
      <c r="BH427" s="126"/>
    </row>
    <row r="428" spans="1:60" ht="22.5">
      <c r="A428" s="140" t="s">
        <v>335</v>
      </c>
      <c r="B428" s="141" t="s">
        <v>1469</v>
      </c>
      <c r="C428" s="154" t="s">
        <v>1464</v>
      </c>
      <c r="D428" s="142" t="s">
        <v>325</v>
      </c>
      <c r="E428" s="143">
        <v>4</v>
      </c>
      <c r="F428" s="144">
        <v>0</v>
      </c>
      <c r="G428" s="145">
        <f t="shared" ref="G428" si="30">F428*E428</f>
        <v>0</v>
      </c>
      <c r="H428" s="131">
        <v>0</v>
      </c>
      <c r="I428" s="131">
        <v>0</v>
      </c>
      <c r="J428" s="131">
        <v>55.5</v>
      </c>
      <c r="K428" s="131">
        <v>222</v>
      </c>
      <c r="L428" s="131">
        <v>21</v>
      </c>
      <c r="M428" s="131">
        <v>268.62</v>
      </c>
      <c r="N428" s="130">
        <v>0</v>
      </c>
      <c r="O428" s="130">
        <v>0</v>
      </c>
      <c r="P428" s="130">
        <v>0</v>
      </c>
      <c r="Q428" s="130">
        <v>0</v>
      </c>
      <c r="R428" s="131">
        <v>0</v>
      </c>
      <c r="S428" s="131" t="s">
        <v>326</v>
      </c>
      <c r="T428" s="131"/>
      <c r="U428" s="131">
        <v>0</v>
      </c>
      <c r="V428" s="131">
        <v>0</v>
      </c>
      <c r="W428" s="131">
        <v>0</v>
      </c>
      <c r="X428" s="131" t="s">
        <v>327</v>
      </c>
      <c r="Y428" s="126"/>
      <c r="Z428" s="126"/>
      <c r="AA428" s="126"/>
      <c r="AB428" s="126"/>
      <c r="AC428" s="126"/>
      <c r="AD428" s="126"/>
      <c r="AE428" s="126"/>
      <c r="AF428" s="126"/>
      <c r="AG428" s="126" t="s">
        <v>1349</v>
      </c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6"/>
      <c r="AX428" s="126"/>
      <c r="AY428" s="126"/>
      <c r="AZ428" s="126"/>
      <c r="BA428" s="126"/>
      <c r="BB428" s="126"/>
      <c r="BC428" s="126"/>
      <c r="BD428" s="126"/>
      <c r="BE428" s="126"/>
      <c r="BF428" s="126"/>
      <c r="BG428" s="126"/>
      <c r="BH428" s="126"/>
    </row>
    <row r="429" spans="1:60">
      <c r="A429" s="129"/>
      <c r="B429" s="129"/>
      <c r="C429" s="255" t="s">
        <v>1468</v>
      </c>
      <c r="D429" s="256"/>
      <c r="E429" s="256"/>
      <c r="F429" s="256"/>
      <c r="G429" s="256"/>
      <c r="H429" s="131"/>
      <c r="I429" s="131"/>
      <c r="J429" s="131"/>
      <c r="K429" s="131"/>
      <c r="L429" s="131"/>
      <c r="M429" s="131"/>
      <c r="N429" s="130"/>
      <c r="O429" s="130"/>
      <c r="P429" s="130"/>
      <c r="Q429" s="130"/>
      <c r="R429" s="131"/>
      <c r="S429" s="131"/>
      <c r="T429" s="131"/>
      <c r="U429" s="131"/>
      <c r="V429" s="131"/>
      <c r="W429" s="131"/>
      <c r="X429" s="131"/>
      <c r="Y429" s="126"/>
      <c r="Z429" s="126"/>
      <c r="AA429" s="126"/>
      <c r="AB429" s="126"/>
      <c r="AC429" s="126"/>
      <c r="AD429" s="126"/>
      <c r="AE429" s="126"/>
      <c r="AF429" s="126"/>
      <c r="AG429" s="126" t="s">
        <v>340</v>
      </c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6"/>
      <c r="AX429" s="126"/>
      <c r="AY429" s="126"/>
      <c r="AZ429" s="126"/>
      <c r="BA429" s="126"/>
      <c r="BB429" s="126"/>
      <c r="BC429" s="126"/>
      <c r="BD429" s="126"/>
      <c r="BE429" s="126"/>
      <c r="BF429" s="126"/>
      <c r="BG429" s="126"/>
      <c r="BH429" s="126"/>
    </row>
    <row r="430" spans="1:60">
      <c r="A430" s="129"/>
      <c r="B430" s="129"/>
      <c r="C430" s="257" t="s">
        <v>396</v>
      </c>
      <c r="D430" s="258"/>
      <c r="E430" s="258"/>
      <c r="F430" s="258"/>
      <c r="G430" s="258"/>
      <c r="H430" s="131"/>
      <c r="I430" s="131"/>
      <c r="J430" s="131"/>
      <c r="K430" s="131"/>
      <c r="L430" s="131"/>
      <c r="M430" s="131"/>
      <c r="N430" s="130"/>
      <c r="O430" s="130"/>
      <c r="P430" s="130"/>
      <c r="Q430" s="130"/>
      <c r="R430" s="131"/>
      <c r="S430" s="131"/>
      <c r="T430" s="131"/>
      <c r="U430" s="131"/>
      <c r="V430" s="131"/>
      <c r="W430" s="131"/>
      <c r="X430" s="131"/>
      <c r="Y430" s="126"/>
      <c r="Z430" s="126"/>
      <c r="AA430" s="126"/>
      <c r="AB430" s="126"/>
      <c r="AC430" s="126"/>
      <c r="AD430" s="126"/>
      <c r="AE430" s="126"/>
      <c r="AF430" s="126"/>
      <c r="AG430" s="126" t="s">
        <v>340</v>
      </c>
      <c r="AH430" s="126"/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6"/>
      <c r="AX430" s="126"/>
      <c r="AY430" s="126"/>
      <c r="AZ430" s="126"/>
      <c r="BA430" s="126"/>
      <c r="BB430" s="126"/>
      <c r="BC430" s="126"/>
      <c r="BD430" s="126"/>
      <c r="BE430" s="126"/>
      <c r="BF430" s="126"/>
      <c r="BG430" s="126"/>
      <c r="BH430" s="126"/>
    </row>
    <row r="431" spans="1:60">
      <c r="A431" s="129"/>
      <c r="B431" s="129"/>
      <c r="C431" s="257" t="s">
        <v>1233</v>
      </c>
      <c r="D431" s="258"/>
      <c r="E431" s="258"/>
      <c r="F431" s="258"/>
      <c r="G431" s="258"/>
      <c r="H431" s="131"/>
      <c r="I431" s="131"/>
      <c r="J431" s="131"/>
      <c r="K431" s="131"/>
      <c r="L431" s="131"/>
      <c r="M431" s="131"/>
      <c r="N431" s="130"/>
      <c r="O431" s="130"/>
      <c r="P431" s="130"/>
      <c r="Q431" s="130"/>
      <c r="R431" s="131"/>
      <c r="S431" s="131"/>
      <c r="T431" s="131"/>
      <c r="U431" s="131"/>
      <c r="V431" s="131"/>
      <c r="W431" s="131"/>
      <c r="X431" s="131"/>
      <c r="Y431" s="126"/>
      <c r="Z431" s="126"/>
      <c r="AA431" s="126"/>
      <c r="AB431" s="126"/>
      <c r="AC431" s="126"/>
      <c r="AD431" s="126"/>
      <c r="AE431" s="126"/>
      <c r="AF431" s="126"/>
      <c r="AG431" s="126" t="s">
        <v>340</v>
      </c>
      <c r="AH431" s="126"/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6"/>
      <c r="AX431" s="126"/>
      <c r="AY431" s="126"/>
      <c r="AZ431" s="126"/>
      <c r="BA431" s="126"/>
      <c r="BB431" s="126"/>
      <c r="BC431" s="126"/>
      <c r="BD431" s="126"/>
      <c r="BE431" s="126"/>
      <c r="BF431" s="126"/>
      <c r="BG431" s="126"/>
      <c r="BH431" s="126"/>
    </row>
    <row r="432" spans="1:60">
      <c r="A432" s="129"/>
      <c r="B432" s="129"/>
      <c r="C432" s="257" t="s">
        <v>1470</v>
      </c>
      <c r="D432" s="258"/>
      <c r="E432" s="258"/>
      <c r="F432" s="258"/>
      <c r="G432" s="258"/>
      <c r="H432" s="131"/>
      <c r="I432" s="131"/>
      <c r="J432" s="131"/>
      <c r="K432" s="131"/>
      <c r="L432" s="131"/>
      <c r="M432" s="131"/>
      <c r="N432" s="130"/>
      <c r="O432" s="130"/>
      <c r="P432" s="130"/>
      <c r="Q432" s="130"/>
      <c r="R432" s="131"/>
      <c r="S432" s="131"/>
      <c r="T432" s="131"/>
      <c r="U432" s="131"/>
      <c r="V432" s="131"/>
      <c r="W432" s="131"/>
      <c r="X432" s="131"/>
      <c r="Y432" s="126"/>
      <c r="Z432" s="126"/>
      <c r="AA432" s="126"/>
      <c r="AB432" s="126"/>
      <c r="AC432" s="126"/>
      <c r="AD432" s="126"/>
      <c r="AE432" s="126"/>
      <c r="AF432" s="126"/>
      <c r="AG432" s="126" t="s">
        <v>340</v>
      </c>
      <c r="AH432" s="126"/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6"/>
      <c r="AX432" s="126"/>
      <c r="AY432" s="126"/>
      <c r="AZ432" s="126"/>
      <c r="BA432" s="126"/>
      <c r="BB432" s="126"/>
      <c r="BC432" s="126"/>
      <c r="BD432" s="126"/>
      <c r="BE432" s="126"/>
      <c r="BF432" s="126"/>
      <c r="BG432" s="126"/>
      <c r="BH432" s="126"/>
    </row>
    <row r="433" spans="1:60">
      <c r="A433" s="129"/>
      <c r="B433" s="129"/>
      <c r="C433" s="257" t="s">
        <v>1187</v>
      </c>
      <c r="D433" s="258"/>
      <c r="E433" s="258"/>
      <c r="F433" s="258"/>
      <c r="G433" s="258"/>
      <c r="H433" s="131"/>
      <c r="I433" s="131"/>
      <c r="J433" s="131"/>
      <c r="K433" s="131"/>
      <c r="L433" s="131"/>
      <c r="M433" s="131"/>
      <c r="N433" s="130"/>
      <c r="O433" s="130"/>
      <c r="P433" s="130"/>
      <c r="Q433" s="130"/>
      <c r="R433" s="131"/>
      <c r="S433" s="131"/>
      <c r="T433" s="131"/>
      <c r="U433" s="131"/>
      <c r="V433" s="131"/>
      <c r="W433" s="131"/>
      <c r="X433" s="131"/>
      <c r="Y433" s="126"/>
      <c r="Z433" s="126"/>
      <c r="AA433" s="126"/>
      <c r="AB433" s="126"/>
      <c r="AC433" s="126"/>
      <c r="AD433" s="126"/>
      <c r="AE433" s="126"/>
      <c r="AF433" s="126"/>
      <c r="AG433" s="126" t="s">
        <v>340</v>
      </c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6"/>
      <c r="AX433" s="126"/>
      <c r="AY433" s="126"/>
      <c r="AZ433" s="126"/>
      <c r="BA433" s="126"/>
      <c r="BB433" s="126"/>
      <c r="BC433" s="126"/>
      <c r="BD433" s="126"/>
      <c r="BE433" s="126"/>
      <c r="BF433" s="126"/>
      <c r="BG433" s="126"/>
      <c r="BH433" s="126"/>
    </row>
    <row r="434" spans="1:60" ht="22.5">
      <c r="A434" s="140" t="s">
        <v>353</v>
      </c>
      <c r="B434" s="141" t="s">
        <v>1471</v>
      </c>
      <c r="C434" s="154" t="s">
        <v>1472</v>
      </c>
      <c r="D434" s="142" t="s">
        <v>325</v>
      </c>
      <c r="E434" s="143">
        <v>2</v>
      </c>
      <c r="F434" s="144">
        <v>0</v>
      </c>
      <c r="G434" s="145">
        <f t="shared" ref="G434" si="31">F434*E434</f>
        <v>0</v>
      </c>
      <c r="H434" s="131">
        <v>0</v>
      </c>
      <c r="I434" s="131">
        <v>0</v>
      </c>
      <c r="J434" s="131">
        <v>34.200000000000003</v>
      </c>
      <c r="K434" s="131">
        <v>68.400000000000006</v>
      </c>
      <c r="L434" s="131">
        <v>21</v>
      </c>
      <c r="M434" s="131">
        <v>82.76400000000001</v>
      </c>
      <c r="N434" s="130">
        <v>0</v>
      </c>
      <c r="O434" s="130">
        <v>0</v>
      </c>
      <c r="P434" s="130">
        <v>0</v>
      </c>
      <c r="Q434" s="130">
        <v>0</v>
      </c>
      <c r="R434" s="131">
        <v>0</v>
      </c>
      <c r="S434" s="131" t="s">
        <v>326</v>
      </c>
      <c r="T434" s="131"/>
      <c r="U434" s="131">
        <v>0</v>
      </c>
      <c r="V434" s="131">
        <v>0</v>
      </c>
      <c r="W434" s="131">
        <v>0</v>
      </c>
      <c r="X434" s="131" t="s">
        <v>327</v>
      </c>
      <c r="Y434" s="126"/>
      <c r="Z434" s="126"/>
      <c r="AA434" s="126"/>
      <c r="AB434" s="126"/>
      <c r="AC434" s="126"/>
      <c r="AD434" s="126"/>
      <c r="AE434" s="126"/>
      <c r="AF434" s="126"/>
      <c r="AG434" s="126" t="s">
        <v>1349</v>
      </c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6"/>
      <c r="AX434" s="126"/>
      <c r="AY434" s="126"/>
      <c r="AZ434" s="126"/>
      <c r="BA434" s="126"/>
      <c r="BB434" s="126"/>
      <c r="BC434" s="126"/>
      <c r="BD434" s="126"/>
      <c r="BE434" s="126"/>
      <c r="BF434" s="126"/>
      <c r="BG434" s="126"/>
      <c r="BH434" s="126"/>
    </row>
    <row r="435" spans="1:60">
      <c r="A435" s="129"/>
      <c r="B435" s="129"/>
      <c r="C435" s="255" t="s">
        <v>1243</v>
      </c>
      <c r="D435" s="256"/>
      <c r="E435" s="256"/>
      <c r="F435" s="256"/>
      <c r="G435" s="256"/>
      <c r="H435" s="131"/>
      <c r="I435" s="131"/>
      <c r="J435" s="131"/>
      <c r="K435" s="131"/>
      <c r="L435" s="131"/>
      <c r="M435" s="131"/>
      <c r="N435" s="130"/>
      <c r="O435" s="130"/>
      <c r="P435" s="130"/>
      <c r="Q435" s="130"/>
      <c r="R435" s="131"/>
      <c r="S435" s="131"/>
      <c r="T435" s="131"/>
      <c r="U435" s="131"/>
      <c r="V435" s="131"/>
      <c r="W435" s="131"/>
      <c r="X435" s="131"/>
      <c r="Y435" s="126"/>
      <c r="Z435" s="126"/>
      <c r="AA435" s="126"/>
      <c r="AB435" s="126"/>
      <c r="AC435" s="126"/>
      <c r="AD435" s="126"/>
      <c r="AE435" s="126"/>
      <c r="AF435" s="126"/>
      <c r="AG435" s="126" t="s">
        <v>340</v>
      </c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6"/>
      <c r="AX435" s="126"/>
      <c r="AY435" s="126"/>
      <c r="AZ435" s="126"/>
      <c r="BA435" s="126"/>
      <c r="BB435" s="126"/>
      <c r="BC435" s="126"/>
      <c r="BD435" s="126"/>
      <c r="BE435" s="126"/>
      <c r="BF435" s="126"/>
      <c r="BG435" s="126"/>
      <c r="BH435" s="126"/>
    </row>
    <row r="436" spans="1:60">
      <c r="A436" s="129"/>
      <c r="B436" s="129"/>
      <c r="C436" s="257" t="s">
        <v>1244</v>
      </c>
      <c r="D436" s="258"/>
      <c r="E436" s="258"/>
      <c r="F436" s="258"/>
      <c r="G436" s="258"/>
      <c r="H436" s="131"/>
      <c r="I436" s="131"/>
      <c r="J436" s="131"/>
      <c r="K436" s="131"/>
      <c r="L436" s="131"/>
      <c r="M436" s="131"/>
      <c r="N436" s="130"/>
      <c r="O436" s="130"/>
      <c r="P436" s="130"/>
      <c r="Q436" s="130"/>
      <c r="R436" s="131"/>
      <c r="S436" s="131"/>
      <c r="T436" s="131"/>
      <c r="U436" s="131"/>
      <c r="V436" s="131"/>
      <c r="W436" s="131"/>
      <c r="X436" s="131"/>
      <c r="Y436" s="126"/>
      <c r="Z436" s="126"/>
      <c r="AA436" s="126"/>
      <c r="AB436" s="126"/>
      <c r="AC436" s="126"/>
      <c r="AD436" s="126"/>
      <c r="AE436" s="126"/>
      <c r="AF436" s="126"/>
      <c r="AG436" s="126" t="s">
        <v>340</v>
      </c>
      <c r="AH436" s="126"/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6"/>
      <c r="AX436" s="126"/>
      <c r="AY436" s="126"/>
      <c r="AZ436" s="126"/>
      <c r="BA436" s="126"/>
      <c r="BB436" s="126"/>
      <c r="BC436" s="126"/>
      <c r="BD436" s="126"/>
      <c r="BE436" s="126"/>
      <c r="BF436" s="126"/>
      <c r="BG436" s="126"/>
      <c r="BH436" s="126"/>
    </row>
    <row r="437" spans="1:60">
      <c r="A437" s="129"/>
      <c r="B437" s="129"/>
      <c r="C437" s="257" t="s">
        <v>1245</v>
      </c>
      <c r="D437" s="258"/>
      <c r="E437" s="258"/>
      <c r="F437" s="258"/>
      <c r="G437" s="258"/>
      <c r="H437" s="131"/>
      <c r="I437" s="131"/>
      <c r="J437" s="131"/>
      <c r="K437" s="131"/>
      <c r="L437" s="131"/>
      <c r="M437" s="131"/>
      <c r="N437" s="130"/>
      <c r="O437" s="130"/>
      <c r="P437" s="130"/>
      <c r="Q437" s="130"/>
      <c r="R437" s="131"/>
      <c r="S437" s="131"/>
      <c r="T437" s="131"/>
      <c r="U437" s="131"/>
      <c r="V437" s="131"/>
      <c r="W437" s="131"/>
      <c r="X437" s="131"/>
      <c r="Y437" s="126"/>
      <c r="Z437" s="126"/>
      <c r="AA437" s="126"/>
      <c r="AB437" s="126"/>
      <c r="AC437" s="126"/>
      <c r="AD437" s="126"/>
      <c r="AE437" s="126"/>
      <c r="AF437" s="126"/>
      <c r="AG437" s="126" t="s">
        <v>340</v>
      </c>
      <c r="AH437" s="126"/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6"/>
      <c r="AX437" s="126"/>
      <c r="AY437" s="126"/>
      <c r="AZ437" s="126"/>
      <c r="BA437" s="126"/>
      <c r="BB437" s="126"/>
      <c r="BC437" s="126"/>
      <c r="BD437" s="126"/>
      <c r="BE437" s="126"/>
      <c r="BF437" s="126"/>
      <c r="BG437" s="126"/>
      <c r="BH437" s="126"/>
    </row>
    <row r="438" spans="1:60">
      <c r="A438" s="129"/>
      <c r="B438" s="129"/>
      <c r="C438" s="257" t="s">
        <v>1187</v>
      </c>
      <c r="D438" s="258"/>
      <c r="E438" s="258"/>
      <c r="F438" s="258"/>
      <c r="G438" s="258"/>
      <c r="H438" s="131"/>
      <c r="I438" s="131"/>
      <c r="J438" s="131"/>
      <c r="K438" s="131"/>
      <c r="L438" s="131"/>
      <c r="M438" s="131"/>
      <c r="N438" s="130"/>
      <c r="O438" s="130"/>
      <c r="P438" s="130"/>
      <c r="Q438" s="130"/>
      <c r="R438" s="131"/>
      <c r="S438" s="131"/>
      <c r="T438" s="131"/>
      <c r="U438" s="131"/>
      <c r="V438" s="131"/>
      <c r="W438" s="131"/>
      <c r="X438" s="131"/>
      <c r="Y438" s="126"/>
      <c r="Z438" s="126"/>
      <c r="AA438" s="126"/>
      <c r="AB438" s="126"/>
      <c r="AC438" s="126"/>
      <c r="AD438" s="126"/>
      <c r="AE438" s="126"/>
      <c r="AF438" s="126"/>
      <c r="AG438" s="126" t="s">
        <v>340</v>
      </c>
      <c r="AH438" s="126"/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6"/>
      <c r="AX438" s="126"/>
      <c r="AY438" s="126"/>
      <c r="AZ438" s="126"/>
      <c r="BA438" s="126"/>
      <c r="BB438" s="126"/>
      <c r="BC438" s="126"/>
      <c r="BD438" s="126"/>
      <c r="BE438" s="126"/>
      <c r="BF438" s="126"/>
      <c r="BG438" s="126"/>
      <c r="BH438" s="126"/>
    </row>
    <row r="439" spans="1:60" ht="22.5">
      <c r="A439" s="140" t="s">
        <v>359</v>
      </c>
      <c r="B439" s="141" t="s">
        <v>1473</v>
      </c>
      <c r="C439" s="154" t="s">
        <v>1474</v>
      </c>
      <c r="D439" s="142" t="s">
        <v>325</v>
      </c>
      <c r="E439" s="143">
        <v>20</v>
      </c>
      <c r="F439" s="144">
        <v>0</v>
      </c>
      <c r="G439" s="145">
        <f t="shared" ref="G439" si="32">F439*E439</f>
        <v>0</v>
      </c>
      <c r="H439" s="131">
        <v>0</v>
      </c>
      <c r="I439" s="131">
        <v>0</v>
      </c>
      <c r="J439" s="131">
        <v>19</v>
      </c>
      <c r="K439" s="131">
        <v>380</v>
      </c>
      <c r="L439" s="131">
        <v>21</v>
      </c>
      <c r="M439" s="131">
        <v>459.8</v>
      </c>
      <c r="N439" s="130">
        <v>0</v>
      </c>
      <c r="O439" s="130">
        <v>0</v>
      </c>
      <c r="P439" s="130">
        <v>0</v>
      </c>
      <c r="Q439" s="130">
        <v>0</v>
      </c>
      <c r="R439" s="131">
        <v>0</v>
      </c>
      <c r="S439" s="131" t="s">
        <v>326</v>
      </c>
      <c r="T439" s="131"/>
      <c r="U439" s="131">
        <v>0</v>
      </c>
      <c r="V439" s="131">
        <v>0</v>
      </c>
      <c r="W439" s="131">
        <v>0</v>
      </c>
      <c r="X439" s="131" t="s">
        <v>327</v>
      </c>
      <c r="Y439" s="126"/>
      <c r="Z439" s="126"/>
      <c r="AA439" s="126"/>
      <c r="AB439" s="126"/>
      <c r="AC439" s="126"/>
      <c r="AD439" s="126"/>
      <c r="AE439" s="126"/>
      <c r="AF439" s="126"/>
      <c r="AG439" s="126" t="s">
        <v>1349</v>
      </c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6"/>
      <c r="AX439" s="126"/>
      <c r="AY439" s="126"/>
      <c r="AZ439" s="126"/>
      <c r="BA439" s="126"/>
      <c r="BB439" s="126"/>
      <c r="BC439" s="126"/>
      <c r="BD439" s="126"/>
      <c r="BE439" s="126"/>
      <c r="BF439" s="126"/>
      <c r="BG439" s="126"/>
      <c r="BH439" s="126"/>
    </row>
    <row r="440" spans="1:60">
      <c r="A440" s="129"/>
      <c r="B440" s="129"/>
      <c r="C440" s="255" t="s">
        <v>1243</v>
      </c>
      <c r="D440" s="256"/>
      <c r="E440" s="256"/>
      <c r="F440" s="256"/>
      <c r="G440" s="256"/>
      <c r="H440" s="131"/>
      <c r="I440" s="131"/>
      <c r="J440" s="131"/>
      <c r="K440" s="131"/>
      <c r="L440" s="131"/>
      <c r="M440" s="131"/>
      <c r="N440" s="130"/>
      <c r="O440" s="130"/>
      <c r="P440" s="130"/>
      <c r="Q440" s="130"/>
      <c r="R440" s="131"/>
      <c r="S440" s="131"/>
      <c r="T440" s="131"/>
      <c r="U440" s="131"/>
      <c r="V440" s="131"/>
      <c r="W440" s="131"/>
      <c r="X440" s="131"/>
      <c r="Y440" s="126"/>
      <c r="Z440" s="126"/>
      <c r="AA440" s="126"/>
      <c r="AB440" s="126"/>
      <c r="AC440" s="126"/>
      <c r="AD440" s="126"/>
      <c r="AE440" s="126"/>
      <c r="AF440" s="126"/>
      <c r="AG440" s="126" t="s">
        <v>340</v>
      </c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6"/>
      <c r="AX440" s="126"/>
      <c r="AY440" s="126"/>
      <c r="AZ440" s="126"/>
      <c r="BA440" s="126"/>
      <c r="BB440" s="126"/>
      <c r="BC440" s="126"/>
      <c r="BD440" s="126"/>
      <c r="BE440" s="126"/>
      <c r="BF440" s="126"/>
      <c r="BG440" s="126"/>
      <c r="BH440" s="126"/>
    </row>
    <row r="441" spans="1:60">
      <c r="A441" s="129"/>
      <c r="B441" s="129"/>
      <c r="C441" s="257" t="s">
        <v>1178</v>
      </c>
      <c r="D441" s="258"/>
      <c r="E441" s="258"/>
      <c r="F441" s="258"/>
      <c r="G441" s="258"/>
      <c r="H441" s="131"/>
      <c r="I441" s="131"/>
      <c r="J441" s="131"/>
      <c r="K441" s="131"/>
      <c r="L441" s="131"/>
      <c r="M441" s="131"/>
      <c r="N441" s="130"/>
      <c r="O441" s="130"/>
      <c r="P441" s="130"/>
      <c r="Q441" s="130"/>
      <c r="R441" s="131"/>
      <c r="S441" s="131"/>
      <c r="T441" s="131"/>
      <c r="U441" s="131"/>
      <c r="V441" s="131"/>
      <c r="W441" s="131"/>
      <c r="X441" s="131"/>
      <c r="Y441" s="126"/>
      <c r="Z441" s="126"/>
      <c r="AA441" s="126"/>
      <c r="AB441" s="126"/>
      <c r="AC441" s="126"/>
      <c r="AD441" s="126"/>
      <c r="AE441" s="126"/>
      <c r="AF441" s="126"/>
      <c r="AG441" s="126" t="s">
        <v>340</v>
      </c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6"/>
      <c r="AX441" s="126"/>
      <c r="AY441" s="126"/>
      <c r="AZ441" s="126"/>
      <c r="BA441" s="126"/>
      <c r="BB441" s="126"/>
      <c r="BC441" s="126"/>
      <c r="BD441" s="126"/>
      <c r="BE441" s="126"/>
      <c r="BF441" s="126"/>
      <c r="BG441" s="126"/>
      <c r="BH441" s="126"/>
    </row>
    <row r="442" spans="1:60">
      <c r="A442" s="129"/>
      <c r="B442" s="129"/>
      <c r="C442" s="257" t="s">
        <v>1470</v>
      </c>
      <c r="D442" s="258"/>
      <c r="E442" s="258"/>
      <c r="F442" s="258"/>
      <c r="G442" s="258"/>
      <c r="H442" s="131"/>
      <c r="I442" s="131"/>
      <c r="J442" s="131"/>
      <c r="K442" s="131"/>
      <c r="L442" s="131"/>
      <c r="M442" s="131"/>
      <c r="N442" s="130"/>
      <c r="O442" s="130"/>
      <c r="P442" s="130"/>
      <c r="Q442" s="130"/>
      <c r="R442" s="131"/>
      <c r="S442" s="131"/>
      <c r="T442" s="131"/>
      <c r="U442" s="131"/>
      <c r="V442" s="131"/>
      <c r="W442" s="131"/>
      <c r="X442" s="131"/>
      <c r="Y442" s="126"/>
      <c r="Z442" s="126"/>
      <c r="AA442" s="126"/>
      <c r="AB442" s="126"/>
      <c r="AC442" s="126"/>
      <c r="AD442" s="126"/>
      <c r="AE442" s="126"/>
      <c r="AF442" s="126"/>
      <c r="AG442" s="126" t="s">
        <v>340</v>
      </c>
      <c r="AH442" s="126"/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6"/>
      <c r="AX442" s="126"/>
      <c r="AY442" s="126"/>
      <c r="AZ442" s="126"/>
      <c r="BA442" s="126"/>
      <c r="BB442" s="126"/>
      <c r="BC442" s="126"/>
      <c r="BD442" s="126"/>
      <c r="BE442" s="126"/>
      <c r="BF442" s="126"/>
      <c r="BG442" s="126"/>
      <c r="BH442" s="126"/>
    </row>
    <row r="443" spans="1:60">
      <c r="A443" s="129"/>
      <c r="B443" s="129"/>
      <c r="C443" s="257" t="s">
        <v>528</v>
      </c>
      <c r="D443" s="258"/>
      <c r="E443" s="258"/>
      <c r="F443" s="258"/>
      <c r="G443" s="258"/>
      <c r="H443" s="131"/>
      <c r="I443" s="131"/>
      <c r="J443" s="131"/>
      <c r="K443" s="131"/>
      <c r="L443" s="131"/>
      <c r="M443" s="131"/>
      <c r="N443" s="130"/>
      <c r="O443" s="130"/>
      <c r="P443" s="130"/>
      <c r="Q443" s="130"/>
      <c r="R443" s="131"/>
      <c r="S443" s="131"/>
      <c r="T443" s="131"/>
      <c r="U443" s="131"/>
      <c r="V443" s="131"/>
      <c r="W443" s="131"/>
      <c r="X443" s="131"/>
      <c r="Y443" s="126"/>
      <c r="Z443" s="126"/>
      <c r="AA443" s="126"/>
      <c r="AB443" s="126"/>
      <c r="AC443" s="126"/>
      <c r="AD443" s="126"/>
      <c r="AE443" s="126"/>
      <c r="AF443" s="126"/>
      <c r="AG443" s="126" t="s">
        <v>340</v>
      </c>
      <c r="AH443" s="126"/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6"/>
      <c r="AX443" s="126"/>
      <c r="AY443" s="126"/>
      <c r="AZ443" s="126"/>
      <c r="BA443" s="126"/>
      <c r="BB443" s="126"/>
      <c r="BC443" s="126"/>
      <c r="BD443" s="126"/>
      <c r="BE443" s="126"/>
      <c r="BF443" s="126"/>
      <c r="BG443" s="126"/>
      <c r="BH443" s="126"/>
    </row>
    <row r="444" spans="1:60">
      <c r="A444" s="129"/>
      <c r="B444" s="129"/>
      <c r="C444" s="257" t="s">
        <v>1470</v>
      </c>
      <c r="D444" s="258"/>
      <c r="E444" s="258"/>
      <c r="F444" s="258"/>
      <c r="G444" s="258"/>
      <c r="H444" s="131"/>
      <c r="I444" s="131"/>
      <c r="J444" s="131"/>
      <c r="K444" s="131"/>
      <c r="L444" s="131"/>
      <c r="M444" s="131"/>
      <c r="N444" s="130"/>
      <c r="O444" s="130"/>
      <c r="P444" s="130"/>
      <c r="Q444" s="130"/>
      <c r="R444" s="131"/>
      <c r="S444" s="131"/>
      <c r="T444" s="131"/>
      <c r="U444" s="131"/>
      <c r="V444" s="131"/>
      <c r="W444" s="131"/>
      <c r="X444" s="131"/>
      <c r="Y444" s="126"/>
      <c r="Z444" s="126"/>
      <c r="AA444" s="126"/>
      <c r="AB444" s="126"/>
      <c r="AC444" s="126"/>
      <c r="AD444" s="126"/>
      <c r="AE444" s="126"/>
      <c r="AF444" s="126"/>
      <c r="AG444" s="126" t="s">
        <v>340</v>
      </c>
      <c r="AH444" s="126"/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6"/>
      <c r="AX444" s="126"/>
      <c r="AY444" s="126"/>
      <c r="AZ444" s="126"/>
      <c r="BA444" s="126"/>
      <c r="BB444" s="126"/>
      <c r="BC444" s="126"/>
      <c r="BD444" s="126"/>
      <c r="BE444" s="126"/>
      <c r="BF444" s="126"/>
      <c r="BG444" s="126"/>
      <c r="BH444" s="126"/>
    </row>
    <row r="445" spans="1:60">
      <c r="A445" s="129"/>
      <c r="B445" s="129"/>
      <c r="C445" s="257" t="s">
        <v>1183</v>
      </c>
      <c r="D445" s="258"/>
      <c r="E445" s="258"/>
      <c r="F445" s="258"/>
      <c r="G445" s="258"/>
      <c r="H445" s="131"/>
      <c r="I445" s="131"/>
      <c r="J445" s="131"/>
      <c r="K445" s="131"/>
      <c r="L445" s="131"/>
      <c r="M445" s="131"/>
      <c r="N445" s="130"/>
      <c r="O445" s="130"/>
      <c r="P445" s="130"/>
      <c r="Q445" s="130"/>
      <c r="R445" s="131"/>
      <c r="S445" s="131"/>
      <c r="T445" s="131"/>
      <c r="U445" s="131"/>
      <c r="V445" s="131"/>
      <c r="W445" s="131"/>
      <c r="X445" s="131"/>
      <c r="Y445" s="126"/>
      <c r="Z445" s="126"/>
      <c r="AA445" s="126"/>
      <c r="AB445" s="126"/>
      <c r="AC445" s="126"/>
      <c r="AD445" s="126"/>
      <c r="AE445" s="126"/>
      <c r="AF445" s="126"/>
      <c r="AG445" s="126" t="s">
        <v>340</v>
      </c>
      <c r="AH445" s="126"/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6"/>
      <c r="AX445" s="126"/>
      <c r="AY445" s="126"/>
      <c r="AZ445" s="126"/>
      <c r="BA445" s="126"/>
      <c r="BB445" s="126"/>
      <c r="BC445" s="126"/>
      <c r="BD445" s="126"/>
      <c r="BE445" s="126"/>
      <c r="BF445" s="126"/>
      <c r="BG445" s="126"/>
      <c r="BH445" s="126"/>
    </row>
    <row r="446" spans="1:60">
      <c r="A446" s="129"/>
      <c r="B446" s="129"/>
      <c r="C446" s="257" t="s">
        <v>1391</v>
      </c>
      <c r="D446" s="258"/>
      <c r="E446" s="258"/>
      <c r="F446" s="258"/>
      <c r="G446" s="258"/>
      <c r="H446" s="131"/>
      <c r="I446" s="131"/>
      <c r="J446" s="131"/>
      <c r="K446" s="131"/>
      <c r="L446" s="131"/>
      <c r="M446" s="131"/>
      <c r="N446" s="130"/>
      <c r="O446" s="130"/>
      <c r="P446" s="130"/>
      <c r="Q446" s="130"/>
      <c r="R446" s="131"/>
      <c r="S446" s="131"/>
      <c r="T446" s="131"/>
      <c r="U446" s="131"/>
      <c r="V446" s="131"/>
      <c r="W446" s="131"/>
      <c r="X446" s="131"/>
      <c r="Y446" s="126"/>
      <c r="Z446" s="126"/>
      <c r="AA446" s="126"/>
      <c r="AB446" s="126"/>
      <c r="AC446" s="126"/>
      <c r="AD446" s="126"/>
      <c r="AE446" s="126"/>
      <c r="AF446" s="126"/>
      <c r="AG446" s="126" t="s">
        <v>340</v>
      </c>
      <c r="AH446" s="126"/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6"/>
      <c r="AX446" s="126"/>
      <c r="AY446" s="126"/>
      <c r="AZ446" s="126"/>
      <c r="BA446" s="126"/>
      <c r="BB446" s="126"/>
      <c r="BC446" s="126"/>
      <c r="BD446" s="126"/>
      <c r="BE446" s="126"/>
      <c r="BF446" s="126"/>
      <c r="BG446" s="126"/>
      <c r="BH446" s="126"/>
    </row>
    <row r="447" spans="1:60">
      <c r="A447" s="129"/>
      <c r="B447" s="129"/>
      <c r="C447" s="257" t="s">
        <v>1253</v>
      </c>
      <c r="D447" s="258"/>
      <c r="E447" s="258"/>
      <c r="F447" s="258"/>
      <c r="G447" s="258"/>
      <c r="H447" s="131"/>
      <c r="I447" s="131"/>
      <c r="J447" s="131"/>
      <c r="K447" s="131"/>
      <c r="L447" s="131"/>
      <c r="M447" s="131"/>
      <c r="N447" s="130"/>
      <c r="O447" s="130"/>
      <c r="P447" s="130"/>
      <c r="Q447" s="130"/>
      <c r="R447" s="131"/>
      <c r="S447" s="131"/>
      <c r="T447" s="131"/>
      <c r="U447" s="131"/>
      <c r="V447" s="131"/>
      <c r="W447" s="131"/>
      <c r="X447" s="131"/>
      <c r="Y447" s="126"/>
      <c r="Z447" s="126"/>
      <c r="AA447" s="126"/>
      <c r="AB447" s="126"/>
      <c r="AC447" s="126"/>
      <c r="AD447" s="126"/>
      <c r="AE447" s="126"/>
      <c r="AF447" s="126"/>
      <c r="AG447" s="126" t="s">
        <v>340</v>
      </c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6"/>
      <c r="AX447" s="126"/>
      <c r="AY447" s="126"/>
      <c r="AZ447" s="126"/>
      <c r="BA447" s="126"/>
      <c r="BB447" s="126"/>
      <c r="BC447" s="126"/>
      <c r="BD447" s="126"/>
      <c r="BE447" s="126"/>
      <c r="BF447" s="126"/>
      <c r="BG447" s="126"/>
      <c r="BH447" s="126"/>
    </row>
    <row r="448" spans="1:60">
      <c r="A448" s="129"/>
      <c r="B448" s="129"/>
      <c r="C448" s="257" t="s">
        <v>396</v>
      </c>
      <c r="D448" s="258"/>
      <c r="E448" s="258"/>
      <c r="F448" s="258"/>
      <c r="G448" s="258"/>
      <c r="H448" s="131"/>
      <c r="I448" s="131"/>
      <c r="J448" s="131"/>
      <c r="K448" s="131"/>
      <c r="L448" s="131"/>
      <c r="M448" s="131"/>
      <c r="N448" s="130"/>
      <c r="O448" s="130"/>
      <c r="P448" s="130"/>
      <c r="Q448" s="130"/>
      <c r="R448" s="131"/>
      <c r="S448" s="131"/>
      <c r="T448" s="131"/>
      <c r="U448" s="131"/>
      <c r="V448" s="131"/>
      <c r="W448" s="131"/>
      <c r="X448" s="131"/>
      <c r="Y448" s="126"/>
      <c r="Z448" s="126"/>
      <c r="AA448" s="126"/>
      <c r="AB448" s="126"/>
      <c r="AC448" s="126"/>
      <c r="AD448" s="126"/>
      <c r="AE448" s="126"/>
      <c r="AF448" s="126"/>
      <c r="AG448" s="126" t="s">
        <v>340</v>
      </c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6"/>
      <c r="AX448" s="126"/>
      <c r="AY448" s="126"/>
      <c r="AZ448" s="126"/>
      <c r="BA448" s="126"/>
      <c r="BB448" s="126"/>
      <c r="BC448" s="126"/>
      <c r="BD448" s="126"/>
      <c r="BE448" s="126"/>
      <c r="BF448" s="126"/>
      <c r="BG448" s="126"/>
      <c r="BH448" s="126"/>
    </row>
    <row r="449" spans="1:60">
      <c r="A449" s="129"/>
      <c r="B449" s="129"/>
      <c r="C449" s="257" t="s">
        <v>1475</v>
      </c>
      <c r="D449" s="258"/>
      <c r="E449" s="258"/>
      <c r="F449" s="258"/>
      <c r="G449" s="258"/>
      <c r="H449" s="131"/>
      <c r="I449" s="131"/>
      <c r="J449" s="131"/>
      <c r="K449" s="131"/>
      <c r="L449" s="131"/>
      <c r="M449" s="131"/>
      <c r="N449" s="130"/>
      <c r="O449" s="130"/>
      <c r="P449" s="130"/>
      <c r="Q449" s="130"/>
      <c r="R449" s="131"/>
      <c r="S449" s="131"/>
      <c r="T449" s="131"/>
      <c r="U449" s="131"/>
      <c r="V449" s="131"/>
      <c r="W449" s="131"/>
      <c r="X449" s="131"/>
      <c r="Y449" s="126"/>
      <c r="Z449" s="126"/>
      <c r="AA449" s="126"/>
      <c r="AB449" s="126"/>
      <c r="AC449" s="126"/>
      <c r="AD449" s="126"/>
      <c r="AE449" s="126"/>
      <c r="AF449" s="126"/>
      <c r="AG449" s="126" t="s">
        <v>340</v>
      </c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6"/>
      <c r="AX449" s="126"/>
      <c r="AY449" s="126"/>
      <c r="AZ449" s="126"/>
      <c r="BA449" s="126"/>
      <c r="BB449" s="126"/>
      <c r="BC449" s="126"/>
      <c r="BD449" s="126"/>
      <c r="BE449" s="126"/>
      <c r="BF449" s="126"/>
      <c r="BG449" s="126"/>
      <c r="BH449" s="126"/>
    </row>
    <row r="450" spans="1:60">
      <c r="A450" s="129"/>
      <c r="B450" s="129"/>
      <c r="C450" s="257" t="s">
        <v>528</v>
      </c>
      <c r="D450" s="258"/>
      <c r="E450" s="258"/>
      <c r="F450" s="258"/>
      <c r="G450" s="258"/>
      <c r="H450" s="131"/>
      <c r="I450" s="131"/>
      <c r="J450" s="131"/>
      <c r="K450" s="131"/>
      <c r="L450" s="131"/>
      <c r="M450" s="131"/>
      <c r="N450" s="130"/>
      <c r="O450" s="130"/>
      <c r="P450" s="130"/>
      <c r="Q450" s="130"/>
      <c r="R450" s="131"/>
      <c r="S450" s="131"/>
      <c r="T450" s="131"/>
      <c r="U450" s="131"/>
      <c r="V450" s="131"/>
      <c r="W450" s="131"/>
      <c r="X450" s="131"/>
      <c r="Y450" s="126"/>
      <c r="Z450" s="126"/>
      <c r="AA450" s="126"/>
      <c r="AB450" s="126"/>
      <c r="AC450" s="126"/>
      <c r="AD450" s="126"/>
      <c r="AE450" s="126"/>
      <c r="AF450" s="126"/>
      <c r="AG450" s="126" t="s">
        <v>340</v>
      </c>
      <c r="AH450" s="126"/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6"/>
      <c r="AX450" s="126"/>
      <c r="AY450" s="126"/>
      <c r="AZ450" s="126"/>
      <c r="BA450" s="126"/>
      <c r="BB450" s="126"/>
      <c r="BC450" s="126"/>
      <c r="BD450" s="126"/>
      <c r="BE450" s="126"/>
      <c r="BF450" s="126"/>
      <c r="BG450" s="126"/>
      <c r="BH450" s="126"/>
    </row>
    <row r="451" spans="1:60">
      <c r="A451" s="129"/>
      <c r="B451" s="129"/>
      <c r="C451" s="257" t="s">
        <v>396</v>
      </c>
      <c r="D451" s="258"/>
      <c r="E451" s="258"/>
      <c r="F451" s="258"/>
      <c r="G451" s="258"/>
      <c r="H451" s="131"/>
      <c r="I451" s="131"/>
      <c r="J451" s="131"/>
      <c r="K451" s="131"/>
      <c r="L451" s="131"/>
      <c r="M451" s="131"/>
      <c r="N451" s="130"/>
      <c r="O451" s="130"/>
      <c r="P451" s="130"/>
      <c r="Q451" s="130"/>
      <c r="R451" s="131"/>
      <c r="S451" s="131"/>
      <c r="T451" s="131"/>
      <c r="U451" s="131"/>
      <c r="V451" s="131"/>
      <c r="W451" s="131"/>
      <c r="X451" s="131"/>
      <c r="Y451" s="126"/>
      <c r="Z451" s="126"/>
      <c r="AA451" s="126"/>
      <c r="AB451" s="126"/>
      <c r="AC451" s="126"/>
      <c r="AD451" s="126"/>
      <c r="AE451" s="126"/>
      <c r="AF451" s="126"/>
      <c r="AG451" s="126" t="s">
        <v>340</v>
      </c>
      <c r="AH451" s="126"/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6"/>
      <c r="AX451" s="126"/>
      <c r="AY451" s="126"/>
      <c r="AZ451" s="126"/>
      <c r="BA451" s="126"/>
      <c r="BB451" s="126"/>
      <c r="BC451" s="126"/>
      <c r="BD451" s="126"/>
      <c r="BE451" s="126"/>
      <c r="BF451" s="126"/>
      <c r="BG451" s="126"/>
      <c r="BH451" s="126"/>
    </row>
    <row r="452" spans="1:60">
      <c r="A452" s="129"/>
      <c r="B452" s="129"/>
      <c r="C452" s="257" t="s">
        <v>1476</v>
      </c>
      <c r="D452" s="258"/>
      <c r="E452" s="258"/>
      <c r="F452" s="258"/>
      <c r="G452" s="258"/>
      <c r="H452" s="131"/>
      <c r="I452" s="131"/>
      <c r="J452" s="131"/>
      <c r="K452" s="131"/>
      <c r="L452" s="131"/>
      <c r="M452" s="131"/>
      <c r="N452" s="130"/>
      <c r="O452" s="130"/>
      <c r="P452" s="130"/>
      <c r="Q452" s="130"/>
      <c r="R452" s="131"/>
      <c r="S452" s="131"/>
      <c r="T452" s="131"/>
      <c r="U452" s="131"/>
      <c r="V452" s="131"/>
      <c r="W452" s="131"/>
      <c r="X452" s="131"/>
      <c r="Y452" s="126"/>
      <c r="Z452" s="126"/>
      <c r="AA452" s="126"/>
      <c r="AB452" s="126"/>
      <c r="AC452" s="126"/>
      <c r="AD452" s="126"/>
      <c r="AE452" s="126"/>
      <c r="AF452" s="126"/>
      <c r="AG452" s="126" t="s">
        <v>340</v>
      </c>
      <c r="AH452" s="126"/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6"/>
      <c r="AX452" s="126"/>
      <c r="AY452" s="126"/>
      <c r="AZ452" s="126"/>
      <c r="BA452" s="126"/>
      <c r="BB452" s="126"/>
      <c r="BC452" s="126"/>
      <c r="BD452" s="126"/>
      <c r="BE452" s="126"/>
      <c r="BF452" s="126"/>
      <c r="BG452" s="126"/>
      <c r="BH452" s="126"/>
    </row>
    <row r="453" spans="1:60">
      <c r="A453" s="129"/>
      <c r="B453" s="129"/>
      <c r="C453" s="257" t="s">
        <v>396</v>
      </c>
      <c r="D453" s="258"/>
      <c r="E453" s="258"/>
      <c r="F453" s="258"/>
      <c r="G453" s="258"/>
      <c r="H453" s="131"/>
      <c r="I453" s="131"/>
      <c r="J453" s="131"/>
      <c r="K453" s="131"/>
      <c r="L453" s="131"/>
      <c r="M453" s="131"/>
      <c r="N453" s="130"/>
      <c r="O453" s="130"/>
      <c r="P453" s="130"/>
      <c r="Q453" s="130"/>
      <c r="R453" s="131"/>
      <c r="S453" s="131"/>
      <c r="T453" s="131"/>
      <c r="U453" s="131"/>
      <c r="V453" s="131"/>
      <c r="W453" s="131"/>
      <c r="X453" s="131"/>
      <c r="Y453" s="126"/>
      <c r="Z453" s="126"/>
      <c r="AA453" s="126"/>
      <c r="AB453" s="126"/>
      <c r="AC453" s="126"/>
      <c r="AD453" s="126"/>
      <c r="AE453" s="126"/>
      <c r="AF453" s="126"/>
      <c r="AG453" s="126" t="s">
        <v>340</v>
      </c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6"/>
      <c r="AX453" s="126"/>
      <c r="AY453" s="126"/>
      <c r="AZ453" s="126"/>
      <c r="BA453" s="126"/>
      <c r="BB453" s="126"/>
      <c r="BC453" s="126"/>
      <c r="BD453" s="126"/>
      <c r="BE453" s="126"/>
      <c r="BF453" s="126"/>
      <c r="BG453" s="126"/>
      <c r="BH453" s="126"/>
    </row>
    <row r="454" spans="1:60">
      <c r="A454" s="129"/>
      <c r="B454" s="129"/>
      <c r="C454" s="257" t="s">
        <v>1254</v>
      </c>
      <c r="D454" s="258"/>
      <c r="E454" s="258"/>
      <c r="F454" s="258"/>
      <c r="G454" s="258"/>
      <c r="H454" s="131"/>
      <c r="I454" s="131"/>
      <c r="J454" s="131"/>
      <c r="K454" s="131"/>
      <c r="L454" s="131"/>
      <c r="M454" s="131"/>
      <c r="N454" s="130"/>
      <c r="O454" s="130"/>
      <c r="P454" s="130"/>
      <c r="Q454" s="130"/>
      <c r="R454" s="131"/>
      <c r="S454" s="131"/>
      <c r="T454" s="131"/>
      <c r="U454" s="131"/>
      <c r="V454" s="131"/>
      <c r="W454" s="131"/>
      <c r="X454" s="131"/>
      <c r="Y454" s="126"/>
      <c r="Z454" s="126"/>
      <c r="AA454" s="126"/>
      <c r="AB454" s="126"/>
      <c r="AC454" s="126"/>
      <c r="AD454" s="126"/>
      <c r="AE454" s="126"/>
      <c r="AF454" s="126"/>
      <c r="AG454" s="126" t="s">
        <v>340</v>
      </c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6"/>
      <c r="AX454" s="126"/>
      <c r="AY454" s="126"/>
      <c r="AZ454" s="126"/>
      <c r="BA454" s="126"/>
      <c r="BB454" s="126"/>
      <c r="BC454" s="126"/>
      <c r="BD454" s="126"/>
      <c r="BE454" s="126"/>
      <c r="BF454" s="126"/>
      <c r="BG454" s="126"/>
      <c r="BH454" s="126"/>
    </row>
    <row r="455" spans="1:60">
      <c r="A455" s="129"/>
      <c r="B455" s="129"/>
      <c r="C455" s="257" t="s">
        <v>373</v>
      </c>
      <c r="D455" s="258"/>
      <c r="E455" s="258"/>
      <c r="F455" s="258"/>
      <c r="G455" s="258"/>
      <c r="H455" s="131"/>
      <c r="I455" s="131"/>
      <c r="J455" s="131"/>
      <c r="K455" s="131"/>
      <c r="L455" s="131"/>
      <c r="M455" s="131"/>
      <c r="N455" s="130"/>
      <c r="O455" s="130"/>
      <c r="P455" s="130"/>
      <c r="Q455" s="130"/>
      <c r="R455" s="131"/>
      <c r="S455" s="131"/>
      <c r="T455" s="131"/>
      <c r="U455" s="131"/>
      <c r="V455" s="131"/>
      <c r="W455" s="131"/>
      <c r="X455" s="131"/>
      <c r="Y455" s="126"/>
      <c r="Z455" s="126"/>
      <c r="AA455" s="126"/>
      <c r="AB455" s="126"/>
      <c r="AC455" s="126"/>
      <c r="AD455" s="126"/>
      <c r="AE455" s="126"/>
      <c r="AF455" s="126"/>
      <c r="AG455" s="126" t="s">
        <v>340</v>
      </c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6"/>
      <c r="AX455" s="126"/>
      <c r="AY455" s="126"/>
      <c r="AZ455" s="126"/>
      <c r="BA455" s="126"/>
      <c r="BB455" s="126"/>
      <c r="BC455" s="126"/>
      <c r="BD455" s="126"/>
      <c r="BE455" s="126"/>
      <c r="BF455" s="126"/>
      <c r="BG455" s="126"/>
      <c r="BH455" s="126"/>
    </row>
    <row r="456" spans="1:60">
      <c r="A456" s="129"/>
      <c r="B456" s="129"/>
      <c r="C456" s="257" t="s">
        <v>1200</v>
      </c>
      <c r="D456" s="258"/>
      <c r="E456" s="258"/>
      <c r="F456" s="258"/>
      <c r="G456" s="258"/>
      <c r="H456" s="131"/>
      <c r="I456" s="131"/>
      <c r="J456" s="131"/>
      <c r="K456" s="131"/>
      <c r="L456" s="131"/>
      <c r="M456" s="131"/>
      <c r="N456" s="130"/>
      <c r="O456" s="130"/>
      <c r="P456" s="130"/>
      <c r="Q456" s="130"/>
      <c r="R456" s="131"/>
      <c r="S456" s="131"/>
      <c r="T456" s="131"/>
      <c r="U456" s="131"/>
      <c r="V456" s="131"/>
      <c r="W456" s="131"/>
      <c r="X456" s="131"/>
      <c r="Y456" s="126"/>
      <c r="Z456" s="126"/>
      <c r="AA456" s="126"/>
      <c r="AB456" s="126"/>
      <c r="AC456" s="126"/>
      <c r="AD456" s="126"/>
      <c r="AE456" s="126"/>
      <c r="AF456" s="126"/>
      <c r="AG456" s="126" t="s">
        <v>340</v>
      </c>
      <c r="AH456" s="126"/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6"/>
      <c r="AX456" s="126"/>
      <c r="AY456" s="126"/>
      <c r="AZ456" s="126"/>
      <c r="BA456" s="126"/>
      <c r="BB456" s="126"/>
      <c r="BC456" s="126"/>
      <c r="BD456" s="126"/>
      <c r="BE456" s="126"/>
      <c r="BF456" s="126"/>
      <c r="BG456" s="126"/>
      <c r="BH456" s="126"/>
    </row>
    <row r="457" spans="1:60">
      <c r="A457" s="129"/>
      <c r="B457" s="129"/>
      <c r="C457" s="257" t="s">
        <v>760</v>
      </c>
      <c r="D457" s="258"/>
      <c r="E457" s="258"/>
      <c r="F457" s="258"/>
      <c r="G457" s="258"/>
      <c r="H457" s="131"/>
      <c r="I457" s="131"/>
      <c r="J457" s="131"/>
      <c r="K457" s="131"/>
      <c r="L457" s="131"/>
      <c r="M457" s="131"/>
      <c r="N457" s="130"/>
      <c r="O457" s="130"/>
      <c r="P457" s="130"/>
      <c r="Q457" s="130"/>
      <c r="R457" s="131"/>
      <c r="S457" s="131"/>
      <c r="T457" s="131"/>
      <c r="U457" s="131"/>
      <c r="V457" s="131"/>
      <c r="W457" s="131"/>
      <c r="X457" s="131"/>
      <c r="Y457" s="126"/>
      <c r="Z457" s="126"/>
      <c r="AA457" s="126"/>
      <c r="AB457" s="126"/>
      <c r="AC457" s="126"/>
      <c r="AD457" s="126"/>
      <c r="AE457" s="126"/>
      <c r="AF457" s="126"/>
      <c r="AG457" s="126" t="s">
        <v>340</v>
      </c>
      <c r="AH457" s="126"/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6"/>
      <c r="AX457" s="126"/>
      <c r="AY457" s="126"/>
      <c r="AZ457" s="126"/>
      <c r="BA457" s="126"/>
      <c r="BB457" s="126"/>
      <c r="BC457" s="126"/>
      <c r="BD457" s="126"/>
      <c r="BE457" s="126"/>
      <c r="BF457" s="126"/>
      <c r="BG457" s="126"/>
      <c r="BH457" s="126"/>
    </row>
    <row r="458" spans="1:60">
      <c r="A458" s="129"/>
      <c r="B458" s="129"/>
      <c r="C458" s="257" t="s">
        <v>371</v>
      </c>
      <c r="D458" s="258"/>
      <c r="E458" s="258"/>
      <c r="F458" s="258"/>
      <c r="G458" s="258"/>
      <c r="H458" s="131"/>
      <c r="I458" s="131"/>
      <c r="J458" s="131"/>
      <c r="K458" s="131"/>
      <c r="L458" s="131"/>
      <c r="M458" s="131"/>
      <c r="N458" s="130"/>
      <c r="O458" s="130"/>
      <c r="P458" s="130"/>
      <c r="Q458" s="130"/>
      <c r="R458" s="131"/>
      <c r="S458" s="131"/>
      <c r="T458" s="131"/>
      <c r="U458" s="131"/>
      <c r="V458" s="131"/>
      <c r="W458" s="131"/>
      <c r="X458" s="131"/>
      <c r="Y458" s="126"/>
      <c r="Z458" s="126"/>
      <c r="AA458" s="126"/>
      <c r="AB458" s="126"/>
      <c r="AC458" s="126"/>
      <c r="AD458" s="126"/>
      <c r="AE458" s="126"/>
      <c r="AF458" s="126"/>
      <c r="AG458" s="126" t="s">
        <v>340</v>
      </c>
      <c r="AH458" s="126"/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6"/>
      <c r="AX458" s="126"/>
      <c r="AY458" s="126"/>
      <c r="AZ458" s="126"/>
      <c r="BA458" s="126"/>
      <c r="BB458" s="126"/>
      <c r="BC458" s="126"/>
      <c r="BD458" s="126"/>
      <c r="BE458" s="126"/>
      <c r="BF458" s="126"/>
      <c r="BG458" s="126"/>
      <c r="BH458" s="126"/>
    </row>
    <row r="459" spans="1:60">
      <c r="A459" s="129"/>
      <c r="B459" s="129"/>
      <c r="C459" s="257" t="s">
        <v>396</v>
      </c>
      <c r="D459" s="258"/>
      <c r="E459" s="258"/>
      <c r="F459" s="258"/>
      <c r="G459" s="258"/>
      <c r="H459" s="131"/>
      <c r="I459" s="131"/>
      <c r="J459" s="131"/>
      <c r="K459" s="131"/>
      <c r="L459" s="131"/>
      <c r="M459" s="131"/>
      <c r="N459" s="130"/>
      <c r="O459" s="130"/>
      <c r="P459" s="130"/>
      <c r="Q459" s="130"/>
      <c r="R459" s="131"/>
      <c r="S459" s="131"/>
      <c r="T459" s="131"/>
      <c r="U459" s="131"/>
      <c r="V459" s="131"/>
      <c r="W459" s="131"/>
      <c r="X459" s="131"/>
      <c r="Y459" s="126"/>
      <c r="Z459" s="126"/>
      <c r="AA459" s="126"/>
      <c r="AB459" s="126"/>
      <c r="AC459" s="126"/>
      <c r="AD459" s="126"/>
      <c r="AE459" s="126"/>
      <c r="AF459" s="126"/>
      <c r="AG459" s="126" t="s">
        <v>340</v>
      </c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6"/>
      <c r="AX459" s="126"/>
      <c r="AY459" s="126"/>
      <c r="AZ459" s="126"/>
      <c r="BA459" s="126"/>
      <c r="BB459" s="126"/>
      <c r="BC459" s="126"/>
      <c r="BD459" s="126"/>
      <c r="BE459" s="126"/>
      <c r="BF459" s="126"/>
      <c r="BG459" s="126"/>
      <c r="BH459" s="126"/>
    </row>
    <row r="460" spans="1:60">
      <c r="A460" s="129"/>
      <c r="B460" s="129"/>
      <c r="C460" s="257" t="s">
        <v>1477</v>
      </c>
      <c r="D460" s="258"/>
      <c r="E460" s="258"/>
      <c r="F460" s="258"/>
      <c r="G460" s="258"/>
      <c r="H460" s="131"/>
      <c r="I460" s="131"/>
      <c r="J460" s="131"/>
      <c r="K460" s="131"/>
      <c r="L460" s="131"/>
      <c r="M460" s="131"/>
      <c r="N460" s="130"/>
      <c r="O460" s="130"/>
      <c r="P460" s="130"/>
      <c r="Q460" s="130"/>
      <c r="R460" s="131"/>
      <c r="S460" s="131"/>
      <c r="T460" s="131"/>
      <c r="U460" s="131"/>
      <c r="V460" s="131"/>
      <c r="W460" s="131"/>
      <c r="X460" s="131"/>
      <c r="Y460" s="126"/>
      <c r="Z460" s="126"/>
      <c r="AA460" s="126"/>
      <c r="AB460" s="126"/>
      <c r="AC460" s="126"/>
      <c r="AD460" s="126"/>
      <c r="AE460" s="126"/>
      <c r="AF460" s="126"/>
      <c r="AG460" s="126" t="s">
        <v>340</v>
      </c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6"/>
      <c r="AX460" s="126"/>
      <c r="AY460" s="126"/>
      <c r="AZ460" s="126"/>
      <c r="BA460" s="126"/>
      <c r="BB460" s="126"/>
      <c r="BC460" s="126"/>
      <c r="BD460" s="126"/>
      <c r="BE460" s="126"/>
      <c r="BF460" s="126"/>
      <c r="BG460" s="126"/>
      <c r="BH460" s="126"/>
    </row>
    <row r="461" spans="1:60">
      <c r="A461" s="129"/>
      <c r="B461" s="129"/>
      <c r="C461" s="257" t="s">
        <v>365</v>
      </c>
      <c r="D461" s="258"/>
      <c r="E461" s="258"/>
      <c r="F461" s="258"/>
      <c r="G461" s="258"/>
      <c r="H461" s="131"/>
      <c r="I461" s="131"/>
      <c r="J461" s="131"/>
      <c r="K461" s="131"/>
      <c r="L461" s="131"/>
      <c r="M461" s="131"/>
      <c r="N461" s="130"/>
      <c r="O461" s="130"/>
      <c r="P461" s="130"/>
      <c r="Q461" s="130"/>
      <c r="R461" s="131"/>
      <c r="S461" s="131"/>
      <c r="T461" s="131"/>
      <c r="U461" s="131"/>
      <c r="V461" s="131"/>
      <c r="W461" s="131"/>
      <c r="X461" s="131"/>
      <c r="Y461" s="126"/>
      <c r="Z461" s="126"/>
      <c r="AA461" s="126"/>
      <c r="AB461" s="126"/>
      <c r="AC461" s="126"/>
      <c r="AD461" s="126"/>
      <c r="AE461" s="126"/>
      <c r="AF461" s="126"/>
      <c r="AG461" s="126" t="s">
        <v>340</v>
      </c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6"/>
      <c r="AX461" s="126"/>
      <c r="AY461" s="126"/>
      <c r="AZ461" s="126"/>
      <c r="BA461" s="126"/>
      <c r="BB461" s="126"/>
      <c r="BC461" s="126"/>
      <c r="BD461" s="126"/>
      <c r="BE461" s="126"/>
      <c r="BF461" s="126"/>
      <c r="BG461" s="126"/>
      <c r="BH461" s="126"/>
    </row>
    <row r="462" spans="1:60">
      <c r="A462" s="129"/>
      <c r="B462" s="129"/>
      <c r="C462" s="257" t="s">
        <v>1391</v>
      </c>
      <c r="D462" s="258"/>
      <c r="E462" s="258"/>
      <c r="F462" s="258"/>
      <c r="G462" s="258"/>
      <c r="H462" s="131"/>
      <c r="I462" s="131"/>
      <c r="J462" s="131"/>
      <c r="K462" s="131"/>
      <c r="L462" s="131"/>
      <c r="M462" s="131"/>
      <c r="N462" s="130"/>
      <c r="O462" s="130"/>
      <c r="P462" s="130"/>
      <c r="Q462" s="130"/>
      <c r="R462" s="131"/>
      <c r="S462" s="131"/>
      <c r="T462" s="131"/>
      <c r="U462" s="131"/>
      <c r="V462" s="131"/>
      <c r="W462" s="131"/>
      <c r="X462" s="131"/>
      <c r="Y462" s="126"/>
      <c r="Z462" s="126"/>
      <c r="AA462" s="126"/>
      <c r="AB462" s="126"/>
      <c r="AC462" s="126"/>
      <c r="AD462" s="126"/>
      <c r="AE462" s="126"/>
      <c r="AF462" s="126"/>
      <c r="AG462" s="126" t="s">
        <v>340</v>
      </c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6"/>
      <c r="AX462" s="126"/>
      <c r="AY462" s="126"/>
      <c r="AZ462" s="126"/>
      <c r="BA462" s="126"/>
      <c r="BB462" s="126"/>
      <c r="BC462" s="126"/>
      <c r="BD462" s="126"/>
      <c r="BE462" s="126"/>
      <c r="BF462" s="126"/>
      <c r="BG462" s="126"/>
      <c r="BH462" s="126"/>
    </row>
    <row r="463" spans="1:60">
      <c r="A463" s="129"/>
      <c r="B463" s="129"/>
      <c r="C463" s="257" t="s">
        <v>1187</v>
      </c>
      <c r="D463" s="258"/>
      <c r="E463" s="258"/>
      <c r="F463" s="258"/>
      <c r="G463" s="258"/>
      <c r="H463" s="131"/>
      <c r="I463" s="131"/>
      <c r="J463" s="131"/>
      <c r="K463" s="131"/>
      <c r="L463" s="131"/>
      <c r="M463" s="131"/>
      <c r="N463" s="130"/>
      <c r="O463" s="130"/>
      <c r="P463" s="130"/>
      <c r="Q463" s="130"/>
      <c r="R463" s="131"/>
      <c r="S463" s="131"/>
      <c r="T463" s="131"/>
      <c r="U463" s="131"/>
      <c r="V463" s="131"/>
      <c r="W463" s="131"/>
      <c r="X463" s="131"/>
      <c r="Y463" s="126"/>
      <c r="Z463" s="126"/>
      <c r="AA463" s="126"/>
      <c r="AB463" s="126"/>
      <c r="AC463" s="126"/>
      <c r="AD463" s="126"/>
      <c r="AE463" s="126"/>
      <c r="AF463" s="126"/>
      <c r="AG463" s="126" t="s">
        <v>340</v>
      </c>
      <c r="AH463" s="126"/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6"/>
      <c r="AX463" s="126"/>
      <c r="AY463" s="126"/>
      <c r="AZ463" s="126"/>
      <c r="BA463" s="126"/>
      <c r="BB463" s="126"/>
      <c r="BC463" s="126"/>
      <c r="BD463" s="126"/>
      <c r="BE463" s="126"/>
      <c r="BF463" s="126"/>
      <c r="BG463" s="126"/>
      <c r="BH463" s="126"/>
    </row>
    <row r="464" spans="1:60">
      <c r="A464" s="140" t="s">
        <v>367</v>
      </c>
      <c r="B464" s="141" t="s">
        <v>1478</v>
      </c>
      <c r="C464" s="154" t="s">
        <v>1479</v>
      </c>
      <c r="D464" s="142" t="s">
        <v>338</v>
      </c>
      <c r="E464" s="143">
        <v>133.15299999999999</v>
      </c>
      <c r="F464" s="144">
        <v>0</v>
      </c>
      <c r="G464" s="145">
        <f t="shared" ref="G464" si="33">F464*E464</f>
        <v>0</v>
      </c>
      <c r="H464" s="131">
        <v>0</v>
      </c>
      <c r="I464" s="131">
        <v>0</v>
      </c>
      <c r="J464" s="131">
        <v>133</v>
      </c>
      <c r="K464" s="131">
        <v>17709.348999999998</v>
      </c>
      <c r="L464" s="131">
        <v>21</v>
      </c>
      <c r="M464" s="131">
        <v>21428.313499999997</v>
      </c>
      <c r="N464" s="130">
        <v>0</v>
      </c>
      <c r="O464" s="130">
        <v>0</v>
      </c>
      <c r="P464" s="130">
        <v>2.4649999999999998E-2</v>
      </c>
      <c r="Q464" s="130">
        <v>3.2822214499999998</v>
      </c>
      <c r="R464" s="131">
        <v>0</v>
      </c>
      <c r="S464" s="131" t="s">
        <v>326</v>
      </c>
      <c r="T464" s="131"/>
      <c r="U464" s="131">
        <v>0</v>
      </c>
      <c r="V464" s="131">
        <v>0</v>
      </c>
      <c r="W464" s="131">
        <v>0</v>
      </c>
      <c r="X464" s="131" t="s">
        <v>327</v>
      </c>
      <c r="Y464" s="126"/>
      <c r="Z464" s="126"/>
      <c r="AA464" s="126"/>
      <c r="AB464" s="126"/>
      <c r="AC464" s="126"/>
      <c r="AD464" s="126"/>
      <c r="AE464" s="126"/>
      <c r="AF464" s="126"/>
      <c r="AG464" s="126" t="s">
        <v>1349</v>
      </c>
      <c r="AH464" s="126"/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6"/>
      <c r="AX464" s="126"/>
      <c r="AY464" s="126"/>
      <c r="AZ464" s="126"/>
      <c r="BA464" s="126"/>
      <c r="BB464" s="126"/>
      <c r="BC464" s="126"/>
      <c r="BD464" s="126"/>
      <c r="BE464" s="126"/>
      <c r="BF464" s="126"/>
      <c r="BG464" s="126"/>
      <c r="BH464" s="126"/>
    </row>
    <row r="465" spans="1:60">
      <c r="A465" s="129"/>
      <c r="B465" s="129"/>
      <c r="C465" s="255" t="s">
        <v>1480</v>
      </c>
      <c r="D465" s="256"/>
      <c r="E465" s="256"/>
      <c r="F465" s="256"/>
      <c r="G465" s="256"/>
      <c r="H465" s="131"/>
      <c r="I465" s="131"/>
      <c r="J465" s="131"/>
      <c r="K465" s="131"/>
      <c r="L465" s="131"/>
      <c r="M465" s="131"/>
      <c r="N465" s="130"/>
      <c r="O465" s="130"/>
      <c r="P465" s="130"/>
      <c r="Q465" s="130"/>
      <c r="R465" s="131"/>
      <c r="S465" s="131"/>
      <c r="T465" s="131"/>
      <c r="U465" s="131"/>
      <c r="V465" s="131"/>
      <c r="W465" s="131"/>
      <c r="X465" s="131"/>
      <c r="Y465" s="126"/>
      <c r="Z465" s="126"/>
      <c r="AA465" s="126"/>
      <c r="AB465" s="126"/>
      <c r="AC465" s="126"/>
      <c r="AD465" s="126"/>
      <c r="AE465" s="126"/>
      <c r="AF465" s="126"/>
      <c r="AG465" s="126" t="s">
        <v>340</v>
      </c>
      <c r="AH465" s="126"/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6"/>
      <c r="AX465" s="126"/>
      <c r="AY465" s="126"/>
      <c r="AZ465" s="126"/>
      <c r="BA465" s="126"/>
      <c r="BB465" s="126"/>
      <c r="BC465" s="126"/>
      <c r="BD465" s="126"/>
      <c r="BE465" s="126"/>
      <c r="BF465" s="126"/>
      <c r="BG465" s="126"/>
      <c r="BH465" s="126"/>
    </row>
    <row r="466" spans="1:60">
      <c r="A466" s="129"/>
      <c r="B466" s="129"/>
      <c r="C466" s="257" t="s">
        <v>1481</v>
      </c>
      <c r="D466" s="258"/>
      <c r="E466" s="258"/>
      <c r="F466" s="258"/>
      <c r="G466" s="258"/>
      <c r="H466" s="131"/>
      <c r="I466" s="131"/>
      <c r="J466" s="131"/>
      <c r="K466" s="131"/>
      <c r="L466" s="131"/>
      <c r="M466" s="131"/>
      <c r="N466" s="130"/>
      <c r="O466" s="130"/>
      <c r="P466" s="130"/>
      <c r="Q466" s="130"/>
      <c r="R466" s="131"/>
      <c r="S466" s="131"/>
      <c r="T466" s="131"/>
      <c r="U466" s="131"/>
      <c r="V466" s="131"/>
      <c r="W466" s="131"/>
      <c r="X466" s="131"/>
      <c r="Y466" s="126"/>
      <c r="Z466" s="126"/>
      <c r="AA466" s="126"/>
      <c r="AB466" s="126"/>
      <c r="AC466" s="126"/>
      <c r="AD466" s="126"/>
      <c r="AE466" s="126"/>
      <c r="AF466" s="126"/>
      <c r="AG466" s="126" t="s">
        <v>340</v>
      </c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6"/>
      <c r="AX466" s="126"/>
      <c r="AY466" s="126"/>
      <c r="AZ466" s="126"/>
      <c r="BA466" s="126"/>
      <c r="BB466" s="126"/>
      <c r="BC466" s="126"/>
      <c r="BD466" s="126"/>
      <c r="BE466" s="126"/>
      <c r="BF466" s="126"/>
      <c r="BG466" s="126"/>
      <c r="BH466" s="126"/>
    </row>
    <row r="467" spans="1:60">
      <c r="A467" s="129"/>
      <c r="B467" s="129"/>
      <c r="C467" s="257" t="s">
        <v>1482</v>
      </c>
      <c r="D467" s="258"/>
      <c r="E467" s="258"/>
      <c r="F467" s="258"/>
      <c r="G467" s="258"/>
      <c r="H467" s="131"/>
      <c r="I467" s="131"/>
      <c r="J467" s="131"/>
      <c r="K467" s="131"/>
      <c r="L467" s="131"/>
      <c r="M467" s="131"/>
      <c r="N467" s="130"/>
      <c r="O467" s="130"/>
      <c r="P467" s="130"/>
      <c r="Q467" s="130"/>
      <c r="R467" s="131"/>
      <c r="S467" s="131"/>
      <c r="T467" s="131"/>
      <c r="U467" s="131"/>
      <c r="V467" s="131"/>
      <c r="W467" s="131"/>
      <c r="X467" s="131"/>
      <c r="Y467" s="126"/>
      <c r="Z467" s="126"/>
      <c r="AA467" s="126"/>
      <c r="AB467" s="126"/>
      <c r="AC467" s="126"/>
      <c r="AD467" s="126"/>
      <c r="AE467" s="126"/>
      <c r="AF467" s="126"/>
      <c r="AG467" s="126" t="s">
        <v>340</v>
      </c>
      <c r="AH467" s="126"/>
      <c r="AI467" s="126"/>
      <c r="AJ467" s="126"/>
      <c r="AK467" s="126"/>
      <c r="AL467" s="126"/>
      <c r="AM467" s="126"/>
      <c r="AN467" s="126"/>
      <c r="AO467" s="126"/>
      <c r="AP467" s="126"/>
      <c r="AQ467" s="126"/>
      <c r="AR467" s="126"/>
      <c r="AS467" s="126"/>
      <c r="AT467" s="126"/>
      <c r="AU467" s="126"/>
      <c r="AV467" s="126"/>
      <c r="AW467" s="126"/>
      <c r="AX467" s="126"/>
      <c r="AY467" s="126"/>
      <c r="AZ467" s="126"/>
      <c r="BA467" s="126"/>
      <c r="BB467" s="126"/>
      <c r="BC467" s="126"/>
      <c r="BD467" s="126"/>
      <c r="BE467" s="126"/>
      <c r="BF467" s="126"/>
      <c r="BG467" s="126"/>
      <c r="BH467" s="126"/>
    </row>
    <row r="468" spans="1:60">
      <c r="A468" s="129"/>
      <c r="B468" s="129"/>
      <c r="C468" s="257" t="s">
        <v>528</v>
      </c>
      <c r="D468" s="258"/>
      <c r="E468" s="258"/>
      <c r="F468" s="258"/>
      <c r="G468" s="258"/>
      <c r="H468" s="131"/>
      <c r="I468" s="131"/>
      <c r="J468" s="131"/>
      <c r="K468" s="131"/>
      <c r="L468" s="131"/>
      <c r="M468" s="131"/>
      <c r="N468" s="130"/>
      <c r="O468" s="130"/>
      <c r="P468" s="130"/>
      <c r="Q468" s="130"/>
      <c r="R468" s="131"/>
      <c r="S468" s="131"/>
      <c r="T468" s="131"/>
      <c r="U468" s="131"/>
      <c r="V468" s="131"/>
      <c r="W468" s="131"/>
      <c r="X468" s="131"/>
      <c r="Y468" s="126"/>
      <c r="Z468" s="126"/>
      <c r="AA468" s="126"/>
      <c r="AB468" s="126"/>
      <c r="AC468" s="126"/>
      <c r="AD468" s="126"/>
      <c r="AE468" s="126"/>
      <c r="AF468" s="126"/>
      <c r="AG468" s="126" t="s">
        <v>340</v>
      </c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6"/>
      <c r="AX468" s="126"/>
      <c r="AY468" s="126"/>
      <c r="AZ468" s="126"/>
      <c r="BA468" s="126"/>
      <c r="BB468" s="126"/>
      <c r="BC468" s="126"/>
      <c r="BD468" s="126"/>
      <c r="BE468" s="126"/>
      <c r="BF468" s="126"/>
      <c r="BG468" s="126"/>
      <c r="BH468" s="126"/>
    </row>
    <row r="469" spans="1:60">
      <c r="A469" s="129"/>
      <c r="B469" s="129"/>
      <c r="C469" s="257" t="s">
        <v>1483</v>
      </c>
      <c r="D469" s="258"/>
      <c r="E469" s="258"/>
      <c r="F469" s="258"/>
      <c r="G469" s="258"/>
      <c r="H469" s="131"/>
      <c r="I469" s="131"/>
      <c r="J469" s="131"/>
      <c r="K469" s="131"/>
      <c r="L469" s="131"/>
      <c r="M469" s="131"/>
      <c r="N469" s="130"/>
      <c r="O469" s="130"/>
      <c r="P469" s="130"/>
      <c r="Q469" s="130"/>
      <c r="R469" s="131"/>
      <c r="S469" s="131"/>
      <c r="T469" s="131"/>
      <c r="U469" s="131"/>
      <c r="V469" s="131"/>
      <c r="W469" s="131"/>
      <c r="X469" s="131"/>
      <c r="Y469" s="126"/>
      <c r="Z469" s="126"/>
      <c r="AA469" s="126"/>
      <c r="AB469" s="126"/>
      <c r="AC469" s="126"/>
      <c r="AD469" s="126"/>
      <c r="AE469" s="126"/>
      <c r="AF469" s="126"/>
      <c r="AG469" s="126" t="s">
        <v>340</v>
      </c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6"/>
      <c r="AX469" s="126"/>
      <c r="AY469" s="126"/>
      <c r="AZ469" s="126"/>
      <c r="BA469" s="126"/>
      <c r="BB469" s="126"/>
      <c r="BC469" s="126"/>
      <c r="BD469" s="126"/>
      <c r="BE469" s="126"/>
      <c r="BF469" s="126"/>
      <c r="BG469" s="126"/>
      <c r="BH469" s="126"/>
    </row>
    <row r="470" spans="1:60">
      <c r="A470" s="129"/>
      <c r="B470" s="129"/>
      <c r="C470" s="257" t="s">
        <v>1484</v>
      </c>
      <c r="D470" s="258"/>
      <c r="E470" s="258"/>
      <c r="F470" s="258"/>
      <c r="G470" s="258"/>
      <c r="H470" s="131"/>
      <c r="I470" s="131"/>
      <c r="J470" s="131"/>
      <c r="K470" s="131"/>
      <c r="L470" s="131"/>
      <c r="M470" s="131"/>
      <c r="N470" s="130"/>
      <c r="O470" s="130"/>
      <c r="P470" s="130"/>
      <c r="Q470" s="130"/>
      <c r="R470" s="131"/>
      <c r="S470" s="131"/>
      <c r="T470" s="131"/>
      <c r="U470" s="131"/>
      <c r="V470" s="131"/>
      <c r="W470" s="131"/>
      <c r="X470" s="131"/>
      <c r="Y470" s="126"/>
      <c r="Z470" s="126"/>
      <c r="AA470" s="126"/>
      <c r="AB470" s="126"/>
      <c r="AC470" s="126"/>
      <c r="AD470" s="126"/>
      <c r="AE470" s="126"/>
      <c r="AF470" s="126"/>
      <c r="AG470" s="126" t="s">
        <v>340</v>
      </c>
      <c r="AH470" s="126"/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6"/>
      <c r="AX470" s="126"/>
      <c r="AY470" s="126"/>
      <c r="AZ470" s="126"/>
      <c r="BA470" s="126"/>
      <c r="BB470" s="126"/>
      <c r="BC470" s="126"/>
      <c r="BD470" s="126"/>
      <c r="BE470" s="126"/>
      <c r="BF470" s="126"/>
      <c r="BG470" s="126"/>
      <c r="BH470" s="126"/>
    </row>
    <row r="471" spans="1:60">
      <c r="A471" s="129"/>
      <c r="B471" s="129"/>
      <c r="C471" s="257" t="s">
        <v>1454</v>
      </c>
      <c r="D471" s="258"/>
      <c r="E471" s="258"/>
      <c r="F471" s="258"/>
      <c r="G471" s="258"/>
      <c r="H471" s="131"/>
      <c r="I471" s="131"/>
      <c r="J471" s="131"/>
      <c r="K471" s="131"/>
      <c r="L471" s="131"/>
      <c r="M471" s="131"/>
      <c r="N471" s="130"/>
      <c r="O471" s="130"/>
      <c r="P471" s="130"/>
      <c r="Q471" s="130"/>
      <c r="R471" s="131"/>
      <c r="S471" s="131"/>
      <c r="T471" s="131"/>
      <c r="U471" s="131"/>
      <c r="V471" s="131"/>
      <c r="W471" s="131"/>
      <c r="X471" s="131"/>
      <c r="Y471" s="126"/>
      <c r="Z471" s="126"/>
      <c r="AA471" s="126"/>
      <c r="AB471" s="126"/>
      <c r="AC471" s="126"/>
      <c r="AD471" s="126"/>
      <c r="AE471" s="126"/>
      <c r="AF471" s="126"/>
      <c r="AG471" s="126" t="s">
        <v>340</v>
      </c>
      <c r="AH471" s="126"/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6"/>
      <c r="AX471" s="126"/>
      <c r="AY471" s="126"/>
      <c r="AZ471" s="126"/>
      <c r="BA471" s="126"/>
      <c r="BB471" s="126"/>
      <c r="BC471" s="126"/>
      <c r="BD471" s="126"/>
      <c r="BE471" s="126"/>
      <c r="BF471" s="126"/>
      <c r="BG471" s="126"/>
      <c r="BH471" s="126"/>
    </row>
    <row r="472" spans="1:60">
      <c r="A472" s="129"/>
      <c r="B472" s="129"/>
      <c r="C472" s="257" t="s">
        <v>1485</v>
      </c>
      <c r="D472" s="258"/>
      <c r="E472" s="258"/>
      <c r="F472" s="258"/>
      <c r="G472" s="258"/>
      <c r="H472" s="131"/>
      <c r="I472" s="131"/>
      <c r="J472" s="131"/>
      <c r="K472" s="131"/>
      <c r="L472" s="131"/>
      <c r="M472" s="131"/>
      <c r="N472" s="130"/>
      <c r="O472" s="130"/>
      <c r="P472" s="130"/>
      <c r="Q472" s="130"/>
      <c r="R472" s="131"/>
      <c r="S472" s="131"/>
      <c r="T472" s="131"/>
      <c r="U472" s="131"/>
      <c r="V472" s="131"/>
      <c r="W472" s="131"/>
      <c r="X472" s="131"/>
      <c r="Y472" s="126"/>
      <c r="Z472" s="126"/>
      <c r="AA472" s="126"/>
      <c r="AB472" s="126"/>
      <c r="AC472" s="126"/>
      <c r="AD472" s="126"/>
      <c r="AE472" s="126"/>
      <c r="AF472" s="126"/>
      <c r="AG472" s="126" t="s">
        <v>340</v>
      </c>
      <c r="AH472" s="126"/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6"/>
      <c r="AX472" s="126"/>
      <c r="AY472" s="126"/>
      <c r="AZ472" s="126"/>
      <c r="BA472" s="126"/>
      <c r="BB472" s="126"/>
      <c r="BC472" s="126"/>
      <c r="BD472" s="126"/>
      <c r="BE472" s="126"/>
      <c r="BF472" s="126"/>
      <c r="BG472" s="126"/>
      <c r="BH472" s="126"/>
    </row>
    <row r="473" spans="1:60">
      <c r="A473" s="129"/>
      <c r="B473" s="129"/>
      <c r="C473" s="257" t="s">
        <v>1486</v>
      </c>
      <c r="D473" s="258"/>
      <c r="E473" s="258"/>
      <c r="F473" s="258"/>
      <c r="G473" s="258"/>
      <c r="H473" s="131"/>
      <c r="I473" s="131"/>
      <c r="J473" s="131"/>
      <c r="K473" s="131"/>
      <c r="L473" s="131"/>
      <c r="M473" s="131"/>
      <c r="N473" s="130"/>
      <c r="O473" s="130"/>
      <c r="P473" s="130"/>
      <c r="Q473" s="130"/>
      <c r="R473" s="131"/>
      <c r="S473" s="131"/>
      <c r="T473" s="131"/>
      <c r="U473" s="131"/>
      <c r="V473" s="131"/>
      <c r="W473" s="131"/>
      <c r="X473" s="131"/>
      <c r="Y473" s="126"/>
      <c r="Z473" s="126"/>
      <c r="AA473" s="126"/>
      <c r="AB473" s="126"/>
      <c r="AC473" s="126"/>
      <c r="AD473" s="126"/>
      <c r="AE473" s="126"/>
      <c r="AF473" s="126"/>
      <c r="AG473" s="126" t="s">
        <v>340</v>
      </c>
      <c r="AH473" s="126"/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6"/>
      <c r="AX473" s="126"/>
      <c r="AY473" s="126"/>
      <c r="AZ473" s="126"/>
      <c r="BA473" s="126"/>
      <c r="BB473" s="126"/>
      <c r="BC473" s="126"/>
      <c r="BD473" s="126"/>
      <c r="BE473" s="126"/>
      <c r="BF473" s="126"/>
      <c r="BG473" s="126"/>
      <c r="BH473" s="126"/>
    </row>
    <row r="474" spans="1:60">
      <c r="A474" s="129"/>
      <c r="B474" s="129"/>
      <c r="C474" s="257" t="s">
        <v>1456</v>
      </c>
      <c r="D474" s="258"/>
      <c r="E474" s="258"/>
      <c r="F474" s="258"/>
      <c r="G474" s="258"/>
      <c r="H474" s="131"/>
      <c r="I474" s="131"/>
      <c r="J474" s="131"/>
      <c r="K474" s="131"/>
      <c r="L474" s="131"/>
      <c r="M474" s="131"/>
      <c r="N474" s="130"/>
      <c r="O474" s="130"/>
      <c r="P474" s="130"/>
      <c r="Q474" s="130"/>
      <c r="R474" s="131"/>
      <c r="S474" s="131"/>
      <c r="T474" s="131"/>
      <c r="U474" s="131"/>
      <c r="V474" s="131"/>
      <c r="W474" s="131"/>
      <c r="X474" s="131"/>
      <c r="Y474" s="126"/>
      <c r="Z474" s="126"/>
      <c r="AA474" s="126"/>
      <c r="AB474" s="126"/>
      <c r="AC474" s="126"/>
      <c r="AD474" s="126"/>
      <c r="AE474" s="126"/>
      <c r="AF474" s="126"/>
      <c r="AG474" s="126" t="s">
        <v>340</v>
      </c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6"/>
      <c r="AX474" s="126"/>
      <c r="AY474" s="126"/>
      <c r="AZ474" s="126"/>
      <c r="BA474" s="126"/>
      <c r="BB474" s="126"/>
      <c r="BC474" s="126"/>
      <c r="BD474" s="126"/>
      <c r="BE474" s="126"/>
      <c r="BF474" s="126"/>
      <c r="BG474" s="126"/>
      <c r="BH474" s="126"/>
    </row>
    <row r="475" spans="1:60">
      <c r="A475" s="129"/>
      <c r="B475" s="129"/>
      <c r="C475" s="257" t="s">
        <v>1487</v>
      </c>
      <c r="D475" s="258"/>
      <c r="E475" s="258"/>
      <c r="F475" s="258"/>
      <c r="G475" s="258"/>
      <c r="H475" s="131"/>
      <c r="I475" s="131"/>
      <c r="J475" s="131"/>
      <c r="K475" s="131"/>
      <c r="L475" s="131"/>
      <c r="M475" s="131"/>
      <c r="N475" s="130"/>
      <c r="O475" s="130"/>
      <c r="P475" s="130"/>
      <c r="Q475" s="130"/>
      <c r="R475" s="131"/>
      <c r="S475" s="131"/>
      <c r="T475" s="131"/>
      <c r="U475" s="131"/>
      <c r="V475" s="131"/>
      <c r="W475" s="131"/>
      <c r="X475" s="131"/>
      <c r="Y475" s="126"/>
      <c r="Z475" s="126"/>
      <c r="AA475" s="126"/>
      <c r="AB475" s="126"/>
      <c r="AC475" s="126"/>
      <c r="AD475" s="126"/>
      <c r="AE475" s="126"/>
      <c r="AF475" s="126"/>
      <c r="AG475" s="126" t="s">
        <v>340</v>
      </c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6"/>
      <c r="AX475" s="126"/>
      <c r="AY475" s="126"/>
      <c r="AZ475" s="126"/>
      <c r="BA475" s="126"/>
      <c r="BB475" s="126"/>
      <c r="BC475" s="126"/>
      <c r="BD475" s="126"/>
      <c r="BE475" s="126"/>
      <c r="BF475" s="126"/>
      <c r="BG475" s="126"/>
      <c r="BH475" s="126"/>
    </row>
    <row r="476" spans="1:60">
      <c r="A476" s="129"/>
      <c r="B476" s="129"/>
      <c r="C476" s="257" t="s">
        <v>1488</v>
      </c>
      <c r="D476" s="258"/>
      <c r="E476" s="258"/>
      <c r="F476" s="258"/>
      <c r="G476" s="258"/>
      <c r="H476" s="131"/>
      <c r="I476" s="131"/>
      <c r="J476" s="131"/>
      <c r="K476" s="131"/>
      <c r="L476" s="131"/>
      <c r="M476" s="131"/>
      <c r="N476" s="130"/>
      <c r="O476" s="130"/>
      <c r="P476" s="130"/>
      <c r="Q476" s="130"/>
      <c r="R476" s="131"/>
      <c r="S476" s="131"/>
      <c r="T476" s="131"/>
      <c r="U476" s="131"/>
      <c r="V476" s="131"/>
      <c r="W476" s="131"/>
      <c r="X476" s="131"/>
      <c r="Y476" s="126"/>
      <c r="Z476" s="126"/>
      <c r="AA476" s="126"/>
      <c r="AB476" s="126"/>
      <c r="AC476" s="126"/>
      <c r="AD476" s="126"/>
      <c r="AE476" s="126"/>
      <c r="AF476" s="126"/>
      <c r="AG476" s="126" t="s">
        <v>340</v>
      </c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6"/>
      <c r="AX476" s="126"/>
      <c r="AY476" s="126"/>
      <c r="AZ476" s="126"/>
      <c r="BA476" s="126"/>
      <c r="BB476" s="126"/>
      <c r="BC476" s="126"/>
      <c r="BD476" s="126"/>
      <c r="BE476" s="126"/>
      <c r="BF476" s="126"/>
      <c r="BG476" s="126"/>
      <c r="BH476" s="126"/>
    </row>
    <row r="477" spans="1:60">
      <c r="A477" s="129"/>
      <c r="B477" s="129"/>
      <c r="C477" s="257" t="s">
        <v>1295</v>
      </c>
      <c r="D477" s="258"/>
      <c r="E477" s="258"/>
      <c r="F477" s="258"/>
      <c r="G477" s="258"/>
      <c r="H477" s="131"/>
      <c r="I477" s="131"/>
      <c r="J477" s="131"/>
      <c r="K477" s="131"/>
      <c r="L477" s="131"/>
      <c r="M477" s="131"/>
      <c r="N477" s="130"/>
      <c r="O477" s="130"/>
      <c r="P477" s="130"/>
      <c r="Q477" s="130"/>
      <c r="R477" s="131"/>
      <c r="S477" s="131"/>
      <c r="T477" s="131"/>
      <c r="U477" s="131"/>
      <c r="V477" s="131"/>
      <c r="W477" s="131"/>
      <c r="X477" s="131"/>
      <c r="Y477" s="126"/>
      <c r="Z477" s="126"/>
      <c r="AA477" s="126"/>
      <c r="AB477" s="126"/>
      <c r="AC477" s="126"/>
      <c r="AD477" s="126"/>
      <c r="AE477" s="126"/>
      <c r="AF477" s="126"/>
      <c r="AG477" s="126" t="s">
        <v>340</v>
      </c>
      <c r="AH477" s="126"/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6"/>
      <c r="AX477" s="126"/>
      <c r="AY477" s="126"/>
      <c r="AZ477" s="126"/>
      <c r="BA477" s="126"/>
      <c r="BB477" s="126"/>
      <c r="BC477" s="126"/>
      <c r="BD477" s="126"/>
      <c r="BE477" s="126"/>
      <c r="BF477" s="126"/>
      <c r="BG477" s="126"/>
      <c r="BH477" s="126"/>
    </row>
    <row r="478" spans="1:60">
      <c r="A478" s="129"/>
      <c r="B478" s="129"/>
      <c r="C478" s="257" t="s">
        <v>1489</v>
      </c>
      <c r="D478" s="258"/>
      <c r="E478" s="258"/>
      <c r="F478" s="258"/>
      <c r="G478" s="258"/>
      <c r="H478" s="131"/>
      <c r="I478" s="131"/>
      <c r="J478" s="131"/>
      <c r="K478" s="131"/>
      <c r="L478" s="131"/>
      <c r="M478" s="131"/>
      <c r="N478" s="130"/>
      <c r="O478" s="130"/>
      <c r="P478" s="130"/>
      <c r="Q478" s="130"/>
      <c r="R478" s="131"/>
      <c r="S478" s="131"/>
      <c r="T478" s="131"/>
      <c r="U478" s="131"/>
      <c r="V478" s="131"/>
      <c r="W478" s="131"/>
      <c r="X478" s="131"/>
      <c r="Y478" s="126"/>
      <c r="Z478" s="126"/>
      <c r="AA478" s="126"/>
      <c r="AB478" s="126"/>
      <c r="AC478" s="126"/>
      <c r="AD478" s="126"/>
      <c r="AE478" s="126"/>
      <c r="AF478" s="126"/>
      <c r="AG478" s="126" t="s">
        <v>340</v>
      </c>
      <c r="AH478" s="126"/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6"/>
      <c r="AX478" s="126"/>
      <c r="AY478" s="126"/>
      <c r="AZ478" s="126"/>
      <c r="BA478" s="126"/>
      <c r="BB478" s="126"/>
      <c r="BC478" s="126"/>
      <c r="BD478" s="126"/>
      <c r="BE478" s="126"/>
      <c r="BF478" s="126"/>
      <c r="BG478" s="126"/>
      <c r="BH478" s="126"/>
    </row>
    <row r="479" spans="1:60">
      <c r="A479" s="129"/>
      <c r="B479" s="129"/>
      <c r="C479" s="257" t="s">
        <v>1490</v>
      </c>
      <c r="D479" s="258"/>
      <c r="E479" s="258"/>
      <c r="F479" s="258"/>
      <c r="G479" s="258"/>
      <c r="H479" s="131"/>
      <c r="I479" s="131"/>
      <c r="J479" s="131"/>
      <c r="K479" s="131"/>
      <c r="L479" s="131"/>
      <c r="M479" s="131"/>
      <c r="N479" s="130"/>
      <c r="O479" s="130"/>
      <c r="P479" s="130"/>
      <c r="Q479" s="130"/>
      <c r="R479" s="131"/>
      <c r="S479" s="131"/>
      <c r="T479" s="131"/>
      <c r="U479" s="131"/>
      <c r="V479" s="131"/>
      <c r="W479" s="131"/>
      <c r="X479" s="131"/>
      <c r="Y479" s="126"/>
      <c r="Z479" s="126"/>
      <c r="AA479" s="126"/>
      <c r="AB479" s="126"/>
      <c r="AC479" s="126"/>
      <c r="AD479" s="126"/>
      <c r="AE479" s="126"/>
      <c r="AF479" s="126"/>
      <c r="AG479" s="126" t="s">
        <v>340</v>
      </c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6"/>
      <c r="AX479" s="126"/>
      <c r="AY479" s="126"/>
      <c r="AZ479" s="126"/>
      <c r="BA479" s="126"/>
      <c r="BB479" s="126"/>
      <c r="BC479" s="126"/>
      <c r="BD479" s="126"/>
      <c r="BE479" s="126"/>
      <c r="BF479" s="126"/>
      <c r="BG479" s="126"/>
      <c r="BH479" s="126"/>
    </row>
    <row r="480" spans="1:60">
      <c r="A480" s="129"/>
      <c r="B480" s="129"/>
      <c r="C480" s="257" t="s">
        <v>1491</v>
      </c>
      <c r="D480" s="258"/>
      <c r="E480" s="258"/>
      <c r="F480" s="258"/>
      <c r="G480" s="258"/>
      <c r="H480" s="131"/>
      <c r="I480" s="131"/>
      <c r="J480" s="131"/>
      <c r="K480" s="131"/>
      <c r="L480" s="131"/>
      <c r="M480" s="131"/>
      <c r="N480" s="130"/>
      <c r="O480" s="130"/>
      <c r="P480" s="130"/>
      <c r="Q480" s="130"/>
      <c r="R480" s="131"/>
      <c r="S480" s="131"/>
      <c r="T480" s="131"/>
      <c r="U480" s="131"/>
      <c r="V480" s="131"/>
      <c r="W480" s="131"/>
      <c r="X480" s="131"/>
      <c r="Y480" s="126"/>
      <c r="Z480" s="126"/>
      <c r="AA480" s="126"/>
      <c r="AB480" s="126"/>
      <c r="AC480" s="126"/>
      <c r="AD480" s="126"/>
      <c r="AE480" s="126"/>
      <c r="AF480" s="126"/>
      <c r="AG480" s="126" t="s">
        <v>340</v>
      </c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6"/>
      <c r="AX480" s="126"/>
      <c r="AY480" s="126"/>
      <c r="AZ480" s="126"/>
      <c r="BA480" s="126"/>
      <c r="BB480" s="126"/>
      <c r="BC480" s="126"/>
      <c r="BD480" s="126"/>
      <c r="BE480" s="126"/>
      <c r="BF480" s="126"/>
      <c r="BG480" s="126"/>
      <c r="BH480" s="126"/>
    </row>
    <row r="481" spans="1:60">
      <c r="A481" s="129"/>
      <c r="B481" s="129"/>
      <c r="C481" s="257" t="s">
        <v>1492</v>
      </c>
      <c r="D481" s="258"/>
      <c r="E481" s="258"/>
      <c r="F481" s="258"/>
      <c r="G481" s="258"/>
      <c r="H481" s="131"/>
      <c r="I481" s="131"/>
      <c r="J481" s="131"/>
      <c r="K481" s="131"/>
      <c r="L481" s="131"/>
      <c r="M481" s="131"/>
      <c r="N481" s="130"/>
      <c r="O481" s="130"/>
      <c r="P481" s="130"/>
      <c r="Q481" s="130"/>
      <c r="R481" s="131"/>
      <c r="S481" s="131"/>
      <c r="T481" s="131"/>
      <c r="U481" s="131"/>
      <c r="V481" s="131"/>
      <c r="W481" s="131"/>
      <c r="X481" s="131"/>
      <c r="Y481" s="126"/>
      <c r="Z481" s="126"/>
      <c r="AA481" s="126"/>
      <c r="AB481" s="126"/>
      <c r="AC481" s="126"/>
      <c r="AD481" s="126"/>
      <c r="AE481" s="126"/>
      <c r="AF481" s="126"/>
      <c r="AG481" s="126" t="s">
        <v>340</v>
      </c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6"/>
      <c r="AX481" s="126"/>
      <c r="AY481" s="126"/>
      <c r="AZ481" s="126"/>
      <c r="BA481" s="126"/>
      <c r="BB481" s="126"/>
      <c r="BC481" s="126"/>
      <c r="BD481" s="126"/>
      <c r="BE481" s="126"/>
      <c r="BF481" s="126"/>
      <c r="BG481" s="126"/>
      <c r="BH481" s="126"/>
    </row>
    <row r="482" spans="1:60">
      <c r="A482" s="129"/>
      <c r="B482" s="129"/>
      <c r="C482" s="257" t="s">
        <v>1493</v>
      </c>
      <c r="D482" s="258"/>
      <c r="E482" s="258"/>
      <c r="F482" s="258"/>
      <c r="G482" s="258"/>
      <c r="H482" s="131"/>
      <c r="I482" s="131"/>
      <c r="J482" s="131"/>
      <c r="K482" s="131"/>
      <c r="L482" s="131"/>
      <c r="M482" s="131"/>
      <c r="N482" s="130"/>
      <c r="O482" s="130"/>
      <c r="P482" s="130"/>
      <c r="Q482" s="130"/>
      <c r="R482" s="131"/>
      <c r="S482" s="131"/>
      <c r="T482" s="131"/>
      <c r="U482" s="131"/>
      <c r="V482" s="131"/>
      <c r="W482" s="131"/>
      <c r="X482" s="131"/>
      <c r="Y482" s="126"/>
      <c r="Z482" s="126"/>
      <c r="AA482" s="126"/>
      <c r="AB482" s="126"/>
      <c r="AC482" s="126"/>
      <c r="AD482" s="126"/>
      <c r="AE482" s="126"/>
      <c r="AF482" s="126"/>
      <c r="AG482" s="126" t="s">
        <v>340</v>
      </c>
      <c r="AH482" s="126"/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6"/>
      <c r="AX482" s="126"/>
      <c r="AY482" s="126"/>
      <c r="AZ482" s="126"/>
      <c r="BA482" s="126"/>
      <c r="BB482" s="126"/>
      <c r="BC482" s="126"/>
      <c r="BD482" s="126"/>
      <c r="BE482" s="126"/>
      <c r="BF482" s="126"/>
      <c r="BG482" s="126"/>
      <c r="BH482" s="126"/>
    </row>
    <row r="483" spans="1:60">
      <c r="A483" s="129"/>
      <c r="B483" s="129"/>
      <c r="C483" s="257" t="s">
        <v>1494</v>
      </c>
      <c r="D483" s="258"/>
      <c r="E483" s="258"/>
      <c r="F483" s="258"/>
      <c r="G483" s="258"/>
      <c r="H483" s="131"/>
      <c r="I483" s="131"/>
      <c r="J483" s="131"/>
      <c r="K483" s="131"/>
      <c r="L483" s="131"/>
      <c r="M483" s="131"/>
      <c r="N483" s="130"/>
      <c r="O483" s="130"/>
      <c r="P483" s="130"/>
      <c r="Q483" s="130"/>
      <c r="R483" s="131"/>
      <c r="S483" s="131"/>
      <c r="T483" s="131"/>
      <c r="U483" s="131"/>
      <c r="V483" s="131"/>
      <c r="W483" s="131"/>
      <c r="X483" s="131"/>
      <c r="Y483" s="126"/>
      <c r="Z483" s="126"/>
      <c r="AA483" s="126"/>
      <c r="AB483" s="126"/>
      <c r="AC483" s="126"/>
      <c r="AD483" s="126"/>
      <c r="AE483" s="126"/>
      <c r="AF483" s="126"/>
      <c r="AG483" s="126" t="s">
        <v>340</v>
      </c>
      <c r="AH483" s="126"/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6"/>
      <c r="AX483" s="126"/>
      <c r="AY483" s="126"/>
      <c r="AZ483" s="126"/>
      <c r="BA483" s="126"/>
      <c r="BB483" s="126"/>
      <c r="BC483" s="126"/>
      <c r="BD483" s="126"/>
      <c r="BE483" s="126"/>
      <c r="BF483" s="126"/>
      <c r="BG483" s="126"/>
      <c r="BH483" s="126"/>
    </row>
    <row r="484" spans="1:60">
      <c r="A484" s="129"/>
      <c r="B484" s="129"/>
      <c r="C484" s="257" t="s">
        <v>1495</v>
      </c>
      <c r="D484" s="258"/>
      <c r="E484" s="258"/>
      <c r="F484" s="258"/>
      <c r="G484" s="258"/>
      <c r="H484" s="131"/>
      <c r="I484" s="131"/>
      <c r="J484" s="131"/>
      <c r="K484" s="131"/>
      <c r="L484" s="131"/>
      <c r="M484" s="131"/>
      <c r="N484" s="130"/>
      <c r="O484" s="130"/>
      <c r="P484" s="130"/>
      <c r="Q484" s="130"/>
      <c r="R484" s="131"/>
      <c r="S484" s="131"/>
      <c r="T484" s="131"/>
      <c r="U484" s="131"/>
      <c r="V484" s="131"/>
      <c r="W484" s="131"/>
      <c r="X484" s="131"/>
      <c r="Y484" s="126"/>
      <c r="Z484" s="126"/>
      <c r="AA484" s="126"/>
      <c r="AB484" s="126"/>
      <c r="AC484" s="126"/>
      <c r="AD484" s="126"/>
      <c r="AE484" s="126"/>
      <c r="AF484" s="126"/>
      <c r="AG484" s="126" t="s">
        <v>340</v>
      </c>
      <c r="AH484" s="126"/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6"/>
      <c r="AX484" s="126"/>
      <c r="AY484" s="126"/>
      <c r="AZ484" s="126"/>
      <c r="BA484" s="126"/>
      <c r="BB484" s="126"/>
      <c r="BC484" s="126"/>
      <c r="BD484" s="126"/>
      <c r="BE484" s="126"/>
      <c r="BF484" s="126"/>
      <c r="BG484" s="126"/>
      <c r="BH484" s="126"/>
    </row>
    <row r="485" spans="1:60">
      <c r="A485" s="129"/>
      <c r="B485" s="129"/>
      <c r="C485" s="257" t="s">
        <v>1496</v>
      </c>
      <c r="D485" s="258"/>
      <c r="E485" s="258"/>
      <c r="F485" s="258"/>
      <c r="G485" s="258"/>
      <c r="H485" s="131"/>
      <c r="I485" s="131"/>
      <c r="J485" s="131"/>
      <c r="K485" s="131"/>
      <c r="L485" s="131"/>
      <c r="M485" s="131"/>
      <c r="N485" s="130"/>
      <c r="O485" s="130"/>
      <c r="P485" s="130"/>
      <c r="Q485" s="130"/>
      <c r="R485" s="131"/>
      <c r="S485" s="131"/>
      <c r="T485" s="131"/>
      <c r="U485" s="131"/>
      <c r="V485" s="131"/>
      <c r="W485" s="131"/>
      <c r="X485" s="131"/>
      <c r="Y485" s="126"/>
      <c r="Z485" s="126"/>
      <c r="AA485" s="126"/>
      <c r="AB485" s="126"/>
      <c r="AC485" s="126"/>
      <c r="AD485" s="126"/>
      <c r="AE485" s="126"/>
      <c r="AF485" s="126"/>
      <c r="AG485" s="126" t="s">
        <v>340</v>
      </c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6"/>
      <c r="AX485" s="126"/>
      <c r="AY485" s="126"/>
      <c r="AZ485" s="126"/>
      <c r="BA485" s="126"/>
      <c r="BB485" s="126"/>
      <c r="BC485" s="126"/>
      <c r="BD485" s="126"/>
      <c r="BE485" s="126"/>
      <c r="BF485" s="126"/>
      <c r="BG485" s="126"/>
      <c r="BH485" s="126"/>
    </row>
    <row r="486" spans="1:60">
      <c r="A486" s="129"/>
      <c r="B486" s="129"/>
      <c r="C486" s="257" t="s">
        <v>1187</v>
      </c>
      <c r="D486" s="258"/>
      <c r="E486" s="258"/>
      <c r="F486" s="258"/>
      <c r="G486" s="258"/>
      <c r="H486" s="131"/>
      <c r="I486" s="131"/>
      <c r="J486" s="131"/>
      <c r="K486" s="131"/>
      <c r="L486" s="131"/>
      <c r="M486" s="131"/>
      <c r="N486" s="130"/>
      <c r="O486" s="130"/>
      <c r="P486" s="130"/>
      <c r="Q486" s="130"/>
      <c r="R486" s="131"/>
      <c r="S486" s="131"/>
      <c r="T486" s="131"/>
      <c r="U486" s="131"/>
      <c r="V486" s="131"/>
      <c r="W486" s="131"/>
      <c r="X486" s="131"/>
      <c r="Y486" s="126"/>
      <c r="Z486" s="126"/>
      <c r="AA486" s="126"/>
      <c r="AB486" s="126"/>
      <c r="AC486" s="126"/>
      <c r="AD486" s="126"/>
      <c r="AE486" s="126"/>
      <c r="AF486" s="126"/>
      <c r="AG486" s="126" t="s">
        <v>340</v>
      </c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6"/>
      <c r="AX486" s="126"/>
      <c r="AY486" s="126"/>
      <c r="AZ486" s="126"/>
      <c r="BA486" s="126"/>
      <c r="BB486" s="126"/>
      <c r="BC486" s="126"/>
      <c r="BD486" s="126"/>
      <c r="BE486" s="126"/>
      <c r="BF486" s="126"/>
      <c r="BG486" s="126"/>
      <c r="BH486" s="126"/>
    </row>
    <row r="487" spans="1:60">
      <c r="A487" s="140" t="s">
        <v>379</v>
      </c>
      <c r="B487" s="141" t="s">
        <v>1497</v>
      </c>
      <c r="C487" s="154" t="s">
        <v>1498</v>
      </c>
      <c r="D487" s="142" t="s">
        <v>338</v>
      </c>
      <c r="E487" s="143">
        <v>133.15299999999999</v>
      </c>
      <c r="F487" s="144">
        <v>0</v>
      </c>
      <c r="G487" s="145">
        <f t="shared" ref="G487" si="34">F487*E487</f>
        <v>0</v>
      </c>
      <c r="H487" s="131">
        <v>0</v>
      </c>
      <c r="I487" s="131">
        <v>0</v>
      </c>
      <c r="J487" s="131">
        <v>35.1</v>
      </c>
      <c r="K487" s="131">
        <v>4673.6702999999998</v>
      </c>
      <c r="L487" s="131">
        <v>21</v>
      </c>
      <c r="M487" s="131">
        <v>5655.1406999999999</v>
      </c>
      <c r="N487" s="130">
        <v>0</v>
      </c>
      <c r="O487" s="130">
        <v>0</v>
      </c>
      <c r="P487" s="130">
        <v>8.0000000000000002E-3</v>
      </c>
      <c r="Q487" s="130">
        <v>1.0652239999999999</v>
      </c>
      <c r="R487" s="131">
        <v>0</v>
      </c>
      <c r="S487" s="131" t="s">
        <v>326</v>
      </c>
      <c r="T487" s="131"/>
      <c r="U487" s="131">
        <v>0</v>
      </c>
      <c r="V487" s="131">
        <v>0</v>
      </c>
      <c r="W487" s="131">
        <v>0</v>
      </c>
      <c r="X487" s="131" t="s">
        <v>327</v>
      </c>
      <c r="Y487" s="126"/>
      <c r="Z487" s="126"/>
      <c r="AA487" s="126"/>
      <c r="AB487" s="126"/>
      <c r="AC487" s="126"/>
      <c r="AD487" s="126"/>
      <c r="AE487" s="126"/>
      <c r="AF487" s="126"/>
      <c r="AG487" s="126" t="s">
        <v>1349</v>
      </c>
      <c r="AH487" s="126"/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6"/>
      <c r="AX487" s="126"/>
      <c r="AY487" s="126"/>
      <c r="AZ487" s="126"/>
      <c r="BA487" s="126"/>
      <c r="BB487" s="126"/>
      <c r="BC487" s="126"/>
      <c r="BD487" s="126"/>
      <c r="BE487" s="126"/>
      <c r="BF487" s="126"/>
      <c r="BG487" s="126"/>
      <c r="BH487" s="126"/>
    </row>
    <row r="488" spans="1:60">
      <c r="A488" s="129"/>
      <c r="B488" s="129"/>
      <c r="C488" s="255" t="s">
        <v>1480</v>
      </c>
      <c r="D488" s="256"/>
      <c r="E488" s="256"/>
      <c r="F488" s="256"/>
      <c r="G488" s="256"/>
      <c r="H488" s="131"/>
      <c r="I488" s="131"/>
      <c r="J488" s="131"/>
      <c r="K488" s="131"/>
      <c r="L488" s="131"/>
      <c r="M488" s="131"/>
      <c r="N488" s="130"/>
      <c r="O488" s="130"/>
      <c r="P488" s="130"/>
      <c r="Q488" s="130"/>
      <c r="R488" s="131"/>
      <c r="S488" s="131"/>
      <c r="T488" s="131"/>
      <c r="U488" s="131"/>
      <c r="V488" s="131"/>
      <c r="W488" s="131"/>
      <c r="X488" s="131"/>
      <c r="Y488" s="126"/>
      <c r="Z488" s="126"/>
      <c r="AA488" s="126"/>
      <c r="AB488" s="126"/>
      <c r="AC488" s="126"/>
      <c r="AD488" s="126"/>
      <c r="AE488" s="126"/>
      <c r="AF488" s="126"/>
      <c r="AG488" s="126" t="s">
        <v>340</v>
      </c>
      <c r="AH488" s="126"/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6"/>
      <c r="AX488" s="126"/>
      <c r="AY488" s="126"/>
      <c r="AZ488" s="126"/>
      <c r="BA488" s="126"/>
      <c r="BB488" s="126"/>
      <c r="BC488" s="126"/>
      <c r="BD488" s="126"/>
      <c r="BE488" s="126"/>
      <c r="BF488" s="126"/>
      <c r="BG488" s="126"/>
      <c r="BH488" s="126"/>
    </row>
    <row r="489" spans="1:60">
      <c r="A489" s="129"/>
      <c r="B489" s="129"/>
      <c r="C489" s="257" t="s">
        <v>1481</v>
      </c>
      <c r="D489" s="258"/>
      <c r="E489" s="258"/>
      <c r="F489" s="258"/>
      <c r="G489" s="258"/>
      <c r="H489" s="131"/>
      <c r="I489" s="131"/>
      <c r="J489" s="131"/>
      <c r="K489" s="131"/>
      <c r="L489" s="131"/>
      <c r="M489" s="131"/>
      <c r="N489" s="130"/>
      <c r="O489" s="130"/>
      <c r="P489" s="130"/>
      <c r="Q489" s="130"/>
      <c r="R489" s="131"/>
      <c r="S489" s="131"/>
      <c r="T489" s="131"/>
      <c r="U489" s="131"/>
      <c r="V489" s="131"/>
      <c r="W489" s="131"/>
      <c r="X489" s="131"/>
      <c r="Y489" s="126"/>
      <c r="Z489" s="126"/>
      <c r="AA489" s="126"/>
      <c r="AB489" s="126"/>
      <c r="AC489" s="126"/>
      <c r="AD489" s="126"/>
      <c r="AE489" s="126"/>
      <c r="AF489" s="126"/>
      <c r="AG489" s="126" t="s">
        <v>340</v>
      </c>
      <c r="AH489" s="126"/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6"/>
      <c r="AX489" s="126"/>
      <c r="AY489" s="126"/>
      <c r="AZ489" s="126"/>
      <c r="BA489" s="126"/>
      <c r="BB489" s="126"/>
      <c r="BC489" s="126"/>
      <c r="BD489" s="126"/>
      <c r="BE489" s="126"/>
      <c r="BF489" s="126"/>
      <c r="BG489" s="126"/>
      <c r="BH489" s="126"/>
    </row>
    <row r="490" spans="1:60">
      <c r="A490" s="129"/>
      <c r="B490" s="129"/>
      <c r="C490" s="257" t="s">
        <v>1482</v>
      </c>
      <c r="D490" s="258"/>
      <c r="E490" s="258"/>
      <c r="F490" s="258"/>
      <c r="G490" s="258"/>
      <c r="H490" s="131"/>
      <c r="I490" s="131"/>
      <c r="J490" s="131"/>
      <c r="K490" s="131"/>
      <c r="L490" s="131"/>
      <c r="M490" s="131"/>
      <c r="N490" s="130"/>
      <c r="O490" s="130"/>
      <c r="P490" s="130"/>
      <c r="Q490" s="130"/>
      <c r="R490" s="131"/>
      <c r="S490" s="131"/>
      <c r="T490" s="131"/>
      <c r="U490" s="131"/>
      <c r="V490" s="131"/>
      <c r="W490" s="131"/>
      <c r="X490" s="131"/>
      <c r="Y490" s="126"/>
      <c r="Z490" s="126"/>
      <c r="AA490" s="126"/>
      <c r="AB490" s="126"/>
      <c r="AC490" s="126"/>
      <c r="AD490" s="126"/>
      <c r="AE490" s="126"/>
      <c r="AF490" s="126"/>
      <c r="AG490" s="126" t="s">
        <v>340</v>
      </c>
      <c r="AH490" s="126"/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6"/>
      <c r="AX490" s="126"/>
      <c r="AY490" s="126"/>
      <c r="AZ490" s="126"/>
      <c r="BA490" s="126"/>
      <c r="BB490" s="126"/>
      <c r="BC490" s="126"/>
      <c r="BD490" s="126"/>
      <c r="BE490" s="126"/>
      <c r="BF490" s="126"/>
      <c r="BG490" s="126"/>
      <c r="BH490" s="126"/>
    </row>
    <row r="491" spans="1:60">
      <c r="A491" s="129"/>
      <c r="B491" s="129"/>
      <c r="C491" s="257" t="s">
        <v>528</v>
      </c>
      <c r="D491" s="258"/>
      <c r="E491" s="258"/>
      <c r="F491" s="258"/>
      <c r="G491" s="258"/>
      <c r="H491" s="131"/>
      <c r="I491" s="131"/>
      <c r="J491" s="131"/>
      <c r="K491" s="131"/>
      <c r="L491" s="131"/>
      <c r="M491" s="131"/>
      <c r="N491" s="130"/>
      <c r="O491" s="130"/>
      <c r="P491" s="130"/>
      <c r="Q491" s="130"/>
      <c r="R491" s="131"/>
      <c r="S491" s="131"/>
      <c r="T491" s="131"/>
      <c r="U491" s="131"/>
      <c r="V491" s="131"/>
      <c r="W491" s="131"/>
      <c r="X491" s="131"/>
      <c r="Y491" s="126"/>
      <c r="Z491" s="126"/>
      <c r="AA491" s="126"/>
      <c r="AB491" s="126"/>
      <c r="AC491" s="126"/>
      <c r="AD491" s="126"/>
      <c r="AE491" s="126"/>
      <c r="AF491" s="126"/>
      <c r="AG491" s="126" t="s">
        <v>340</v>
      </c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6"/>
      <c r="AX491" s="126"/>
      <c r="AY491" s="126"/>
      <c r="AZ491" s="126"/>
      <c r="BA491" s="126"/>
      <c r="BB491" s="126"/>
      <c r="BC491" s="126"/>
      <c r="BD491" s="126"/>
      <c r="BE491" s="126"/>
      <c r="BF491" s="126"/>
      <c r="BG491" s="126"/>
      <c r="BH491" s="126"/>
    </row>
    <row r="492" spans="1:60">
      <c r="A492" s="129"/>
      <c r="B492" s="129"/>
      <c r="C492" s="257" t="s">
        <v>1483</v>
      </c>
      <c r="D492" s="258"/>
      <c r="E492" s="258"/>
      <c r="F492" s="258"/>
      <c r="G492" s="258"/>
      <c r="H492" s="131"/>
      <c r="I492" s="131"/>
      <c r="J492" s="131"/>
      <c r="K492" s="131"/>
      <c r="L492" s="131"/>
      <c r="M492" s="131"/>
      <c r="N492" s="130"/>
      <c r="O492" s="130"/>
      <c r="P492" s="130"/>
      <c r="Q492" s="130"/>
      <c r="R492" s="131"/>
      <c r="S492" s="131"/>
      <c r="T492" s="131"/>
      <c r="U492" s="131"/>
      <c r="V492" s="131"/>
      <c r="W492" s="131"/>
      <c r="X492" s="131"/>
      <c r="Y492" s="126"/>
      <c r="Z492" s="126"/>
      <c r="AA492" s="126"/>
      <c r="AB492" s="126"/>
      <c r="AC492" s="126"/>
      <c r="AD492" s="126"/>
      <c r="AE492" s="126"/>
      <c r="AF492" s="126"/>
      <c r="AG492" s="126" t="s">
        <v>340</v>
      </c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6"/>
      <c r="AX492" s="126"/>
      <c r="AY492" s="126"/>
      <c r="AZ492" s="126"/>
      <c r="BA492" s="126"/>
      <c r="BB492" s="126"/>
      <c r="BC492" s="126"/>
      <c r="BD492" s="126"/>
      <c r="BE492" s="126"/>
      <c r="BF492" s="126"/>
      <c r="BG492" s="126"/>
      <c r="BH492" s="126"/>
    </row>
    <row r="493" spans="1:60">
      <c r="A493" s="129"/>
      <c r="B493" s="129"/>
      <c r="C493" s="257" t="s">
        <v>1484</v>
      </c>
      <c r="D493" s="258"/>
      <c r="E493" s="258"/>
      <c r="F493" s="258"/>
      <c r="G493" s="258"/>
      <c r="H493" s="131"/>
      <c r="I493" s="131"/>
      <c r="J493" s="131"/>
      <c r="K493" s="131"/>
      <c r="L493" s="131"/>
      <c r="M493" s="131"/>
      <c r="N493" s="130"/>
      <c r="O493" s="130"/>
      <c r="P493" s="130"/>
      <c r="Q493" s="130"/>
      <c r="R493" s="131"/>
      <c r="S493" s="131"/>
      <c r="T493" s="131"/>
      <c r="U493" s="131"/>
      <c r="V493" s="131"/>
      <c r="W493" s="131"/>
      <c r="X493" s="131"/>
      <c r="Y493" s="126"/>
      <c r="Z493" s="126"/>
      <c r="AA493" s="126"/>
      <c r="AB493" s="126"/>
      <c r="AC493" s="126"/>
      <c r="AD493" s="126"/>
      <c r="AE493" s="126"/>
      <c r="AF493" s="126"/>
      <c r="AG493" s="126" t="s">
        <v>340</v>
      </c>
      <c r="AH493" s="126"/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6"/>
      <c r="AX493" s="126"/>
      <c r="AY493" s="126"/>
      <c r="AZ493" s="126"/>
      <c r="BA493" s="126"/>
      <c r="BB493" s="126"/>
      <c r="BC493" s="126"/>
      <c r="BD493" s="126"/>
      <c r="BE493" s="126"/>
      <c r="BF493" s="126"/>
      <c r="BG493" s="126"/>
      <c r="BH493" s="126"/>
    </row>
    <row r="494" spans="1:60">
      <c r="A494" s="129"/>
      <c r="B494" s="129"/>
      <c r="C494" s="257" t="s">
        <v>1454</v>
      </c>
      <c r="D494" s="258"/>
      <c r="E494" s="258"/>
      <c r="F494" s="258"/>
      <c r="G494" s="258"/>
      <c r="H494" s="131"/>
      <c r="I494" s="131"/>
      <c r="J494" s="131"/>
      <c r="K494" s="131"/>
      <c r="L494" s="131"/>
      <c r="M494" s="131"/>
      <c r="N494" s="130"/>
      <c r="O494" s="130"/>
      <c r="P494" s="130"/>
      <c r="Q494" s="130"/>
      <c r="R494" s="131"/>
      <c r="S494" s="131"/>
      <c r="T494" s="131"/>
      <c r="U494" s="131"/>
      <c r="V494" s="131"/>
      <c r="W494" s="131"/>
      <c r="X494" s="131"/>
      <c r="Y494" s="126"/>
      <c r="Z494" s="126"/>
      <c r="AA494" s="126"/>
      <c r="AB494" s="126"/>
      <c r="AC494" s="126"/>
      <c r="AD494" s="126"/>
      <c r="AE494" s="126"/>
      <c r="AF494" s="126"/>
      <c r="AG494" s="126" t="s">
        <v>340</v>
      </c>
      <c r="AH494" s="126"/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6"/>
      <c r="AX494" s="126"/>
      <c r="AY494" s="126"/>
      <c r="AZ494" s="126"/>
      <c r="BA494" s="126"/>
      <c r="BB494" s="126"/>
      <c r="BC494" s="126"/>
      <c r="BD494" s="126"/>
      <c r="BE494" s="126"/>
      <c r="BF494" s="126"/>
      <c r="BG494" s="126"/>
      <c r="BH494" s="126"/>
    </row>
    <row r="495" spans="1:60">
      <c r="A495" s="129"/>
      <c r="B495" s="129"/>
      <c r="C495" s="257" t="s">
        <v>1485</v>
      </c>
      <c r="D495" s="258"/>
      <c r="E495" s="258"/>
      <c r="F495" s="258"/>
      <c r="G495" s="258"/>
      <c r="H495" s="131"/>
      <c r="I495" s="131"/>
      <c r="J495" s="131"/>
      <c r="K495" s="131"/>
      <c r="L495" s="131"/>
      <c r="M495" s="131"/>
      <c r="N495" s="130"/>
      <c r="O495" s="130"/>
      <c r="P495" s="130"/>
      <c r="Q495" s="130"/>
      <c r="R495" s="131"/>
      <c r="S495" s="131"/>
      <c r="T495" s="131"/>
      <c r="U495" s="131"/>
      <c r="V495" s="131"/>
      <c r="W495" s="131"/>
      <c r="X495" s="131"/>
      <c r="Y495" s="126"/>
      <c r="Z495" s="126"/>
      <c r="AA495" s="126"/>
      <c r="AB495" s="126"/>
      <c r="AC495" s="126"/>
      <c r="AD495" s="126"/>
      <c r="AE495" s="126"/>
      <c r="AF495" s="126"/>
      <c r="AG495" s="126" t="s">
        <v>340</v>
      </c>
      <c r="AH495" s="126"/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6"/>
      <c r="AX495" s="126"/>
      <c r="AY495" s="126"/>
      <c r="AZ495" s="126"/>
      <c r="BA495" s="126"/>
      <c r="BB495" s="126"/>
      <c r="BC495" s="126"/>
      <c r="BD495" s="126"/>
      <c r="BE495" s="126"/>
      <c r="BF495" s="126"/>
      <c r="BG495" s="126"/>
      <c r="BH495" s="126"/>
    </row>
    <row r="496" spans="1:60">
      <c r="A496" s="129"/>
      <c r="B496" s="129"/>
      <c r="C496" s="257" t="s">
        <v>1486</v>
      </c>
      <c r="D496" s="258"/>
      <c r="E496" s="258"/>
      <c r="F496" s="258"/>
      <c r="G496" s="258"/>
      <c r="H496" s="131"/>
      <c r="I496" s="131"/>
      <c r="J496" s="131"/>
      <c r="K496" s="131"/>
      <c r="L496" s="131"/>
      <c r="M496" s="131"/>
      <c r="N496" s="130"/>
      <c r="O496" s="130"/>
      <c r="P496" s="130"/>
      <c r="Q496" s="130"/>
      <c r="R496" s="131"/>
      <c r="S496" s="131"/>
      <c r="T496" s="131"/>
      <c r="U496" s="131"/>
      <c r="V496" s="131"/>
      <c r="W496" s="131"/>
      <c r="X496" s="131"/>
      <c r="Y496" s="126"/>
      <c r="Z496" s="126"/>
      <c r="AA496" s="126"/>
      <c r="AB496" s="126"/>
      <c r="AC496" s="126"/>
      <c r="AD496" s="126"/>
      <c r="AE496" s="126"/>
      <c r="AF496" s="126"/>
      <c r="AG496" s="126" t="s">
        <v>340</v>
      </c>
      <c r="AH496" s="126"/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6"/>
      <c r="AX496" s="126"/>
      <c r="AY496" s="126"/>
      <c r="AZ496" s="126"/>
      <c r="BA496" s="126"/>
      <c r="BB496" s="126"/>
      <c r="BC496" s="126"/>
      <c r="BD496" s="126"/>
      <c r="BE496" s="126"/>
      <c r="BF496" s="126"/>
      <c r="BG496" s="126"/>
      <c r="BH496" s="126"/>
    </row>
    <row r="497" spans="1:60">
      <c r="A497" s="129"/>
      <c r="B497" s="129"/>
      <c r="C497" s="257" t="s">
        <v>1456</v>
      </c>
      <c r="D497" s="258"/>
      <c r="E497" s="258"/>
      <c r="F497" s="258"/>
      <c r="G497" s="258"/>
      <c r="H497" s="131"/>
      <c r="I497" s="131"/>
      <c r="J497" s="131"/>
      <c r="K497" s="131"/>
      <c r="L497" s="131"/>
      <c r="M497" s="131"/>
      <c r="N497" s="130"/>
      <c r="O497" s="130"/>
      <c r="P497" s="130"/>
      <c r="Q497" s="130"/>
      <c r="R497" s="131"/>
      <c r="S497" s="131"/>
      <c r="T497" s="131"/>
      <c r="U497" s="131"/>
      <c r="V497" s="131"/>
      <c r="W497" s="131"/>
      <c r="X497" s="131"/>
      <c r="Y497" s="126"/>
      <c r="Z497" s="126"/>
      <c r="AA497" s="126"/>
      <c r="AB497" s="126"/>
      <c r="AC497" s="126"/>
      <c r="AD497" s="126"/>
      <c r="AE497" s="126"/>
      <c r="AF497" s="126"/>
      <c r="AG497" s="126" t="s">
        <v>340</v>
      </c>
      <c r="AH497" s="126"/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6"/>
      <c r="AX497" s="126"/>
      <c r="AY497" s="126"/>
      <c r="AZ497" s="126"/>
      <c r="BA497" s="126"/>
      <c r="BB497" s="126"/>
      <c r="BC497" s="126"/>
      <c r="BD497" s="126"/>
      <c r="BE497" s="126"/>
      <c r="BF497" s="126"/>
      <c r="BG497" s="126"/>
      <c r="BH497" s="126"/>
    </row>
    <row r="498" spans="1:60">
      <c r="A498" s="129"/>
      <c r="B498" s="129"/>
      <c r="C498" s="257" t="s">
        <v>1487</v>
      </c>
      <c r="D498" s="258"/>
      <c r="E498" s="258"/>
      <c r="F498" s="258"/>
      <c r="G498" s="258"/>
      <c r="H498" s="131"/>
      <c r="I498" s="131"/>
      <c r="J498" s="131"/>
      <c r="K498" s="131"/>
      <c r="L498" s="131"/>
      <c r="M498" s="131"/>
      <c r="N498" s="130"/>
      <c r="O498" s="130"/>
      <c r="P498" s="130"/>
      <c r="Q498" s="130"/>
      <c r="R498" s="131"/>
      <c r="S498" s="131"/>
      <c r="T498" s="131"/>
      <c r="U498" s="131"/>
      <c r="V498" s="131"/>
      <c r="W498" s="131"/>
      <c r="X498" s="131"/>
      <c r="Y498" s="126"/>
      <c r="Z498" s="126"/>
      <c r="AA498" s="126"/>
      <c r="AB498" s="126"/>
      <c r="AC498" s="126"/>
      <c r="AD498" s="126"/>
      <c r="AE498" s="126"/>
      <c r="AF498" s="126"/>
      <c r="AG498" s="126" t="s">
        <v>340</v>
      </c>
      <c r="AH498" s="126"/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6"/>
      <c r="AX498" s="126"/>
      <c r="AY498" s="126"/>
      <c r="AZ498" s="126"/>
      <c r="BA498" s="126"/>
      <c r="BB498" s="126"/>
      <c r="BC498" s="126"/>
      <c r="BD498" s="126"/>
      <c r="BE498" s="126"/>
      <c r="BF498" s="126"/>
      <c r="BG498" s="126"/>
      <c r="BH498" s="126"/>
    </row>
    <row r="499" spans="1:60">
      <c r="A499" s="129"/>
      <c r="B499" s="129"/>
      <c r="C499" s="257" t="s">
        <v>1488</v>
      </c>
      <c r="D499" s="258"/>
      <c r="E499" s="258"/>
      <c r="F499" s="258"/>
      <c r="G499" s="258"/>
      <c r="H499" s="131"/>
      <c r="I499" s="131"/>
      <c r="J499" s="131"/>
      <c r="K499" s="131"/>
      <c r="L499" s="131"/>
      <c r="M499" s="131"/>
      <c r="N499" s="130"/>
      <c r="O499" s="130"/>
      <c r="P499" s="130"/>
      <c r="Q499" s="130"/>
      <c r="R499" s="131"/>
      <c r="S499" s="131"/>
      <c r="T499" s="131"/>
      <c r="U499" s="131"/>
      <c r="V499" s="131"/>
      <c r="W499" s="131"/>
      <c r="X499" s="131"/>
      <c r="Y499" s="126"/>
      <c r="Z499" s="126"/>
      <c r="AA499" s="126"/>
      <c r="AB499" s="126"/>
      <c r="AC499" s="126"/>
      <c r="AD499" s="126"/>
      <c r="AE499" s="126"/>
      <c r="AF499" s="126"/>
      <c r="AG499" s="126" t="s">
        <v>340</v>
      </c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6"/>
      <c r="AX499" s="126"/>
      <c r="AY499" s="126"/>
      <c r="AZ499" s="126"/>
      <c r="BA499" s="126"/>
      <c r="BB499" s="126"/>
      <c r="BC499" s="126"/>
      <c r="BD499" s="126"/>
      <c r="BE499" s="126"/>
      <c r="BF499" s="126"/>
      <c r="BG499" s="126"/>
      <c r="BH499" s="126"/>
    </row>
    <row r="500" spans="1:60">
      <c r="A500" s="129"/>
      <c r="B500" s="129"/>
      <c r="C500" s="257" t="s">
        <v>1295</v>
      </c>
      <c r="D500" s="258"/>
      <c r="E500" s="258"/>
      <c r="F500" s="258"/>
      <c r="G500" s="258"/>
      <c r="H500" s="131"/>
      <c r="I500" s="131"/>
      <c r="J500" s="131"/>
      <c r="K500" s="131"/>
      <c r="L500" s="131"/>
      <c r="M500" s="131"/>
      <c r="N500" s="130"/>
      <c r="O500" s="130"/>
      <c r="P500" s="130"/>
      <c r="Q500" s="130"/>
      <c r="R500" s="131"/>
      <c r="S500" s="131"/>
      <c r="T500" s="131"/>
      <c r="U500" s="131"/>
      <c r="V500" s="131"/>
      <c r="W500" s="131"/>
      <c r="X500" s="131"/>
      <c r="Y500" s="126"/>
      <c r="Z500" s="126"/>
      <c r="AA500" s="126"/>
      <c r="AB500" s="126"/>
      <c r="AC500" s="126"/>
      <c r="AD500" s="126"/>
      <c r="AE500" s="126"/>
      <c r="AF500" s="126"/>
      <c r="AG500" s="126" t="s">
        <v>340</v>
      </c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6"/>
      <c r="AX500" s="126"/>
      <c r="AY500" s="126"/>
      <c r="AZ500" s="126"/>
      <c r="BA500" s="126"/>
      <c r="BB500" s="126"/>
      <c r="BC500" s="126"/>
      <c r="BD500" s="126"/>
      <c r="BE500" s="126"/>
      <c r="BF500" s="126"/>
      <c r="BG500" s="126"/>
      <c r="BH500" s="126"/>
    </row>
    <row r="501" spans="1:60">
      <c r="A501" s="129"/>
      <c r="B501" s="129"/>
      <c r="C501" s="257" t="s">
        <v>1489</v>
      </c>
      <c r="D501" s="258"/>
      <c r="E501" s="258"/>
      <c r="F501" s="258"/>
      <c r="G501" s="258"/>
      <c r="H501" s="131"/>
      <c r="I501" s="131"/>
      <c r="J501" s="131"/>
      <c r="K501" s="131"/>
      <c r="L501" s="131"/>
      <c r="M501" s="131"/>
      <c r="N501" s="130"/>
      <c r="O501" s="130"/>
      <c r="P501" s="130"/>
      <c r="Q501" s="130"/>
      <c r="R501" s="131"/>
      <c r="S501" s="131"/>
      <c r="T501" s="131"/>
      <c r="U501" s="131"/>
      <c r="V501" s="131"/>
      <c r="W501" s="131"/>
      <c r="X501" s="131"/>
      <c r="Y501" s="126"/>
      <c r="Z501" s="126"/>
      <c r="AA501" s="126"/>
      <c r="AB501" s="126"/>
      <c r="AC501" s="126"/>
      <c r="AD501" s="126"/>
      <c r="AE501" s="126"/>
      <c r="AF501" s="126"/>
      <c r="AG501" s="126" t="s">
        <v>340</v>
      </c>
      <c r="AH501" s="126"/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6"/>
      <c r="AX501" s="126"/>
      <c r="AY501" s="126"/>
      <c r="AZ501" s="126"/>
      <c r="BA501" s="126"/>
      <c r="BB501" s="126"/>
      <c r="BC501" s="126"/>
      <c r="BD501" s="126"/>
      <c r="BE501" s="126"/>
      <c r="BF501" s="126"/>
      <c r="BG501" s="126"/>
      <c r="BH501" s="126"/>
    </row>
    <row r="502" spans="1:60">
      <c r="A502" s="129"/>
      <c r="B502" s="129"/>
      <c r="C502" s="257" t="s">
        <v>1490</v>
      </c>
      <c r="D502" s="258"/>
      <c r="E502" s="258"/>
      <c r="F502" s="258"/>
      <c r="G502" s="258"/>
      <c r="H502" s="131"/>
      <c r="I502" s="131"/>
      <c r="J502" s="131"/>
      <c r="K502" s="131"/>
      <c r="L502" s="131"/>
      <c r="M502" s="131"/>
      <c r="N502" s="130"/>
      <c r="O502" s="130"/>
      <c r="P502" s="130"/>
      <c r="Q502" s="130"/>
      <c r="R502" s="131"/>
      <c r="S502" s="131"/>
      <c r="T502" s="131"/>
      <c r="U502" s="131"/>
      <c r="V502" s="131"/>
      <c r="W502" s="131"/>
      <c r="X502" s="131"/>
      <c r="Y502" s="126"/>
      <c r="Z502" s="126"/>
      <c r="AA502" s="126"/>
      <c r="AB502" s="126"/>
      <c r="AC502" s="126"/>
      <c r="AD502" s="126"/>
      <c r="AE502" s="126"/>
      <c r="AF502" s="126"/>
      <c r="AG502" s="126" t="s">
        <v>340</v>
      </c>
      <c r="AH502" s="126"/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6"/>
      <c r="AX502" s="126"/>
      <c r="AY502" s="126"/>
      <c r="AZ502" s="126"/>
      <c r="BA502" s="126"/>
      <c r="BB502" s="126"/>
      <c r="BC502" s="126"/>
      <c r="BD502" s="126"/>
      <c r="BE502" s="126"/>
      <c r="BF502" s="126"/>
      <c r="BG502" s="126"/>
      <c r="BH502" s="126"/>
    </row>
    <row r="503" spans="1:60">
      <c r="A503" s="129"/>
      <c r="B503" s="129"/>
      <c r="C503" s="257" t="s">
        <v>1491</v>
      </c>
      <c r="D503" s="258"/>
      <c r="E503" s="258"/>
      <c r="F503" s="258"/>
      <c r="G503" s="258"/>
      <c r="H503" s="131"/>
      <c r="I503" s="131"/>
      <c r="J503" s="131"/>
      <c r="K503" s="131"/>
      <c r="L503" s="131"/>
      <c r="M503" s="131"/>
      <c r="N503" s="130"/>
      <c r="O503" s="130"/>
      <c r="P503" s="130"/>
      <c r="Q503" s="130"/>
      <c r="R503" s="131"/>
      <c r="S503" s="131"/>
      <c r="T503" s="131"/>
      <c r="U503" s="131"/>
      <c r="V503" s="131"/>
      <c r="W503" s="131"/>
      <c r="X503" s="131"/>
      <c r="Y503" s="126"/>
      <c r="Z503" s="126"/>
      <c r="AA503" s="126"/>
      <c r="AB503" s="126"/>
      <c r="AC503" s="126"/>
      <c r="AD503" s="126"/>
      <c r="AE503" s="126"/>
      <c r="AF503" s="126"/>
      <c r="AG503" s="126" t="s">
        <v>340</v>
      </c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6"/>
      <c r="AX503" s="126"/>
      <c r="AY503" s="126"/>
      <c r="AZ503" s="126"/>
      <c r="BA503" s="126"/>
      <c r="BB503" s="126"/>
      <c r="BC503" s="126"/>
      <c r="BD503" s="126"/>
      <c r="BE503" s="126"/>
      <c r="BF503" s="126"/>
      <c r="BG503" s="126"/>
      <c r="BH503" s="126"/>
    </row>
    <row r="504" spans="1:60">
      <c r="A504" s="129"/>
      <c r="B504" s="129"/>
      <c r="C504" s="257" t="s">
        <v>1492</v>
      </c>
      <c r="D504" s="258"/>
      <c r="E504" s="258"/>
      <c r="F504" s="258"/>
      <c r="G504" s="258"/>
      <c r="H504" s="131"/>
      <c r="I504" s="131"/>
      <c r="J504" s="131"/>
      <c r="K504" s="131"/>
      <c r="L504" s="131"/>
      <c r="M504" s="131"/>
      <c r="N504" s="130"/>
      <c r="O504" s="130"/>
      <c r="P504" s="130"/>
      <c r="Q504" s="130"/>
      <c r="R504" s="131"/>
      <c r="S504" s="131"/>
      <c r="T504" s="131"/>
      <c r="U504" s="131"/>
      <c r="V504" s="131"/>
      <c r="W504" s="131"/>
      <c r="X504" s="131"/>
      <c r="Y504" s="126"/>
      <c r="Z504" s="126"/>
      <c r="AA504" s="126"/>
      <c r="AB504" s="126"/>
      <c r="AC504" s="126"/>
      <c r="AD504" s="126"/>
      <c r="AE504" s="126"/>
      <c r="AF504" s="126"/>
      <c r="AG504" s="126" t="s">
        <v>340</v>
      </c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6"/>
      <c r="AX504" s="126"/>
      <c r="AY504" s="126"/>
      <c r="AZ504" s="126"/>
      <c r="BA504" s="126"/>
      <c r="BB504" s="126"/>
      <c r="BC504" s="126"/>
      <c r="BD504" s="126"/>
      <c r="BE504" s="126"/>
      <c r="BF504" s="126"/>
      <c r="BG504" s="126"/>
      <c r="BH504" s="126"/>
    </row>
    <row r="505" spans="1:60">
      <c r="A505" s="129"/>
      <c r="B505" s="129"/>
      <c r="C505" s="257" t="s">
        <v>1493</v>
      </c>
      <c r="D505" s="258"/>
      <c r="E505" s="258"/>
      <c r="F505" s="258"/>
      <c r="G505" s="258"/>
      <c r="H505" s="131"/>
      <c r="I505" s="131"/>
      <c r="J505" s="131"/>
      <c r="K505" s="131"/>
      <c r="L505" s="131"/>
      <c r="M505" s="131"/>
      <c r="N505" s="130"/>
      <c r="O505" s="130"/>
      <c r="P505" s="130"/>
      <c r="Q505" s="130"/>
      <c r="R505" s="131"/>
      <c r="S505" s="131"/>
      <c r="T505" s="131"/>
      <c r="U505" s="131"/>
      <c r="V505" s="131"/>
      <c r="W505" s="131"/>
      <c r="X505" s="131"/>
      <c r="Y505" s="126"/>
      <c r="Z505" s="126"/>
      <c r="AA505" s="126"/>
      <c r="AB505" s="126"/>
      <c r="AC505" s="126"/>
      <c r="AD505" s="126"/>
      <c r="AE505" s="126"/>
      <c r="AF505" s="126"/>
      <c r="AG505" s="126" t="s">
        <v>340</v>
      </c>
      <c r="AH505" s="126"/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6"/>
      <c r="AX505" s="126"/>
      <c r="AY505" s="126"/>
      <c r="AZ505" s="126"/>
      <c r="BA505" s="126"/>
      <c r="BB505" s="126"/>
      <c r="BC505" s="126"/>
      <c r="BD505" s="126"/>
      <c r="BE505" s="126"/>
      <c r="BF505" s="126"/>
      <c r="BG505" s="126"/>
      <c r="BH505" s="126"/>
    </row>
    <row r="506" spans="1:60">
      <c r="A506" s="129"/>
      <c r="B506" s="129"/>
      <c r="C506" s="257" t="s">
        <v>1494</v>
      </c>
      <c r="D506" s="258"/>
      <c r="E506" s="258"/>
      <c r="F506" s="258"/>
      <c r="G506" s="258"/>
      <c r="H506" s="131"/>
      <c r="I506" s="131"/>
      <c r="J506" s="131"/>
      <c r="K506" s="131"/>
      <c r="L506" s="131"/>
      <c r="M506" s="131"/>
      <c r="N506" s="130"/>
      <c r="O506" s="130"/>
      <c r="P506" s="130"/>
      <c r="Q506" s="130"/>
      <c r="R506" s="131"/>
      <c r="S506" s="131"/>
      <c r="T506" s="131"/>
      <c r="U506" s="131"/>
      <c r="V506" s="131"/>
      <c r="W506" s="131"/>
      <c r="X506" s="131"/>
      <c r="Y506" s="126"/>
      <c r="Z506" s="126"/>
      <c r="AA506" s="126"/>
      <c r="AB506" s="126"/>
      <c r="AC506" s="126"/>
      <c r="AD506" s="126"/>
      <c r="AE506" s="126"/>
      <c r="AF506" s="126"/>
      <c r="AG506" s="126" t="s">
        <v>340</v>
      </c>
      <c r="AH506" s="126"/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6"/>
      <c r="AX506" s="126"/>
      <c r="AY506" s="126"/>
      <c r="AZ506" s="126"/>
      <c r="BA506" s="126"/>
      <c r="BB506" s="126"/>
      <c r="BC506" s="126"/>
      <c r="BD506" s="126"/>
      <c r="BE506" s="126"/>
      <c r="BF506" s="126"/>
      <c r="BG506" s="126"/>
      <c r="BH506" s="126"/>
    </row>
    <row r="507" spans="1:60">
      <c r="A507" s="129"/>
      <c r="B507" s="129"/>
      <c r="C507" s="257" t="s">
        <v>1495</v>
      </c>
      <c r="D507" s="258"/>
      <c r="E507" s="258"/>
      <c r="F507" s="258"/>
      <c r="G507" s="258"/>
      <c r="H507" s="131"/>
      <c r="I507" s="131"/>
      <c r="J507" s="131"/>
      <c r="K507" s="131"/>
      <c r="L507" s="131"/>
      <c r="M507" s="131"/>
      <c r="N507" s="130"/>
      <c r="O507" s="130"/>
      <c r="P507" s="130"/>
      <c r="Q507" s="130"/>
      <c r="R507" s="131"/>
      <c r="S507" s="131"/>
      <c r="T507" s="131"/>
      <c r="U507" s="131"/>
      <c r="V507" s="131"/>
      <c r="W507" s="131"/>
      <c r="X507" s="131"/>
      <c r="Y507" s="126"/>
      <c r="Z507" s="126"/>
      <c r="AA507" s="126"/>
      <c r="AB507" s="126"/>
      <c r="AC507" s="126"/>
      <c r="AD507" s="126"/>
      <c r="AE507" s="126"/>
      <c r="AF507" s="126"/>
      <c r="AG507" s="126" t="s">
        <v>340</v>
      </c>
      <c r="AH507" s="126"/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6"/>
      <c r="AX507" s="126"/>
      <c r="AY507" s="126"/>
      <c r="AZ507" s="126"/>
      <c r="BA507" s="126"/>
      <c r="BB507" s="126"/>
      <c r="BC507" s="126"/>
      <c r="BD507" s="126"/>
      <c r="BE507" s="126"/>
      <c r="BF507" s="126"/>
      <c r="BG507" s="126"/>
      <c r="BH507" s="126"/>
    </row>
    <row r="508" spans="1:60">
      <c r="A508" s="129"/>
      <c r="B508" s="129"/>
      <c r="C508" s="257" t="s">
        <v>1496</v>
      </c>
      <c r="D508" s="258"/>
      <c r="E508" s="258"/>
      <c r="F508" s="258"/>
      <c r="G508" s="258"/>
      <c r="H508" s="131"/>
      <c r="I508" s="131"/>
      <c r="J508" s="131"/>
      <c r="K508" s="131"/>
      <c r="L508" s="131"/>
      <c r="M508" s="131"/>
      <c r="N508" s="130"/>
      <c r="O508" s="130"/>
      <c r="P508" s="130"/>
      <c r="Q508" s="130"/>
      <c r="R508" s="131"/>
      <c r="S508" s="131"/>
      <c r="T508" s="131"/>
      <c r="U508" s="131"/>
      <c r="V508" s="131"/>
      <c r="W508" s="131"/>
      <c r="X508" s="131"/>
      <c r="Y508" s="126"/>
      <c r="Z508" s="126"/>
      <c r="AA508" s="126"/>
      <c r="AB508" s="126"/>
      <c r="AC508" s="126"/>
      <c r="AD508" s="126"/>
      <c r="AE508" s="126"/>
      <c r="AF508" s="126"/>
      <c r="AG508" s="126" t="s">
        <v>340</v>
      </c>
      <c r="AH508" s="126"/>
      <c r="AI508" s="126"/>
      <c r="AJ508" s="126"/>
      <c r="AK508" s="126"/>
      <c r="AL508" s="126"/>
      <c r="AM508" s="126"/>
      <c r="AN508" s="126"/>
      <c r="AO508" s="126"/>
      <c r="AP508" s="126"/>
      <c r="AQ508" s="126"/>
      <c r="AR508" s="126"/>
      <c r="AS508" s="126"/>
      <c r="AT508" s="126"/>
      <c r="AU508" s="126"/>
      <c r="AV508" s="126"/>
      <c r="AW508" s="126"/>
      <c r="AX508" s="126"/>
      <c r="AY508" s="126"/>
      <c r="AZ508" s="126"/>
      <c r="BA508" s="126"/>
      <c r="BB508" s="126"/>
      <c r="BC508" s="126"/>
      <c r="BD508" s="126"/>
      <c r="BE508" s="126"/>
      <c r="BF508" s="126"/>
      <c r="BG508" s="126"/>
      <c r="BH508" s="126"/>
    </row>
    <row r="509" spans="1:60">
      <c r="A509" s="129"/>
      <c r="B509" s="129"/>
      <c r="C509" s="257" t="s">
        <v>1187</v>
      </c>
      <c r="D509" s="258"/>
      <c r="E509" s="258"/>
      <c r="F509" s="258"/>
      <c r="G509" s="258"/>
      <c r="H509" s="131"/>
      <c r="I509" s="131"/>
      <c r="J509" s="131"/>
      <c r="K509" s="131"/>
      <c r="L509" s="131"/>
      <c r="M509" s="131"/>
      <c r="N509" s="130"/>
      <c r="O509" s="130"/>
      <c r="P509" s="130"/>
      <c r="Q509" s="130"/>
      <c r="R509" s="131"/>
      <c r="S509" s="131"/>
      <c r="T509" s="131"/>
      <c r="U509" s="131"/>
      <c r="V509" s="131"/>
      <c r="W509" s="131"/>
      <c r="X509" s="131"/>
      <c r="Y509" s="126"/>
      <c r="Z509" s="126"/>
      <c r="AA509" s="126"/>
      <c r="AB509" s="126"/>
      <c r="AC509" s="126"/>
      <c r="AD509" s="126"/>
      <c r="AE509" s="126"/>
      <c r="AF509" s="126"/>
      <c r="AG509" s="126" t="s">
        <v>340</v>
      </c>
      <c r="AH509" s="126"/>
      <c r="AI509" s="126"/>
      <c r="AJ509" s="126"/>
      <c r="AK509" s="126"/>
      <c r="AL509" s="126"/>
      <c r="AM509" s="126"/>
      <c r="AN509" s="126"/>
      <c r="AO509" s="126"/>
      <c r="AP509" s="126"/>
      <c r="AQ509" s="126"/>
      <c r="AR509" s="126"/>
      <c r="AS509" s="126"/>
      <c r="AT509" s="126"/>
      <c r="AU509" s="126"/>
      <c r="AV509" s="126"/>
      <c r="AW509" s="126"/>
      <c r="AX509" s="126"/>
      <c r="AY509" s="126"/>
      <c r="AZ509" s="126"/>
      <c r="BA509" s="126"/>
      <c r="BB509" s="126"/>
      <c r="BC509" s="126"/>
      <c r="BD509" s="126"/>
      <c r="BE509" s="126"/>
      <c r="BF509" s="126"/>
      <c r="BG509" s="126"/>
      <c r="BH509" s="126"/>
    </row>
    <row r="510" spans="1:60">
      <c r="A510" s="140" t="s">
        <v>382</v>
      </c>
      <c r="B510" s="141" t="s">
        <v>1499</v>
      </c>
      <c r="C510" s="154" t="s">
        <v>1500</v>
      </c>
      <c r="D510" s="142" t="s">
        <v>325</v>
      </c>
      <c r="E510" s="143">
        <v>4</v>
      </c>
      <c r="F510" s="144">
        <v>0</v>
      </c>
      <c r="G510" s="145">
        <f t="shared" ref="G510" si="35">F510*E510</f>
        <v>0</v>
      </c>
      <c r="H510" s="131">
        <v>0</v>
      </c>
      <c r="I510" s="131">
        <v>0</v>
      </c>
      <c r="J510" s="131">
        <v>224.5</v>
      </c>
      <c r="K510" s="131">
        <v>898</v>
      </c>
      <c r="L510" s="131">
        <v>21</v>
      </c>
      <c r="M510" s="131">
        <v>1086.58</v>
      </c>
      <c r="N510" s="130">
        <v>0</v>
      </c>
      <c r="O510" s="130">
        <v>0</v>
      </c>
      <c r="P510" s="130">
        <v>0.1104</v>
      </c>
      <c r="Q510" s="130">
        <v>0.44159999999999999</v>
      </c>
      <c r="R510" s="131">
        <v>0</v>
      </c>
      <c r="S510" s="131" t="s">
        <v>326</v>
      </c>
      <c r="T510" s="131"/>
      <c r="U510" s="131">
        <v>0</v>
      </c>
      <c r="V510" s="131">
        <v>0</v>
      </c>
      <c r="W510" s="131">
        <v>0</v>
      </c>
      <c r="X510" s="131" t="s">
        <v>327</v>
      </c>
      <c r="Y510" s="126"/>
      <c r="Z510" s="126"/>
      <c r="AA510" s="126"/>
      <c r="AB510" s="126"/>
      <c r="AC510" s="126"/>
      <c r="AD510" s="126"/>
      <c r="AE510" s="126"/>
      <c r="AF510" s="126"/>
      <c r="AG510" s="126" t="s">
        <v>1349</v>
      </c>
      <c r="AH510" s="126"/>
      <c r="AI510" s="126"/>
      <c r="AJ510" s="126"/>
      <c r="AK510" s="126"/>
      <c r="AL510" s="126"/>
      <c r="AM510" s="126"/>
      <c r="AN510" s="126"/>
      <c r="AO510" s="126"/>
      <c r="AP510" s="126"/>
      <c r="AQ510" s="126"/>
      <c r="AR510" s="126"/>
      <c r="AS510" s="126"/>
      <c r="AT510" s="126"/>
      <c r="AU510" s="126"/>
      <c r="AV510" s="126"/>
      <c r="AW510" s="126"/>
      <c r="AX510" s="126"/>
      <c r="AY510" s="126"/>
      <c r="AZ510" s="126"/>
      <c r="BA510" s="126"/>
      <c r="BB510" s="126"/>
      <c r="BC510" s="126"/>
      <c r="BD510" s="126"/>
      <c r="BE510" s="126"/>
      <c r="BF510" s="126"/>
      <c r="BG510" s="126"/>
      <c r="BH510" s="126"/>
    </row>
    <row r="511" spans="1:60">
      <c r="A511" s="129"/>
      <c r="B511" s="129"/>
      <c r="C511" s="255" t="s">
        <v>1501</v>
      </c>
      <c r="D511" s="256"/>
      <c r="E511" s="256"/>
      <c r="F511" s="256"/>
      <c r="G511" s="256"/>
      <c r="H511" s="131"/>
      <c r="I511" s="131"/>
      <c r="J511" s="131"/>
      <c r="K511" s="131"/>
      <c r="L511" s="131"/>
      <c r="M511" s="131"/>
      <c r="N511" s="130"/>
      <c r="O511" s="130"/>
      <c r="P511" s="130"/>
      <c r="Q511" s="130"/>
      <c r="R511" s="131"/>
      <c r="S511" s="131"/>
      <c r="T511" s="131"/>
      <c r="U511" s="131"/>
      <c r="V511" s="131"/>
      <c r="W511" s="131"/>
      <c r="X511" s="131"/>
      <c r="Y511" s="126"/>
      <c r="Z511" s="126"/>
      <c r="AA511" s="126"/>
      <c r="AB511" s="126"/>
      <c r="AC511" s="126"/>
      <c r="AD511" s="126"/>
      <c r="AE511" s="126"/>
      <c r="AF511" s="126"/>
      <c r="AG511" s="126" t="s">
        <v>340</v>
      </c>
      <c r="AH511" s="126"/>
      <c r="AI511" s="126"/>
      <c r="AJ511" s="126"/>
      <c r="AK511" s="126"/>
      <c r="AL511" s="126"/>
      <c r="AM511" s="126"/>
      <c r="AN511" s="126"/>
      <c r="AO511" s="126"/>
      <c r="AP511" s="126"/>
      <c r="AQ511" s="126"/>
      <c r="AR511" s="126"/>
      <c r="AS511" s="126"/>
      <c r="AT511" s="126"/>
      <c r="AU511" s="126"/>
      <c r="AV511" s="126"/>
      <c r="AW511" s="126"/>
      <c r="AX511" s="126"/>
      <c r="AY511" s="126"/>
      <c r="AZ511" s="126"/>
      <c r="BA511" s="126"/>
      <c r="BB511" s="126"/>
      <c r="BC511" s="126"/>
      <c r="BD511" s="126"/>
      <c r="BE511" s="126"/>
      <c r="BF511" s="126"/>
      <c r="BG511" s="126"/>
      <c r="BH511" s="126"/>
    </row>
    <row r="512" spans="1:60">
      <c r="A512" s="129"/>
      <c r="B512" s="129"/>
      <c r="C512" s="257" t="s">
        <v>1502</v>
      </c>
      <c r="D512" s="258"/>
      <c r="E512" s="258"/>
      <c r="F512" s="258"/>
      <c r="G512" s="258"/>
      <c r="H512" s="131"/>
      <c r="I512" s="131"/>
      <c r="J512" s="131"/>
      <c r="K512" s="131"/>
      <c r="L512" s="131"/>
      <c r="M512" s="131"/>
      <c r="N512" s="130"/>
      <c r="O512" s="130"/>
      <c r="P512" s="130"/>
      <c r="Q512" s="130"/>
      <c r="R512" s="131"/>
      <c r="S512" s="131"/>
      <c r="T512" s="131"/>
      <c r="U512" s="131"/>
      <c r="V512" s="131"/>
      <c r="W512" s="131"/>
      <c r="X512" s="131"/>
      <c r="Y512" s="126"/>
      <c r="Z512" s="126"/>
      <c r="AA512" s="126"/>
      <c r="AB512" s="126"/>
      <c r="AC512" s="126"/>
      <c r="AD512" s="126"/>
      <c r="AE512" s="126"/>
      <c r="AF512" s="126"/>
      <c r="AG512" s="126" t="s">
        <v>340</v>
      </c>
      <c r="AH512" s="126"/>
      <c r="AI512" s="126"/>
      <c r="AJ512" s="126"/>
      <c r="AK512" s="126"/>
      <c r="AL512" s="126"/>
      <c r="AM512" s="126"/>
      <c r="AN512" s="126"/>
      <c r="AO512" s="126"/>
      <c r="AP512" s="126"/>
      <c r="AQ512" s="126"/>
      <c r="AR512" s="126"/>
      <c r="AS512" s="126"/>
      <c r="AT512" s="126"/>
      <c r="AU512" s="126"/>
      <c r="AV512" s="126"/>
      <c r="AW512" s="126"/>
      <c r="AX512" s="126"/>
      <c r="AY512" s="126"/>
      <c r="AZ512" s="126"/>
      <c r="BA512" s="126"/>
      <c r="BB512" s="126"/>
      <c r="BC512" s="126"/>
      <c r="BD512" s="126"/>
      <c r="BE512" s="126"/>
      <c r="BF512" s="126"/>
      <c r="BG512" s="126"/>
      <c r="BH512" s="126"/>
    </row>
    <row r="513" spans="1:60">
      <c r="A513" s="129"/>
      <c r="B513" s="129"/>
      <c r="C513" s="257" t="s">
        <v>1470</v>
      </c>
      <c r="D513" s="258"/>
      <c r="E513" s="258"/>
      <c r="F513" s="258"/>
      <c r="G513" s="258"/>
      <c r="H513" s="131"/>
      <c r="I513" s="131"/>
      <c r="J513" s="131"/>
      <c r="K513" s="131"/>
      <c r="L513" s="131"/>
      <c r="M513" s="131"/>
      <c r="N513" s="130"/>
      <c r="O513" s="130"/>
      <c r="P513" s="130"/>
      <c r="Q513" s="130"/>
      <c r="R513" s="131"/>
      <c r="S513" s="131"/>
      <c r="T513" s="131"/>
      <c r="U513" s="131"/>
      <c r="V513" s="131"/>
      <c r="W513" s="131"/>
      <c r="X513" s="131"/>
      <c r="Y513" s="126"/>
      <c r="Z513" s="126"/>
      <c r="AA513" s="126"/>
      <c r="AB513" s="126"/>
      <c r="AC513" s="126"/>
      <c r="AD513" s="126"/>
      <c r="AE513" s="126"/>
      <c r="AF513" s="126"/>
      <c r="AG513" s="126" t="s">
        <v>340</v>
      </c>
      <c r="AH513" s="126"/>
      <c r="AI513" s="126"/>
      <c r="AJ513" s="126"/>
      <c r="AK513" s="126"/>
      <c r="AL513" s="126"/>
      <c r="AM513" s="126"/>
      <c r="AN513" s="126"/>
      <c r="AO513" s="126"/>
      <c r="AP513" s="126"/>
      <c r="AQ513" s="126"/>
      <c r="AR513" s="126"/>
      <c r="AS513" s="126"/>
      <c r="AT513" s="126"/>
      <c r="AU513" s="126"/>
      <c r="AV513" s="126"/>
      <c r="AW513" s="126"/>
      <c r="AX513" s="126"/>
      <c r="AY513" s="126"/>
      <c r="AZ513" s="126"/>
      <c r="BA513" s="126"/>
      <c r="BB513" s="126"/>
      <c r="BC513" s="126"/>
      <c r="BD513" s="126"/>
      <c r="BE513" s="126"/>
      <c r="BF513" s="126"/>
      <c r="BG513" s="126"/>
      <c r="BH513" s="126"/>
    </row>
    <row r="514" spans="1:60">
      <c r="A514" s="129"/>
      <c r="B514" s="129"/>
      <c r="C514" s="257" t="s">
        <v>627</v>
      </c>
      <c r="D514" s="258"/>
      <c r="E514" s="258"/>
      <c r="F514" s="258"/>
      <c r="G514" s="258"/>
      <c r="H514" s="131"/>
      <c r="I514" s="131"/>
      <c r="J514" s="131"/>
      <c r="K514" s="131"/>
      <c r="L514" s="131"/>
      <c r="M514" s="131"/>
      <c r="N514" s="130"/>
      <c r="O514" s="130"/>
      <c r="P514" s="130"/>
      <c r="Q514" s="130"/>
      <c r="R514" s="131"/>
      <c r="S514" s="131"/>
      <c r="T514" s="131"/>
      <c r="U514" s="131"/>
      <c r="V514" s="131"/>
      <c r="W514" s="131"/>
      <c r="X514" s="131"/>
      <c r="Y514" s="126"/>
      <c r="Z514" s="126"/>
      <c r="AA514" s="126"/>
      <c r="AB514" s="126"/>
      <c r="AC514" s="126"/>
      <c r="AD514" s="126"/>
      <c r="AE514" s="126"/>
      <c r="AF514" s="126"/>
      <c r="AG514" s="126" t="s">
        <v>340</v>
      </c>
      <c r="AH514" s="126"/>
      <c r="AI514" s="126"/>
      <c r="AJ514" s="126"/>
      <c r="AK514" s="126"/>
      <c r="AL514" s="126"/>
      <c r="AM514" s="126"/>
      <c r="AN514" s="126"/>
      <c r="AO514" s="126"/>
      <c r="AP514" s="126"/>
      <c r="AQ514" s="126"/>
      <c r="AR514" s="126"/>
      <c r="AS514" s="126"/>
      <c r="AT514" s="126"/>
      <c r="AU514" s="126"/>
      <c r="AV514" s="126"/>
      <c r="AW514" s="126"/>
      <c r="AX514" s="126"/>
      <c r="AY514" s="126"/>
      <c r="AZ514" s="126"/>
      <c r="BA514" s="126"/>
      <c r="BB514" s="126"/>
      <c r="BC514" s="126"/>
      <c r="BD514" s="126"/>
      <c r="BE514" s="126"/>
      <c r="BF514" s="126"/>
      <c r="BG514" s="126"/>
      <c r="BH514" s="126"/>
    </row>
    <row r="515" spans="1:60">
      <c r="A515" s="129"/>
      <c r="B515" s="129"/>
      <c r="C515" s="257" t="s">
        <v>396</v>
      </c>
      <c r="D515" s="258"/>
      <c r="E515" s="258"/>
      <c r="F515" s="258"/>
      <c r="G515" s="258"/>
      <c r="H515" s="131"/>
      <c r="I515" s="131"/>
      <c r="J515" s="131"/>
      <c r="K515" s="131"/>
      <c r="L515" s="131"/>
      <c r="M515" s="131"/>
      <c r="N515" s="130"/>
      <c r="O515" s="130"/>
      <c r="P515" s="130"/>
      <c r="Q515" s="130"/>
      <c r="R515" s="131"/>
      <c r="S515" s="131"/>
      <c r="T515" s="131"/>
      <c r="U515" s="131"/>
      <c r="V515" s="131"/>
      <c r="W515" s="131"/>
      <c r="X515" s="131"/>
      <c r="Y515" s="126"/>
      <c r="Z515" s="126"/>
      <c r="AA515" s="126"/>
      <c r="AB515" s="126"/>
      <c r="AC515" s="126"/>
      <c r="AD515" s="126"/>
      <c r="AE515" s="126"/>
      <c r="AF515" s="126"/>
      <c r="AG515" s="126" t="s">
        <v>340</v>
      </c>
      <c r="AH515" s="126"/>
      <c r="AI515" s="126"/>
      <c r="AJ515" s="126"/>
      <c r="AK515" s="126"/>
      <c r="AL515" s="126"/>
      <c r="AM515" s="126"/>
      <c r="AN515" s="126"/>
      <c r="AO515" s="126"/>
      <c r="AP515" s="126"/>
      <c r="AQ515" s="126"/>
      <c r="AR515" s="126"/>
      <c r="AS515" s="126"/>
      <c r="AT515" s="126"/>
      <c r="AU515" s="126"/>
      <c r="AV515" s="126"/>
      <c r="AW515" s="126"/>
      <c r="AX515" s="126"/>
      <c r="AY515" s="126"/>
      <c r="AZ515" s="126"/>
      <c r="BA515" s="126"/>
      <c r="BB515" s="126"/>
      <c r="BC515" s="126"/>
      <c r="BD515" s="126"/>
      <c r="BE515" s="126"/>
      <c r="BF515" s="126"/>
      <c r="BG515" s="126"/>
      <c r="BH515" s="126"/>
    </row>
    <row r="516" spans="1:60">
      <c r="A516" s="129"/>
      <c r="B516" s="129"/>
      <c r="C516" s="257" t="s">
        <v>1187</v>
      </c>
      <c r="D516" s="258"/>
      <c r="E516" s="258"/>
      <c r="F516" s="258"/>
      <c r="G516" s="258"/>
      <c r="H516" s="131"/>
      <c r="I516" s="131"/>
      <c r="J516" s="131"/>
      <c r="K516" s="131"/>
      <c r="L516" s="131"/>
      <c r="M516" s="131"/>
      <c r="N516" s="130"/>
      <c r="O516" s="130"/>
      <c r="P516" s="130"/>
      <c r="Q516" s="130"/>
      <c r="R516" s="131"/>
      <c r="S516" s="131"/>
      <c r="T516" s="131"/>
      <c r="U516" s="131"/>
      <c r="V516" s="131"/>
      <c r="W516" s="131"/>
      <c r="X516" s="131"/>
      <c r="Y516" s="126"/>
      <c r="Z516" s="126"/>
      <c r="AA516" s="126"/>
      <c r="AB516" s="126"/>
      <c r="AC516" s="126"/>
      <c r="AD516" s="126"/>
      <c r="AE516" s="126"/>
      <c r="AF516" s="126"/>
      <c r="AG516" s="126" t="s">
        <v>340</v>
      </c>
      <c r="AH516" s="126"/>
      <c r="AI516" s="126"/>
      <c r="AJ516" s="126"/>
      <c r="AK516" s="126"/>
      <c r="AL516" s="126"/>
      <c r="AM516" s="126"/>
      <c r="AN516" s="126"/>
      <c r="AO516" s="126"/>
      <c r="AP516" s="126"/>
      <c r="AQ516" s="126"/>
      <c r="AR516" s="126"/>
      <c r="AS516" s="126"/>
      <c r="AT516" s="126"/>
      <c r="AU516" s="126"/>
      <c r="AV516" s="126"/>
      <c r="AW516" s="126"/>
      <c r="AX516" s="126"/>
      <c r="AY516" s="126"/>
      <c r="AZ516" s="126"/>
      <c r="BA516" s="126"/>
      <c r="BB516" s="126"/>
      <c r="BC516" s="126"/>
      <c r="BD516" s="126"/>
      <c r="BE516" s="126"/>
      <c r="BF516" s="126"/>
      <c r="BG516" s="126"/>
      <c r="BH516" s="126"/>
    </row>
    <row r="517" spans="1:60">
      <c r="A517" s="146" t="s">
        <v>388</v>
      </c>
      <c r="B517" s="147" t="s">
        <v>1503</v>
      </c>
      <c r="C517" s="153" t="s">
        <v>1504</v>
      </c>
      <c r="D517" s="148" t="s">
        <v>0</v>
      </c>
      <c r="E517" s="149">
        <v>0</v>
      </c>
      <c r="F517" s="150">
        <v>1.2000069623280036</v>
      </c>
      <c r="G517" s="145">
        <f t="shared" ref="G517" si="36">F517*E517</f>
        <v>0</v>
      </c>
      <c r="H517" s="131">
        <v>0</v>
      </c>
      <c r="I517" s="131">
        <v>0</v>
      </c>
      <c r="J517" s="131">
        <v>1.2</v>
      </c>
      <c r="K517" s="131">
        <v>289.55831999999998</v>
      </c>
      <c r="L517" s="131">
        <v>21</v>
      </c>
      <c r="M517" s="131">
        <v>350.36759999999998</v>
      </c>
      <c r="N517" s="130">
        <v>0</v>
      </c>
      <c r="O517" s="130">
        <v>0</v>
      </c>
      <c r="P517" s="130">
        <v>0</v>
      </c>
      <c r="Q517" s="130">
        <v>0</v>
      </c>
      <c r="R517" s="131">
        <v>0</v>
      </c>
      <c r="S517" s="131" t="s">
        <v>326</v>
      </c>
      <c r="T517" s="131"/>
      <c r="U517" s="131">
        <v>0</v>
      </c>
      <c r="V517" s="131">
        <v>0</v>
      </c>
      <c r="W517" s="131">
        <v>0</v>
      </c>
      <c r="X517" s="131" t="s">
        <v>327</v>
      </c>
      <c r="Y517" s="126"/>
      <c r="Z517" s="126"/>
      <c r="AA517" s="126"/>
      <c r="AB517" s="126"/>
      <c r="AC517" s="126"/>
      <c r="AD517" s="126"/>
      <c r="AE517" s="126"/>
      <c r="AF517" s="126"/>
      <c r="AG517" s="126" t="s">
        <v>1349</v>
      </c>
      <c r="AH517" s="126"/>
      <c r="AI517" s="126"/>
      <c r="AJ517" s="126"/>
      <c r="AK517" s="126"/>
      <c r="AL517" s="126"/>
      <c r="AM517" s="126"/>
      <c r="AN517" s="126"/>
      <c r="AO517" s="126"/>
      <c r="AP517" s="126"/>
      <c r="AQ517" s="126"/>
      <c r="AR517" s="126"/>
      <c r="AS517" s="126"/>
      <c r="AT517" s="126"/>
      <c r="AU517" s="126"/>
      <c r="AV517" s="126"/>
      <c r="AW517" s="126"/>
      <c r="AX517" s="126"/>
      <c r="AY517" s="126"/>
      <c r="AZ517" s="126"/>
      <c r="BA517" s="126"/>
      <c r="BB517" s="126"/>
      <c r="BC517" s="126"/>
      <c r="BD517" s="126"/>
      <c r="BE517" s="126"/>
      <c r="BF517" s="126"/>
      <c r="BG517" s="126"/>
      <c r="BH517" s="126"/>
    </row>
    <row r="518" spans="1:60">
      <c r="A518" s="134" t="s">
        <v>320</v>
      </c>
      <c r="B518" s="135" t="s">
        <v>205</v>
      </c>
      <c r="C518" s="152" t="s">
        <v>206</v>
      </c>
      <c r="D518" s="136"/>
      <c r="E518" s="137"/>
      <c r="F518" s="138"/>
      <c r="G518" s="139">
        <f>G519+G524+G530</f>
        <v>0</v>
      </c>
      <c r="H518" s="133"/>
      <c r="I518" s="133">
        <v>0</v>
      </c>
      <c r="J518" s="133"/>
      <c r="K518" s="133">
        <v>0</v>
      </c>
      <c r="L518" s="133"/>
      <c r="M518" s="133"/>
      <c r="N518" s="132"/>
      <c r="O518" s="132"/>
      <c r="P518" s="132"/>
      <c r="Q518" s="132"/>
      <c r="R518" s="133"/>
      <c r="S518" s="133"/>
      <c r="T518" s="133"/>
      <c r="U518" s="133"/>
      <c r="V518" s="133"/>
      <c r="W518" s="133"/>
      <c r="X518" s="133"/>
      <c r="AG518" t="s">
        <v>321</v>
      </c>
    </row>
    <row r="519" spans="1:60">
      <c r="A519" s="140" t="s">
        <v>393</v>
      </c>
      <c r="B519" s="141" t="s">
        <v>1505</v>
      </c>
      <c r="C519" s="154" t="s">
        <v>1506</v>
      </c>
      <c r="D519" s="142" t="s">
        <v>509</v>
      </c>
      <c r="E519" s="143">
        <v>1</v>
      </c>
      <c r="F519" s="144">
        <v>0</v>
      </c>
      <c r="G519" s="145">
        <f t="shared" ref="G519" si="37">F519*E519</f>
        <v>0</v>
      </c>
      <c r="H519" s="131">
        <v>0</v>
      </c>
      <c r="I519" s="131">
        <v>0</v>
      </c>
      <c r="J519" s="131">
        <v>1200</v>
      </c>
      <c r="K519" s="131">
        <v>1200</v>
      </c>
      <c r="L519" s="131">
        <v>21</v>
      </c>
      <c r="M519" s="131">
        <v>1452</v>
      </c>
      <c r="N519" s="130">
        <v>0</v>
      </c>
      <c r="O519" s="130">
        <v>0</v>
      </c>
      <c r="P519" s="130">
        <v>0</v>
      </c>
      <c r="Q519" s="130">
        <v>0</v>
      </c>
      <c r="R519" s="131">
        <v>0</v>
      </c>
      <c r="S519" s="131" t="s">
        <v>326</v>
      </c>
      <c r="T519" s="131"/>
      <c r="U519" s="131">
        <v>0</v>
      </c>
      <c r="V519" s="131">
        <v>0</v>
      </c>
      <c r="W519" s="131">
        <v>0</v>
      </c>
      <c r="X519" s="131" t="s">
        <v>327</v>
      </c>
      <c r="Y519" s="126"/>
      <c r="Z519" s="126"/>
      <c r="AA519" s="126"/>
      <c r="AB519" s="126"/>
      <c r="AC519" s="126"/>
      <c r="AD519" s="126"/>
      <c r="AE519" s="126"/>
      <c r="AF519" s="126"/>
      <c r="AG519" s="126" t="s">
        <v>1349</v>
      </c>
      <c r="AH519" s="126"/>
      <c r="AI519" s="126"/>
      <c r="AJ519" s="126"/>
      <c r="AK519" s="126"/>
      <c r="AL519" s="126"/>
      <c r="AM519" s="126"/>
      <c r="AN519" s="126"/>
      <c r="AO519" s="126"/>
      <c r="AP519" s="126"/>
      <c r="AQ519" s="126"/>
      <c r="AR519" s="126"/>
      <c r="AS519" s="126"/>
      <c r="AT519" s="126"/>
      <c r="AU519" s="126"/>
      <c r="AV519" s="126"/>
      <c r="AW519" s="126"/>
      <c r="AX519" s="126"/>
      <c r="AY519" s="126"/>
      <c r="AZ519" s="126"/>
      <c r="BA519" s="126"/>
      <c r="BB519" s="126"/>
      <c r="BC519" s="126"/>
      <c r="BD519" s="126"/>
      <c r="BE519" s="126"/>
      <c r="BF519" s="126"/>
      <c r="BG519" s="126"/>
      <c r="BH519" s="126"/>
    </row>
    <row r="520" spans="1:60">
      <c r="A520" s="129"/>
      <c r="B520" s="129"/>
      <c r="C520" s="255" t="s">
        <v>1507</v>
      </c>
      <c r="D520" s="256"/>
      <c r="E520" s="256"/>
      <c r="F520" s="256"/>
      <c r="G520" s="256"/>
      <c r="H520" s="131"/>
      <c r="I520" s="131"/>
      <c r="J520" s="131"/>
      <c r="K520" s="131"/>
      <c r="L520" s="131"/>
      <c r="M520" s="131"/>
      <c r="N520" s="130"/>
      <c r="O520" s="130"/>
      <c r="P520" s="130"/>
      <c r="Q520" s="130"/>
      <c r="R520" s="131"/>
      <c r="S520" s="131"/>
      <c r="T520" s="131"/>
      <c r="U520" s="131"/>
      <c r="V520" s="131"/>
      <c r="W520" s="131"/>
      <c r="X520" s="131"/>
      <c r="Y520" s="126"/>
      <c r="Z520" s="126"/>
      <c r="AA520" s="126"/>
      <c r="AB520" s="126"/>
      <c r="AC520" s="126"/>
      <c r="AD520" s="126"/>
      <c r="AE520" s="126"/>
      <c r="AF520" s="126"/>
      <c r="AG520" s="126" t="s">
        <v>340</v>
      </c>
      <c r="AH520" s="126"/>
      <c r="AI520" s="126"/>
      <c r="AJ520" s="126"/>
      <c r="AK520" s="126"/>
      <c r="AL520" s="126"/>
      <c r="AM520" s="126"/>
      <c r="AN520" s="126"/>
      <c r="AO520" s="126"/>
      <c r="AP520" s="126"/>
      <c r="AQ520" s="126"/>
      <c r="AR520" s="126"/>
      <c r="AS520" s="126"/>
      <c r="AT520" s="126"/>
      <c r="AU520" s="126"/>
      <c r="AV520" s="126"/>
      <c r="AW520" s="126"/>
      <c r="AX520" s="126"/>
      <c r="AY520" s="126"/>
      <c r="AZ520" s="126"/>
      <c r="BA520" s="126"/>
      <c r="BB520" s="126"/>
      <c r="BC520" s="126"/>
      <c r="BD520" s="126"/>
      <c r="BE520" s="126"/>
      <c r="BF520" s="126"/>
      <c r="BG520" s="126"/>
      <c r="BH520" s="126"/>
    </row>
    <row r="521" spans="1:60">
      <c r="A521" s="129"/>
      <c r="B521" s="129"/>
      <c r="C521" s="257" t="s">
        <v>616</v>
      </c>
      <c r="D521" s="258"/>
      <c r="E521" s="258"/>
      <c r="F521" s="258"/>
      <c r="G521" s="258"/>
      <c r="H521" s="131"/>
      <c r="I521" s="131"/>
      <c r="J521" s="131"/>
      <c r="K521" s="131"/>
      <c r="L521" s="131"/>
      <c r="M521" s="131"/>
      <c r="N521" s="130"/>
      <c r="O521" s="130"/>
      <c r="P521" s="130"/>
      <c r="Q521" s="130"/>
      <c r="R521" s="131"/>
      <c r="S521" s="131"/>
      <c r="T521" s="131"/>
      <c r="U521" s="131"/>
      <c r="V521" s="131"/>
      <c r="W521" s="131"/>
      <c r="X521" s="131"/>
      <c r="Y521" s="126"/>
      <c r="Z521" s="126"/>
      <c r="AA521" s="126"/>
      <c r="AB521" s="126"/>
      <c r="AC521" s="126"/>
      <c r="AD521" s="126"/>
      <c r="AE521" s="126"/>
      <c r="AF521" s="126"/>
      <c r="AG521" s="126" t="s">
        <v>340</v>
      </c>
      <c r="AH521" s="126"/>
      <c r="AI521" s="126"/>
      <c r="AJ521" s="126"/>
      <c r="AK521" s="126"/>
      <c r="AL521" s="126"/>
      <c r="AM521" s="126"/>
      <c r="AN521" s="126"/>
      <c r="AO521" s="126"/>
      <c r="AP521" s="126"/>
      <c r="AQ521" s="126"/>
      <c r="AR521" s="126"/>
      <c r="AS521" s="126"/>
      <c r="AT521" s="126"/>
      <c r="AU521" s="126"/>
      <c r="AV521" s="126"/>
      <c r="AW521" s="126"/>
      <c r="AX521" s="126"/>
      <c r="AY521" s="126"/>
      <c r="AZ521" s="126"/>
      <c r="BA521" s="126"/>
      <c r="BB521" s="126"/>
      <c r="BC521" s="126"/>
      <c r="BD521" s="126"/>
      <c r="BE521" s="126"/>
      <c r="BF521" s="126"/>
      <c r="BG521" s="126"/>
      <c r="BH521" s="126"/>
    </row>
    <row r="522" spans="1:60">
      <c r="A522" s="129"/>
      <c r="B522" s="129"/>
      <c r="C522" s="257" t="s">
        <v>396</v>
      </c>
      <c r="D522" s="258"/>
      <c r="E522" s="258"/>
      <c r="F522" s="258"/>
      <c r="G522" s="258"/>
      <c r="H522" s="131"/>
      <c r="I522" s="131"/>
      <c r="J522" s="131"/>
      <c r="K522" s="131"/>
      <c r="L522" s="131"/>
      <c r="M522" s="131"/>
      <c r="N522" s="130"/>
      <c r="O522" s="130"/>
      <c r="P522" s="130"/>
      <c r="Q522" s="130"/>
      <c r="R522" s="131"/>
      <c r="S522" s="131"/>
      <c r="T522" s="131"/>
      <c r="U522" s="131"/>
      <c r="V522" s="131"/>
      <c r="W522" s="131"/>
      <c r="X522" s="131"/>
      <c r="Y522" s="126"/>
      <c r="Z522" s="126"/>
      <c r="AA522" s="126"/>
      <c r="AB522" s="126"/>
      <c r="AC522" s="126"/>
      <c r="AD522" s="126"/>
      <c r="AE522" s="126"/>
      <c r="AF522" s="126"/>
      <c r="AG522" s="126" t="s">
        <v>340</v>
      </c>
      <c r="AH522" s="126"/>
      <c r="AI522" s="126"/>
      <c r="AJ522" s="126"/>
      <c r="AK522" s="126"/>
      <c r="AL522" s="126"/>
      <c r="AM522" s="126"/>
      <c r="AN522" s="126"/>
      <c r="AO522" s="126"/>
      <c r="AP522" s="126"/>
      <c r="AQ522" s="126"/>
      <c r="AR522" s="126"/>
      <c r="AS522" s="126"/>
      <c r="AT522" s="126"/>
      <c r="AU522" s="126"/>
      <c r="AV522" s="126"/>
      <c r="AW522" s="126"/>
      <c r="AX522" s="126"/>
      <c r="AY522" s="126"/>
      <c r="AZ522" s="126"/>
      <c r="BA522" s="126"/>
      <c r="BB522" s="126"/>
      <c r="BC522" s="126"/>
      <c r="BD522" s="126"/>
      <c r="BE522" s="126"/>
      <c r="BF522" s="126"/>
      <c r="BG522" s="126"/>
      <c r="BH522" s="126"/>
    </row>
    <row r="523" spans="1:60">
      <c r="A523" s="129"/>
      <c r="B523" s="129"/>
      <c r="C523" s="257" t="s">
        <v>1187</v>
      </c>
      <c r="D523" s="258"/>
      <c r="E523" s="258"/>
      <c r="F523" s="258"/>
      <c r="G523" s="258"/>
      <c r="H523" s="131"/>
      <c r="I523" s="131"/>
      <c r="J523" s="131"/>
      <c r="K523" s="131"/>
      <c r="L523" s="131"/>
      <c r="M523" s="131"/>
      <c r="N523" s="130"/>
      <c r="O523" s="130"/>
      <c r="P523" s="130"/>
      <c r="Q523" s="130"/>
      <c r="R523" s="131"/>
      <c r="S523" s="131"/>
      <c r="T523" s="131"/>
      <c r="U523" s="131"/>
      <c r="V523" s="131"/>
      <c r="W523" s="131"/>
      <c r="X523" s="131"/>
      <c r="Y523" s="126"/>
      <c r="Z523" s="126"/>
      <c r="AA523" s="126"/>
      <c r="AB523" s="126"/>
      <c r="AC523" s="126"/>
      <c r="AD523" s="126"/>
      <c r="AE523" s="126"/>
      <c r="AF523" s="126"/>
      <c r="AG523" s="126" t="s">
        <v>340</v>
      </c>
      <c r="AH523" s="126"/>
      <c r="AI523" s="126"/>
      <c r="AJ523" s="126"/>
      <c r="AK523" s="126"/>
      <c r="AL523" s="126"/>
      <c r="AM523" s="126"/>
      <c r="AN523" s="126"/>
      <c r="AO523" s="126"/>
      <c r="AP523" s="126"/>
      <c r="AQ523" s="126"/>
      <c r="AR523" s="126"/>
      <c r="AS523" s="126"/>
      <c r="AT523" s="126"/>
      <c r="AU523" s="126"/>
      <c r="AV523" s="126"/>
      <c r="AW523" s="126"/>
      <c r="AX523" s="126"/>
      <c r="AY523" s="126"/>
      <c r="AZ523" s="126"/>
      <c r="BA523" s="126"/>
      <c r="BB523" s="126"/>
      <c r="BC523" s="126"/>
      <c r="BD523" s="126"/>
      <c r="BE523" s="126"/>
      <c r="BF523" s="126"/>
      <c r="BG523" s="126"/>
      <c r="BH523" s="126"/>
    </row>
    <row r="524" spans="1:60">
      <c r="A524" s="140" t="s">
        <v>397</v>
      </c>
      <c r="B524" s="141" t="s">
        <v>1508</v>
      </c>
      <c r="C524" s="154" t="s">
        <v>1509</v>
      </c>
      <c r="D524" s="142" t="s">
        <v>338</v>
      </c>
      <c r="E524" s="143">
        <v>8.4600000000000009</v>
      </c>
      <c r="F524" s="144">
        <v>0</v>
      </c>
      <c r="G524" s="145">
        <f t="shared" ref="G524" si="38">F524*E524</f>
        <v>0</v>
      </c>
      <c r="H524" s="131">
        <v>0</v>
      </c>
      <c r="I524" s="131">
        <v>0</v>
      </c>
      <c r="J524" s="131">
        <v>196</v>
      </c>
      <c r="K524" s="131">
        <v>1658.16</v>
      </c>
      <c r="L524" s="131">
        <v>21</v>
      </c>
      <c r="M524" s="131">
        <v>2006.3736000000001</v>
      </c>
      <c r="N524" s="130">
        <v>0</v>
      </c>
      <c r="O524" s="130">
        <v>0</v>
      </c>
      <c r="P524" s="130">
        <v>0</v>
      </c>
      <c r="Q524" s="130">
        <v>0</v>
      </c>
      <c r="R524" s="131">
        <v>0</v>
      </c>
      <c r="S524" s="131" t="s">
        <v>326</v>
      </c>
      <c r="T524" s="131"/>
      <c r="U524" s="131">
        <v>0</v>
      </c>
      <c r="V524" s="131">
        <v>0</v>
      </c>
      <c r="W524" s="131">
        <v>0</v>
      </c>
      <c r="X524" s="131" t="s">
        <v>327</v>
      </c>
      <c r="Y524" s="126"/>
      <c r="Z524" s="126"/>
      <c r="AA524" s="126"/>
      <c r="AB524" s="126"/>
      <c r="AC524" s="126"/>
      <c r="AD524" s="126"/>
      <c r="AE524" s="126"/>
      <c r="AF524" s="126"/>
      <c r="AG524" s="126" t="s">
        <v>1349</v>
      </c>
      <c r="AH524" s="126"/>
      <c r="AI524" s="126"/>
      <c r="AJ524" s="126"/>
      <c r="AK524" s="126"/>
      <c r="AL524" s="126"/>
      <c r="AM524" s="126"/>
      <c r="AN524" s="126"/>
      <c r="AO524" s="126"/>
      <c r="AP524" s="126"/>
      <c r="AQ524" s="126"/>
      <c r="AR524" s="126"/>
      <c r="AS524" s="126"/>
      <c r="AT524" s="126"/>
      <c r="AU524" s="126"/>
      <c r="AV524" s="126"/>
      <c r="AW524" s="126"/>
      <c r="AX524" s="126"/>
      <c r="AY524" s="126"/>
      <c r="AZ524" s="126"/>
      <c r="BA524" s="126"/>
      <c r="BB524" s="126"/>
      <c r="BC524" s="126"/>
      <c r="BD524" s="126"/>
      <c r="BE524" s="126"/>
      <c r="BF524" s="126"/>
      <c r="BG524" s="126"/>
      <c r="BH524" s="126"/>
    </row>
    <row r="525" spans="1:60">
      <c r="A525" s="129"/>
      <c r="B525" s="129"/>
      <c r="C525" s="255" t="s">
        <v>1510</v>
      </c>
      <c r="D525" s="256"/>
      <c r="E525" s="256"/>
      <c r="F525" s="256"/>
      <c r="G525" s="256"/>
      <c r="H525" s="131"/>
      <c r="I525" s="131"/>
      <c r="J525" s="131"/>
      <c r="K525" s="131"/>
      <c r="L525" s="131"/>
      <c r="M525" s="131"/>
      <c r="N525" s="130"/>
      <c r="O525" s="130"/>
      <c r="P525" s="130"/>
      <c r="Q525" s="130"/>
      <c r="R525" s="131"/>
      <c r="S525" s="131"/>
      <c r="T525" s="131"/>
      <c r="U525" s="131"/>
      <c r="V525" s="131"/>
      <c r="W525" s="131"/>
      <c r="X525" s="131"/>
      <c r="Y525" s="126"/>
      <c r="Z525" s="126"/>
      <c r="AA525" s="126"/>
      <c r="AB525" s="126"/>
      <c r="AC525" s="126"/>
      <c r="AD525" s="126"/>
      <c r="AE525" s="126"/>
      <c r="AF525" s="126"/>
      <c r="AG525" s="126" t="s">
        <v>340</v>
      </c>
      <c r="AH525" s="126"/>
      <c r="AI525" s="126"/>
      <c r="AJ525" s="126"/>
      <c r="AK525" s="126"/>
      <c r="AL525" s="126"/>
      <c r="AM525" s="126"/>
      <c r="AN525" s="126"/>
      <c r="AO525" s="126"/>
      <c r="AP525" s="126"/>
      <c r="AQ525" s="126"/>
      <c r="AR525" s="126"/>
      <c r="AS525" s="126"/>
      <c r="AT525" s="126"/>
      <c r="AU525" s="126"/>
      <c r="AV525" s="126"/>
      <c r="AW525" s="126"/>
      <c r="AX525" s="126"/>
      <c r="AY525" s="126"/>
      <c r="AZ525" s="126"/>
      <c r="BA525" s="126"/>
      <c r="BB525" s="126"/>
      <c r="BC525" s="126"/>
      <c r="BD525" s="126"/>
      <c r="BE525" s="126"/>
      <c r="BF525" s="126"/>
      <c r="BG525" s="126"/>
      <c r="BH525" s="126"/>
    </row>
    <row r="526" spans="1:60">
      <c r="A526" s="129"/>
      <c r="B526" s="129"/>
      <c r="C526" s="257" t="s">
        <v>1239</v>
      </c>
      <c r="D526" s="258"/>
      <c r="E526" s="258"/>
      <c r="F526" s="258"/>
      <c r="G526" s="258"/>
      <c r="H526" s="131"/>
      <c r="I526" s="131"/>
      <c r="J526" s="131"/>
      <c r="K526" s="131"/>
      <c r="L526" s="131"/>
      <c r="M526" s="131"/>
      <c r="N526" s="130"/>
      <c r="O526" s="130"/>
      <c r="P526" s="130"/>
      <c r="Q526" s="130"/>
      <c r="R526" s="131"/>
      <c r="S526" s="131"/>
      <c r="T526" s="131"/>
      <c r="U526" s="131"/>
      <c r="V526" s="131"/>
      <c r="W526" s="131"/>
      <c r="X526" s="131"/>
      <c r="Y526" s="126"/>
      <c r="Z526" s="126"/>
      <c r="AA526" s="126"/>
      <c r="AB526" s="126"/>
      <c r="AC526" s="126"/>
      <c r="AD526" s="126"/>
      <c r="AE526" s="126"/>
      <c r="AF526" s="126"/>
      <c r="AG526" s="126" t="s">
        <v>340</v>
      </c>
      <c r="AH526" s="126"/>
      <c r="AI526" s="126"/>
      <c r="AJ526" s="126"/>
      <c r="AK526" s="126"/>
      <c r="AL526" s="126"/>
      <c r="AM526" s="126"/>
      <c r="AN526" s="126"/>
      <c r="AO526" s="126"/>
      <c r="AP526" s="126"/>
      <c r="AQ526" s="126"/>
      <c r="AR526" s="126"/>
      <c r="AS526" s="126"/>
      <c r="AT526" s="126"/>
      <c r="AU526" s="126"/>
      <c r="AV526" s="126"/>
      <c r="AW526" s="126"/>
      <c r="AX526" s="126"/>
      <c r="AY526" s="126"/>
      <c r="AZ526" s="126"/>
      <c r="BA526" s="126"/>
      <c r="BB526" s="126"/>
      <c r="BC526" s="126"/>
      <c r="BD526" s="126"/>
      <c r="BE526" s="126"/>
      <c r="BF526" s="126"/>
      <c r="BG526" s="126"/>
      <c r="BH526" s="126"/>
    </row>
    <row r="527" spans="1:60">
      <c r="A527" s="129"/>
      <c r="B527" s="129"/>
      <c r="C527" s="257" t="s">
        <v>1511</v>
      </c>
      <c r="D527" s="258"/>
      <c r="E527" s="258"/>
      <c r="F527" s="258"/>
      <c r="G527" s="258"/>
      <c r="H527" s="131"/>
      <c r="I527" s="131"/>
      <c r="J527" s="131"/>
      <c r="K527" s="131"/>
      <c r="L527" s="131"/>
      <c r="M527" s="131"/>
      <c r="N527" s="130"/>
      <c r="O527" s="130"/>
      <c r="P527" s="130"/>
      <c r="Q527" s="130"/>
      <c r="R527" s="131"/>
      <c r="S527" s="131"/>
      <c r="T527" s="131"/>
      <c r="U527" s="131"/>
      <c r="V527" s="131"/>
      <c r="W527" s="131"/>
      <c r="X527" s="131"/>
      <c r="Y527" s="126"/>
      <c r="Z527" s="126"/>
      <c r="AA527" s="126"/>
      <c r="AB527" s="126"/>
      <c r="AC527" s="126"/>
      <c r="AD527" s="126"/>
      <c r="AE527" s="126"/>
      <c r="AF527" s="126"/>
      <c r="AG527" s="126" t="s">
        <v>340</v>
      </c>
      <c r="AH527" s="126"/>
      <c r="AI527" s="126"/>
      <c r="AJ527" s="126"/>
      <c r="AK527" s="126"/>
      <c r="AL527" s="126"/>
      <c r="AM527" s="126"/>
      <c r="AN527" s="126"/>
      <c r="AO527" s="126"/>
      <c r="AP527" s="126"/>
      <c r="AQ527" s="126"/>
      <c r="AR527" s="126"/>
      <c r="AS527" s="126"/>
      <c r="AT527" s="126"/>
      <c r="AU527" s="126"/>
      <c r="AV527" s="126"/>
      <c r="AW527" s="126"/>
      <c r="AX527" s="126"/>
      <c r="AY527" s="126"/>
      <c r="AZ527" s="126"/>
      <c r="BA527" s="126"/>
      <c r="BB527" s="126"/>
      <c r="BC527" s="126"/>
      <c r="BD527" s="126"/>
      <c r="BE527" s="126"/>
      <c r="BF527" s="126"/>
      <c r="BG527" s="126"/>
      <c r="BH527" s="126"/>
    </row>
    <row r="528" spans="1:60">
      <c r="A528" s="129"/>
      <c r="B528" s="129"/>
      <c r="C528" s="257" t="s">
        <v>1512</v>
      </c>
      <c r="D528" s="258"/>
      <c r="E528" s="258"/>
      <c r="F528" s="258"/>
      <c r="G528" s="258"/>
      <c r="H528" s="131"/>
      <c r="I528" s="131"/>
      <c r="J528" s="131"/>
      <c r="K528" s="131"/>
      <c r="L528" s="131"/>
      <c r="M528" s="131"/>
      <c r="N528" s="130"/>
      <c r="O528" s="130"/>
      <c r="P528" s="130"/>
      <c r="Q528" s="130"/>
      <c r="R528" s="131"/>
      <c r="S528" s="131"/>
      <c r="T528" s="131"/>
      <c r="U528" s="131"/>
      <c r="V528" s="131"/>
      <c r="W528" s="131"/>
      <c r="X528" s="131"/>
      <c r="Y528" s="126"/>
      <c r="Z528" s="126"/>
      <c r="AA528" s="126"/>
      <c r="AB528" s="126"/>
      <c r="AC528" s="126"/>
      <c r="AD528" s="126"/>
      <c r="AE528" s="126"/>
      <c r="AF528" s="126"/>
      <c r="AG528" s="126" t="s">
        <v>340</v>
      </c>
      <c r="AH528" s="126"/>
      <c r="AI528" s="126"/>
      <c r="AJ528" s="126"/>
      <c r="AK528" s="126"/>
      <c r="AL528" s="126"/>
      <c r="AM528" s="126"/>
      <c r="AN528" s="126"/>
      <c r="AO528" s="126"/>
      <c r="AP528" s="126"/>
      <c r="AQ528" s="126"/>
      <c r="AR528" s="126"/>
      <c r="AS528" s="126"/>
      <c r="AT528" s="126"/>
      <c r="AU528" s="126"/>
      <c r="AV528" s="126"/>
      <c r="AW528" s="126"/>
      <c r="AX528" s="126"/>
      <c r="AY528" s="126"/>
      <c r="AZ528" s="126"/>
      <c r="BA528" s="126"/>
      <c r="BB528" s="126"/>
      <c r="BC528" s="126"/>
      <c r="BD528" s="126"/>
      <c r="BE528" s="126"/>
      <c r="BF528" s="126"/>
      <c r="BG528" s="126"/>
      <c r="BH528" s="126"/>
    </row>
    <row r="529" spans="1:60">
      <c r="A529" s="129"/>
      <c r="B529" s="129"/>
      <c r="C529" s="257" t="s">
        <v>1187</v>
      </c>
      <c r="D529" s="258"/>
      <c r="E529" s="258"/>
      <c r="F529" s="258"/>
      <c r="G529" s="258"/>
      <c r="H529" s="131"/>
      <c r="I529" s="131"/>
      <c r="J529" s="131"/>
      <c r="K529" s="131"/>
      <c r="L529" s="131"/>
      <c r="M529" s="131"/>
      <c r="N529" s="130"/>
      <c r="O529" s="130"/>
      <c r="P529" s="130"/>
      <c r="Q529" s="130"/>
      <c r="R529" s="131"/>
      <c r="S529" s="131"/>
      <c r="T529" s="131"/>
      <c r="U529" s="131"/>
      <c r="V529" s="131"/>
      <c r="W529" s="131"/>
      <c r="X529" s="131"/>
      <c r="Y529" s="126"/>
      <c r="Z529" s="126"/>
      <c r="AA529" s="126"/>
      <c r="AB529" s="126"/>
      <c r="AC529" s="126"/>
      <c r="AD529" s="126"/>
      <c r="AE529" s="126"/>
      <c r="AF529" s="126"/>
      <c r="AG529" s="126" t="s">
        <v>340</v>
      </c>
      <c r="AH529" s="126"/>
      <c r="AI529" s="126"/>
      <c r="AJ529" s="126"/>
      <c r="AK529" s="126"/>
      <c r="AL529" s="126"/>
      <c r="AM529" s="126"/>
      <c r="AN529" s="126"/>
      <c r="AO529" s="126"/>
      <c r="AP529" s="126"/>
      <c r="AQ529" s="126"/>
      <c r="AR529" s="126"/>
      <c r="AS529" s="126"/>
      <c r="AT529" s="126"/>
      <c r="AU529" s="126"/>
      <c r="AV529" s="126"/>
      <c r="AW529" s="126"/>
      <c r="AX529" s="126"/>
      <c r="AY529" s="126"/>
      <c r="AZ529" s="126"/>
      <c r="BA529" s="126"/>
      <c r="BB529" s="126"/>
      <c r="BC529" s="126"/>
      <c r="BD529" s="126"/>
      <c r="BE529" s="126"/>
      <c r="BF529" s="126"/>
      <c r="BG529" s="126"/>
      <c r="BH529" s="126"/>
    </row>
    <row r="530" spans="1:60">
      <c r="A530" s="146" t="s">
        <v>402</v>
      </c>
      <c r="B530" s="147" t="s">
        <v>1513</v>
      </c>
      <c r="C530" s="153" t="s">
        <v>1514</v>
      </c>
      <c r="D530" s="148" t="s">
        <v>0</v>
      </c>
      <c r="E530" s="149">
        <v>0</v>
      </c>
      <c r="F530" s="150">
        <v>2.0999524169395696</v>
      </c>
      <c r="G530" s="145">
        <f t="shared" ref="G530" si="39">F530*E530</f>
        <v>0</v>
      </c>
      <c r="H530" s="131">
        <v>0</v>
      </c>
      <c r="I530" s="131">
        <v>0</v>
      </c>
      <c r="J530" s="131">
        <v>2.1</v>
      </c>
      <c r="K530" s="131">
        <v>60.021360000000008</v>
      </c>
      <c r="L530" s="131">
        <v>21</v>
      </c>
      <c r="M530" s="131">
        <v>72.624200000000002</v>
      </c>
      <c r="N530" s="130">
        <v>0</v>
      </c>
      <c r="O530" s="130">
        <v>0</v>
      </c>
      <c r="P530" s="130">
        <v>0</v>
      </c>
      <c r="Q530" s="130">
        <v>0</v>
      </c>
      <c r="R530" s="131">
        <v>0</v>
      </c>
      <c r="S530" s="131" t="s">
        <v>326</v>
      </c>
      <c r="T530" s="131"/>
      <c r="U530" s="131">
        <v>0</v>
      </c>
      <c r="V530" s="131">
        <v>0</v>
      </c>
      <c r="W530" s="131">
        <v>0</v>
      </c>
      <c r="X530" s="131" t="s">
        <v>327</v>
      </c>
      <c r="Y530" s="126"/>
      <c r="Z530" s="126"/>
      <c r="AA530" s="126"/>
      <c r="AB530" s="126"/>
      <c r="AC530" s="126"/>
      <c r="AD530" s="126"/>
      <c r="AE530" s="126"/>
      <c r="AF530" s="126"/>
      <c r="AG530" s="126" t="s">
        <v>1349</v>
      </c>
      <c r="AH530" s="126"/>
      <c r="AI530" s="126"/>
      <c r="AJ530" s="126"/>
      <c r="AK530" s="126"/>
      <c r="AL530" s="126"/>
      <c r="AM530" s="126"/>
      <c r="AN530" s="126"/>
      <c r="AO530" s="126"/>
      <c r="AP530" s="126"/>
      <c r="AQ530" s="126"/>
      <c r="AR530" s="126"/>
      <c r="AS530" s="126"/>
      <c r="AT530" s="126"/>
      <c r="AU530" s="126"/>
      <c r="AV530" s="126"/>
      <c r="AW530" s="126"/>
      <c r="AX530" s="126"/>
      <c r="AY530" s="126"/>
      <c r="AZ530" s="126"/>
      <c r="BA530" s="126"/>
      <c r="BB530" s="126"/>
      <c r="BC530" s="126"/>
      <c r="BD530" s="126"/>
      <c r="BE530" s="126"/>
      <c r="BF530" s="126"/>
      <c r="BG530" s="126"/>
      <c r="BH530" s="126"/>
    </row>
    <row r="531" spans="1:60">
      <c r="A531" s="134" t="s">
        <v>320</v>
      </c>
      <c r="B531" s="135" t="s">
        <v>208</v>
      </c>
      <c r="C531" s="152" t="s">
        <v>209</v>
      </c>
      <c r="D531" s="136"/>
      <c r="E531" s="137"/>
      <c r="F531" s="138"/>
      <c r="G531" s="139">
        <f>G532+G548</f>
        <v>0</v>
      </c>
      <c r="H531" s="133"/>
      <c r="I531" s="133">
        <v>0</v>
      </c>
      <c r="J531" s="133"/>
      <c r="K531" s="133">
        <v>0</v>
      </c>
      <c r="L531" s="133"/>
      <c r="M531" s="133"/>
      <c r="N531" s="132"/>
      <c r="O531" s="132"/>
      <c r="P531" s="132"/>
      <c r="Q531" s="132"/>
      <c r="R531" s="133"/>
      <c r="S531" s="133"/>
      <c r="T531" s="133"/>
      <c r="U531" s="133"/>
      <c r="V531" s="133"/>
      <c r="W531" s="133"/>
      <c r="X531" s="133"/>
      <c r="AG531" t="s">
        <v>321</v>
      </c>
    </row>
    <row r="532" spans="1:60" ht="22.5">
      <c r="A532" s="140" t="s">
        <v>405</v>
      </c>
      <c r="B532" s="141" t="s">
        <v>1515</v>
      </c>
      <c r="C532" s="154" t="s">
        <v>1516</v>
      </c>
      <c r="D532" s="142" t="s">
        <v>338</v>
      </c>
      <c r="E532" s="143">
        <v>213.7</v>
      </c>
      <c r="F532" s="144">
        <v>0</v>
      </c>
      <c r="G532" s="145">
        <f t="shared" ref="G532" si="40">F532*E532</f>
        <v>0</v>
      </c>
      <c r="H532" s="131">
        <v>0</v>
      </c>
      <c r="I532" s="131">
        <v>0</v>
      </c>
      <c r="J532" s="131">
        <v>73.5</v>
      </c>
      <c r="K532" s="131">
        <v>15706.949999999999</v>
      </c>
      <c r="L532" s="131">
        <v>21</v>
      </c>
      <c r="M532" s="131">
        <v>19005.409500000002</v>
      </c>
      <c r="N532" s="130">
        <v>0</v>
      </c>
      <c r="O532" s="130">
        <v>0</v>
      </c>
      <c r="P532" s="130">
        <v>0</v>
      </c>
      <c r="Q532" s="130">
        <v>0</v>
      </c>
      <c r="R532" s="131">
        <v>0</v>
      </c>
      <c r="S532" s="131" t="s">
        <v>326</v>
      </c>
      <c r="T532" s="131"/>
      <c r="U532" s="131">
        <v>0</v>
      </c>
      <c r="V532" s="131">
        <v>0</v>
      </c>
      <c r="W532" s="131">
        <v>0</v>
      </c>
      <c r="X532" s="131" t="s">
        <v>327</v>
      </c>
      <c r="Y532" s="126"/>
      <c r="Z532" s="126"/>
      <c r="AA532" s="126"/>
      <c r="AB532" s="126"/>
      <c r="AC532" s="126"/>
      <c r="AD532" s="126"/>
      <c r="AE532" s="126"/>
      <c r="AF532" s="126"/>
      <c r="AG532" s="126" t="s">
        <v>1349</v>
      </c>
      <c r="AH532" s="126"/>
      <c r="AI532" s="126"/>
      <c r="AJ532" s="126"/>
      <c r="AK532" s="126"/>
      <c r="AL532" s="126"/>
      <c r="AM532" s="126"/>
      <c r="AN532" s="126"/>
      <c r="AO532" s="126"/>
      <c r="AP532" s="126"/>
      <c r="AQ532" s="126"/>
      <c r="AR532" s="126"/>
      <c r="AS532" s="126"/>
      <c r="AT532" s="126"/>
      <c r="AU532" s="126"/>
      <c r="AV532" s="126"/>
      <c r="AW532" s="126"/>
      <c r="AX532" s="126"/>
      <c r="AY532" s="126"/>
      <c r="AZ532" s="126"/>
      <c r="BA532" s="126"/>
      <c r="BB532" s="126"/>
      <c r="BC532" s="126"/>
      <c r="BD532" s="126"/>
      <c r="BE532" s="126"/>
      <c r="BF532" s="126"/>
      <c r="BG532" s="126"/>
      <c r="BH532" s="126"/>
    </row>
    <row r="533" spans="1:60">
      <c r="A533" s="129"/>
      <c r="B533" s="129"/>
      <c r="C533" s="255" t="s">
        <v>1517</v>
      </c>
      <c r="D533" s="256"/>
      <c r="E533" s="256"/>
      <c r="F533" s="256"/>
      <c r="G533" s="256"/>
      <c r="H533" s="131"/>
      <c r="I533" s="131"/>
      <c r="J533" s="131"/>
      <c r="K533" s="131"/>
      <c r="L533" s="131"/>
      <c r="M533" s="131"/>
      <c r="N533" s="130"/>
      <c r="O533" s="130"/>
      <c r="P533" s="130"/>
      <c r="Q533" s="130"/>
      <c r="R533" s="131"/>
      <c r="S533" s="131"/>
      <c r="T533" s="131"/>
      <c r="U533" s="131"/>
      <c r="V533" s="131"/>
      <c r="W533" s="131"/>
      <c r="X533" s="131"/>
      <c r="Y533" s="126"/>
      <c r="Z533" s="126"/>
      <c r="AA533" s="126"/>
      <c r="AB533" s="126"/>
      <c r="AC533" s="126"/>
      <c r="AD533" s="126"/>
      <c r="AE533" s="126"/>
      <c r="AF533" s="126"/>
      <c r="AG533" s="126" t="s">
        <v>340</v>
      </c>
      <c r="AH533" s="126"/>
      <c r="AI533" s="126"/>
      <c r="AJ533" s="126"/>
      <c r="AK533" s="126"/>
      <c r="AL533" s="126"/>
      <c r="AM533" s="126"/>
      <c r="AN533" s="126"/>
      <c r="AO533" s="126"/>
      <c r="AP533" s="126"/>
      <c r="AQ533" s="126"/>
      <c r="AR533" s="126"/>
      <c r="AS533" s="126"/>
      <c r="AT533" s="126"/>
      <c r="AU533" s="126"/>
      <c r="AV533" s="126"/>
      <c r="AW533" s="126"/>
      <c r="AX533" s="126"/>
      <c r="AY533" s="126"/>
      <c r="AZ533" s="126"/>
      <c r="BA533" s="126"/>
      <c r="BB533" s="126"/>
      <c r="BC533" s="126"/>
      <c r="BD533" s="126"/>
      <c r="BE533" s="126"/>
      <c r="BF533" s="126"/>
      <c r="BG533" s="126"/>
      <c r="BH533" s="126"/>
    </row>
    <row r="534" spans="1:60">
      <c r="A534" s="129"/>
      <c r="B534" s="129"/>
      <c r="C534" s="257" t="s">
        <v>1284</v>
      </c>
      <c r="D534" s="258"/>
      <c r="E534" s="258"/>
      <c r="F534" s="258"/>
      <c r="G534" s="258"/>
      <c r="H534" s="131"/>
      <c r="I534" s="131"/>
      <c r="J534" s="131"/>
      <c r="K534" s="131"/>
      <c r="L534" s="131"/>
      <c r="M534" s="131"/>
      <c r="N534" s="130"/>
      <c r="O534" s="130"/>
      <c r="P534" s="130"/>
      <c r="Q534" s="130"/>
      <c r="R534" s="131"/>
      <c r="S534" s="131"/>
      <c r="T534" s="131"/>
      <c r="U534" s="131"/>
      <c r="V534" s="131"/>
      <c r="W534" s="131"/>
      <c r="X534" s="131"/>
      <c r="Y534" s="126"/>
      <c r="Z534" s="126"/>
      <c r="AA534" s="126"/>
      <c r="AB534" s="126"/>
      <c r="AC534" s="126"/>
      <c r="AD534" s="126"/>
      <c r="AE534" s="126"/>
      <c r="AF534" s="126"/>
      <c r="AG534" s="126" t="s">
        <v>340</v>
      </c>
      <c r="AH534" s="126"/>
      <c r="AI534" s="126"/>
      <c r="AJ534" s="126"/>
      <c r="AK534" s="126"/>
      <c r="AL534" s="126"/>
      <c r="AM534" s="126"/>
      <c r="AN534" s="126"/>
      <c r="AO534" s="126"/>
      <c r="AP534" s="126"/>
      <c r="AQ534" s="126"/>
      <c r="AR534" s="126"/>
      <c r="AS534" s="126"/>
      <c r="AT534" s="126"/>
      <c r="AU534" s="126"/>
      <c r="AV534" s="126"/>
      <c r="AW534" s="126"/>
      <c r="AX534" s="126"/>
      <c r="AY534" s="126"/>
      <c r="AZ534" s="126"/>
      <c r="BA534" s="126"/>
      <c r="BB534" s="126"/>
      <c r="BC534" s="126"/>
      <c r="BD534" s="126"/>
      <c r="BE534" s="126"/>
      <c r="BF534" s="126"/>
      <c r="BG534" s="126"/>
      <c r="BH534" s="126"/>
    </row>
    <row r="535" spans="1:60">
      <c r="A535" s="129"/>
      <c r="B535" s="129"/>
      <c r="C535" s="257" t="s">
        <v>1518</v>
      </c>
      <c r="D535" s="258"/>
      <c r="E535" s="258"/>
      <c r="F535" s="258"/>
      <c r="G535" s="258"/>
      <c r="H535" s="131"/>
      <c r="I535" s="131"/>
      <c r="J535" s="131"/>
      <c r="K535" s="131"/>
      <c r="L535" s="131"/>
      <c r="M535" s="131"/>
      <c r="N535" s="130"/>
      <c r="O535" s="130"/>
      <c r="P535" s="130"/>
      <c r="Q535" s="130"/>
      <c r="R535" s="131"/>
      <c r="S535" s="131"/>
      <c r="T535" s="131"/>
      <c r="U535" s="131"/>
      <c r="V535" s="131"/>
      <c r="W535" s="131"/>
      <c r="X535" s="131"/>
      <c r="Y535" s="126"/>
      <c r="Z535" s="126"/>
      <c r="AA535" s="126"/>
      <c r="AB535" s="126"/>
      <c r="AC535" s="126"/>
      <c r="AD535" s="126"/>
      <c r="AE535" s="126"/>
      <c r="AF535" s="126"/>
      <c r="AG535" s="126" t="s">
        <v>340</v>
      </c>
      <c r="AH535" s="126"/>
      <c r="AI535" s="126"/>
      <c r="AJ535" s="126"/>
      <c r="AK535" s="126"/>
      <c r="AL535" s="126"/>
      <c r="AM535" s="126"/>
      <c r="AN535" s="126"/>
      <c r="AO535" s="126"/>
      <c r="AP535" s="126"/>
      <c r="AQ535" s="126"/>
      <c r="AR535" s="126"/>
      <c r="AS535" s="126"/>
      <c r="AT535" s="126"/>
      <c r="AU535" s="126"/>
      <c r="AV535" s="126"/>
      <c r="AW535" s="126"/>
      <c r="AX535" s="126"/>
      <c r="AY535" s="126"/>
      <c r="AZ535" s="126"/>
      <c r="BA535" s="126"/>
      <c r="BB535" s="126"/>
      <c r="BC535" s="126"/>
      <c r="BD535" s="126"/>
      <c r="BE535" s="126"/>
      <c r="BF535" s="126"/>
      <c r="BG535" s="126"/>
      <c r="BH535" s="126"/>
    </row>
    <row r="536" spans="1:60">
      <c r="A536" s="129"/>
      <c r="B536" s="129"/>
      <c r="C536" s="257" t="s">
        <v>1519</v>
      </c>
      <c r="D536" s="258"/>
      <c r="E536" s="258"/>
      <c r="F536" s="258"/>
      <c r="G536" s="258"/>
      <c r="H536" s="131"/>
      <c r="I536" s="131"/>
      <c r="J536" s="131"/>
      <c r="K536" s="131"/>
      <c r="L536" s="131"/>
      <c r="M536" s="131"/>
      <c r="N536" s="130"/>
      <c r="O536" s="130"/>
      <c r="P536" s="130"/>
      <c r="Q536" s="130"/>
      <c r="R536" s="131"/>
      <c r="S536" s="131"/>
      <c r="T536" s="131"/>
      <c r="U536" s="131"/>
      <c r="V536" s="131"/>
      <c r="W536" s="131"/>
      <c r="X536" s="131"/>
      <c r="Y536" s="126"/>
      <c r="Z536" s="126"/>
      <c r="AA536" s="126"/>
      <c r="AB536" s="126"/>
      <c r="AC536" s="126"/>
      <c r="AD536" s="126"/>
      <c r="AE536" s="126"/>
      <c r="AF536" s="126"/>
      <c r="AG536" s="126" t="s">
        <v>340</v>
      </c>
      <c r="AH536" s="126"/>
      <c r="AI536" s="126"/>
      <c r="AJ536" s="126"/>
      <c r="AK536" s="126"/>
      <c r="AL536" s="126"/>
      <c r="AM536" s="126"/>
      <c r="AN536" s="126"/>
      <c r="AO536" s="126"/>
      <c r="AP536" s="126"/>
      <c r="AQ536" s="126"/>
      <c r="AR536" s="126"/>
      <c r="AS536" s="126"/>
      <c r="AT536" s="126"/>
      <c r="AU536" s="126"/>
      <c r="AV536" s="126"/>
      <c r="AW536" s="126"/>
      <c r="AX536" s="126"/>
      <c r="AY536" s="126"/>
      <c r="AZ536" s="126"/>
      <c r="BA536" s="126"/>
      <c r="BB536" s="126"/>
      <c r="BC536" s="126"/>
      <c r="BD536" s="126"/>
      <c r="BE536" s="126"/>
      <c r="BF536" s="126"/>
      <c r="BG536" s="126"/>
      <c r="BH536" s="126"/>
    </row>
    <row r="537" spans="1:60">
      <c r="A537" s="129"/>
      <c r="B537" s="129"/>
      <c r="C537" s="257" t="s">
        <v>616</v>
      </c>
      <c r="D537" s="258"/>
      <c r="E537" s="258"/>
      <c r="F537" s="258"/>
      <c r="G537" s="258"/>
      <c r="H537" s="131"/>
      <c r="I537" s="131"/>
      <c r="J537" s="131"/>
      <c r="K537" s="131"/>
      <c r="L537" s="131"/>
      <c r="M537" s="131"/>
      <c r="N537" s="130"/>
      <c r="O537" s="130"/>
      <c r="P537" s="130"/>
      <c r="Q537" s="130"/>
      <c r="R537" s="131"/>
      <c r="S537" s="131"/>
      <c r="T537" s="131"/>
      <c r="U537" s="131"/>
      <c r="V537" s="131"/>
      <c r="W537" s="131"/>
      <c r="X537" s="131"/>
      <c r="Y537" s="126"/>
      <c r="Z537" s="126"/>
      <c r="AA537" s="126"/>
      <c r="AB537" s="126"/>
      <c r="AC537" s="126"/>
      <c r="AD537" s="126"/>
      <c r="AE537" s="126"/>
      <c r="AF537" s="126"/>
      <c r="AG537" s="126" t="s">
        <v>340</v>
      </c>
      <c r="AH537" s="126"/>
      <c r="AI537" s="126"/>
      <c r="AJ537" s="126"/>
      <c r="AK537" s="126"/>
      <c r="AL537" s="126"/>
      <c r="AM537" s="126"/>
      <c r="AN537" s="126"/>
      <c r="AO537" s="126"/>
      <c r="AP537" s="126"/>
      <c r="AQ537" s="126"/>
      <c r="AR537" s="126"/>
      <c r="AS537" s="126"/>
      <c r="AT537" s="126"/>
      <c r="AU537" s="126"/>
      <c r="AV537" s="126"/>
      <c r="AW537" s="126"/>
      <c r="AX537" s="126"/>
      <c r="AY537" s="126"/>
      <c r="AZ537" s="126"/>
      <c r="BA537" s="126"/>
      <c r="BB537" s="126"/>
      <c r="BC537" s="126"/>
      <c r="BD537" s="126"/>
      <c r="BE537" s="126"/>
      <c r="BF537" s="126"/>
      <c r="BG537" s="126"/>
      <c r="BH537" s="126"/>
    </row>
    <row r="538" spans="1:60">
      <c r="A538" s="129"/>
      <c r="B538" s="129"/>
      <c r="C538" s="257" t="s">
        <v>1520</v>
      </c>
      <c r="D538" s="258"/>
      <c r="E538" s="258"/>
      <c r="F538" s="258"/>
      <c r="G538" s="258"/>
      <c r="H538" s="131"/>
      <c r="I538" s="131"/>
      <c r="J538" s="131"/>
      <c r="K538" s="131"/>
      <c r="L538" s="131"/>
      <c r="M538" s="131"/>
      <c r="N538" s="130"/>
      <c r="O538" s="130"/>
      <c r="P538" s="130"/>
      <c r="Q538" s="130"/>
      <c r="R538" s="131"/>
      <c r="S538" s="131"/>
      <c r="T538" s="131"/>
      <c r="U538" s="131"/>
      <c r="V538" s="131"/>
      <c r="W538" s="131"/>
      <c r="X538" s="131"/>
      <c r="Y538" s="126"/>
      <c r="Z538" s="126"/>
      <c r="AA538" s="126"/>
      <c r="AB538" s="126"/>
      <c r="AC538" s="126"/>
      <c r="AD538" s="126"/>
      <c r="AE538" s="126"/>
      <c r="AF538" s="126"/>
      <c r="AG538" s="126" t="s">
        <v>340</v>
      </c>
      <c r="AH538" s="126"/>
      <c r="AI538" s="126"/>
      <c r="AJ538" s="126"/>
      <c r="AK538" s="126"/>
      <c r="AL538" s="126"/>
      <c r="AM538" s="126"/>
      <c r="AN538" s="126"/>
      <c r="AO538" s="126"/>
      <c r="AP538" s="126"/>
      <c r="AQ538" s="126"/>
      <c r="AR538" s="126"/>
      <c r="AS538" s="126"/>
      <c r="AT538" s="126"/>
      <c r="AU538" s="126"/>
      <c r="AV538" s="126"/>
      <c r="AW538" s="126"/>
      <c r="AX538" s="126"/>
      <c r="AY538" s="126"/>
      <c r="AZ538" s="126"/>
      <c r="BA538" s="126"/>
      <c r="BB538" s="126"/>
      <c r="BC538" s="126"/>
      <c r="BD538" s="126"/>
      <c r="BE538" s="126"/>
      <c r="BF538" s="126"/>
      <c r="BG538" s="126"/>
      <c r="BH538" s="126"/>
    </row>
    <row r="539" spans="1:60">
      <c r="A539" s="129"/>
      <c r="B539" s="129"/>
      <c r="C539" s="257" t="s">
        <v>1521</v>
      </c>
      <c r="D539" s="258"/>
      <c r="E539" s="258"/>
      <c r="F539" s="258"/>
      <c r="G539" s="258"/>
      <c r="H539" s="131"/>
      <c r="I539" s="131"/>
      <c r="J539" s="131"/>
      <c r="K539" s="131"/>
      <c r="L539" s="131"/>
      <c r="M539" s="131"/>
      <c r="N539" s="130"/>
      <c r="O539" s="130"/>
      <c r="P539" s="130"/>
      <c r="Q539" s="130"/>
      <c r="R539" s="131"/>
      <c r="S539" s="131"/>
      <c r="T539" s="131"/>
      <c r="U539" s="131"/>
      <c r="V539" s="131"/>
      <c r="W539" s="131"/>
      <c r="X539" s="131"/>
      <c r="Y539" s="126"/>
      <c r="Z539" s="126"/>
      <c r="AA539" s="126"/>
      <c r="AB539" s="126"/>
      <c r="AC539" s="126"/>
      <c r="AD539" s="126"/>
      <c r="AE539" s="126"/>
      <c r="AF539" s="126"/>
      <c r="AG539" s="126" t="s">
        <v>340</v>
      </c>
      <c r="AH539" s="126"/>
      <c r="AI539" s="126"/>
      <c r="AJ539" s="126"/>
      <c r="AK539" s="126"/>
      <c r="AL539" s="126"/>
      <c r="AM539" s="126"/>
      <c r="AN539" s="126"/>
      <c r="AO539" s="126"/>
      <c r="AP539" s="126"/>
      <c r="AQ539" s="126"/>
      <c r="AR539" s="126"/>
      <c r="AS539" s="126"/>
      <c r="AT539" s="126"/>
      <c r="AU539" s="126"/>
      <c r="AV539" s="126"/>
      <c r="AW539" s="126"/>
      <c r="AX539" s="126"/>
      <c r="AY539" s="126"/>
      <c r="AZ539" s="126"/>
      <c r="BA539" s="126"/>
      <c r="BB539" s="126"/>
      <c r="BC539" s="126"/>
      <c r="BD539" s="126"/>
      <c r="BE539" s="126"/>
      <c r="BF539" s="126"/>
      <c r="BG539" s="126"/>
      <c r="BH539" s="126"/>
    </row>
    <row r="540" spans="1:60">
      <c r="A540" s="129"/>
      <c r="B540" s="129"/>
      <c r="C540" s="257" t="s">
        <v>1522</v>
      </c>
      <c r="D540" s="258"/>
      <c r="E540" s="258"/>
      <c r="F540" s="258"/>
      <c r="G540" s="258"/>
      <c r="H540" s="131"/>
      <c r="I540" s="131"/>
      <c r="J540" s="131"/>
      <c r="K540" s="131"/>
      <c r="L540" s="131"/>
      <c r="M540" s="131"/>
      <c r="N540" s="130"/>
      <c r="O540" s="130"/>
      <c r="P540" s="130"/>
      <c r="Q540" s="130"/>
      <c r="R540" s="131"/>
      <c r="S540" s="131"/>
      <c r="T540" s="131"/>
      <c r="U540" s="131"/>
      <c r="V540" s="131"/>
      <c r="W540" s="131"/>
      <c r="X540" s="131"/>
      <c r="Y540" s="126"/>
      <c r="Z540" s="126"/>
      <c r="AA540" s="126"/>
      <c r="AB540" s="126"/>
      <c r="AC540" s="126"/>
      <c r="AD540" s="126"/>
      <c r="AE540" s="126"/>
      <c r="AF540" s="126"/>
      <c r="AG540" s="126" t="s">
        <v>340</v>
      </c>
      <c r="AH540" s="126"/>
      <c r="AI540" s="126"/>
      <c r="AJ540" s="126"/>
      <c r="AK540" s="126"/>
      <c r="AL540" s="126"/>
      <c r="AM540" s="126"/>
      <c r="AN540" s="126"/>
      <c r="AO540" s="126"/>
      <c r="AP540" s="126"/>
      <c r="AQ540" s="126"/>
      <c r="AR540" s="126"/>
      <c r="AS540" s="126"/>
      <c r="AT540" s="126"/>
      <c r="AU540" s="126"/>
      <c r="AV540" s="126"/>
      <c r="AW540" s="126"/>
      <c r="AX540" s="126"/>
      <c r="AY540" s="126"/>
      <c r="AZ540" s="126"/>
      <c r="BA540" s="126"/>
      <c r="BB540" s="126"/>
      <c r="BC540" s="126"/>
      <c r="BD540" s="126"/>
      <c r="BE540" s="126"/>
      <c r="BF540" s="126"/>
      <c r="BG540" s="126"/>
      <c r="BH540" s="126"/>
    </row>
    <row r="541" spans="1:60">
      <c r="A541" s="129"/>
      <c r="B541" s="129"/>
      <c r="C541" s="257" t="s">
        <v>1523</v>
      </c>
      <c r="D541" s="258"/>
      <c r="E541" s="258"/>
      <c r="F541" s="258"/>
      <c r="G541" s="258"/>
      <c r="H541" s="131"/>
      <c r="I541" s="131"/>
      <c r="J541" s="131"/>
      <c r="K541" s="131"/>
      <c r="L541" s="131"/>
      <c r="M541" s="131"/>
      <c r="N541" s="130"/>
      <c r="O541" s="130"/>
      <c r="P541" s="130"/>
      <c r="Q541" s="130"/>
      <c r="R541" s="131"/>
      <c r="S541" s="131"/>
      <c r="T541" s="131"/>
      <c r="U541" s="131"/>
      <c r="V541" s="131"/>
      <c r="W541" s="131"/>
      <c r="X541" s="131"/>
      <c r="Y541" s="126"/>
      <c r="Z541" s="126"/>
      <c r="AA541" s="126"/>
      <c r="AB541" s="126"/>
      <c r="AC541" s="126"/>
      <c r="AD541" s="126"/>
      <c r="AE541" s="126"/>
      <c r="AF541" s="126"/>
      <c r="AG541" s="126" t="s">
        <v>340</v>
      </c>
      <c r="AH541" s="126"/>
      <c r="AI541" s="126"/>
      <c r="AJ541" s="126"/>
      <c r="AK541" s="126"/>
      <c r="AL541" s="126"/>
      <c r="AM541" s="126"/>
      <c r="AN541" s="126"/>
      <c r="AO541" s="126"/>
      <c r="AP541" s="126"/>
      <c r="AQ541" s="126"/>
      <c r="AR541" s="126"/>
      <c r="AS541" s="126"/>
      <c r="AT541" s="126"/>
      <c r="AU541" s="126"/>
      <c r="AV541" s="126"/>
      <c r="AW541" s="126"/>
      <c r="AX541" s="126"/>
      <c r="AY541" s="126"/>
      <c r="AZ541" s="126"/>
      <c r="BA541" s="126"/>
      <c r="BB541" s="126"/>
      <c r="BC541" s="126"/>
      <c r="BD541" s="126"/>
      <c r="BE541" s="126"/>
      <c r="BF541" s="126"/>
      <c r="BG541" s="126"/>
      <c r="BH541" s="126"/>
    </row>
    <row r="542" spans="1:60">
      <c r="A542" s="129"/>
      <c r="B542" s="129"/>
      <c r="C542" s="257" t="s">
        <v>1524</v>
      </c>
      <c r="D542" s="258"/>
      <c r="E542" s="258"/>
      <c r="F542" s="258"/>
      <c r="G542" s="258"/>
      <c r="H542" s="131"/>
      <c r="I542" s="131"/>
      <c r="J542" s="131"/>
      <c r="K542" s="131"/>
      <c r="L542" s="131"/>
      <c r="M542" s="131"/>
      <c r="N542" s="130"/>
      <c r="O542" s="130"/>
      <c r="P542" s="130"/>
      <c r="Q542" s="130"/>
      <c r="R542" s="131"/>
      <c r="S542" s="131"/>
      <c r="T542" s="131"/>
      <c r="U542" s="131"/>
      <c r="V542" s="131"/>
      <c r="W542" s="131"/>
      <c r="X542" s="131"/>
      <c r="Y542" s="126"/>
      <c r="Z542" s="126"/>
      <c r="AA542" s="126"/>
      <c r="AB542" s="126"/>
      <c r="AC542" s="126"/>
      <c r="AD542" s="126"/>
      <c r="AE542" s="126"/>
      <c r="AF542" s="126"/>
      <c r="AG542" s="126" t="s">
        <v>340</v>
      </c>
      <c r="AH542" s="126"/>
      <c r="AI542" s="126"/>
      <c r="AJ542" s="126"/>
      <c r="AK542" s="126"/>
      <c r="AL542" s="126"/>
      <c r="AM542" s="126"/>
      <c r="AN542" s="126"/>
      <c r="AO542" s="126"/>
      <c r="AP542" s="126"/>
      <c r="AQ542" s="126"/>
      <c r="AR542" s="126"/>
      <c r="AS542" s="126"/>
      <c r="AT542" s="126"/>
      <c r="AU542" s="126"/>
      <c r="AV542" s="126"/>
      <c r="AW542" s="126"/>
      <c r="AX542" s="126"/>
      <c r="AY542" s="126"/>
      <c r="AZ542" s="126"/>
      <c r="BA542" s="126"/>
      <c r="BB542" s="126"/>
      <c r="BC542" s="126"/>
      <c r="BD542" s="126"/>
      <c r="BE542" s="126"/>
      <c r="BF542" s="126"/>
      <c r="BG542" s="126"/>
      <c r="BH542" s="126"/>
    </row>
    <row r="543" spans="1:60">
      <c r="A543" s="129"/>
      <c r="B543" s="129"/>
      <c r="C543" s="257" t="s">
        <v>1476</v>
      </c>
      <c r="D543" s="258"/>
      <c r="E543" s="258"/>
      <c r="F543" s="258"/>
      <c r="G543" s="258"/>
      <c r="H543" s="131"/>
      <c r="I543" s="131"/>
      <c r="J543" s="131"/>
      <c r="K543" s="131"/>
      <c r="L543" s="131"/>
      <c r="M543" s="131"/>
      <c r="N543" s="130"/>
      <c r="O543" s="130"/>
      <c r="P543" s="130"/>
      <c r="Q543" s="130"/>
      <c r="R543" s="131"/>
      <c r="S543" s="131"/>
      <c r="T543" s="131"/>
      <c r="U543" s="131"/>
      <c r="V543" s="131"/>
      <c r="W543" s="131"/>
      <c r="X543" s="131"/>
      <c r="Y543" s="126"/>
      <c r="Z543" s="126"/>
      <c r="AA543" s="126"/>
      <c r="AB543" s="126"/>
      <c r="AC543" s="126"/>
      <c r="AD543" s="126"/>
      <c r="AE543" s="126"/>
      <c r="AF543" s="126"/>
      <c r="AG543" s="126" t="s">
        <v>340</v>
      </c>
      <c r="AH543" s="126"/>
      <c r="AI543" s="126"/>
      <c r="AJ543" s="126"/>
      <c r="AK543" s="126"/>
      <c r="AL543" s="126"/>
      <c r="AM543" s="126"/>
      <c r="AN543" s="126"/>
      <c r="AO543" s="126"/>
      <c r="AP543" s="126"/>
      <c r="AQ543" s="126"/>
      <c r="AR543" s="126"/>
      <c r="AS543" s="126"/>
      <c r="AT543" s="126"/>
      <c r="AU543" s="126"/>
      <c r="AV543" s="126"/>
      <c r="AW543" s="126"/>
      <c r="AX543" s="126"/>
      <c r="AY543" s="126"/>
      <c r="AZ543" s="126"/>
      <c r="BA543" s="126"/>
      <c r="BB543" s="126"/>
      <c r="BC543" s="126"/>
      <c r="BD543" s="126"/>
      <c r="BE543" s="126"/>
      <c r="BF543" s="126"/>
      <c r="BG543" s="126"/>
      <c r="BH543" s="126"/>
    </row>
    <row r="544" spans="1:60">
      <c r="A544" s="129"/>
      <c r="B544" s="129"/>
      <c r="C544" s="257" t="s">
        <v>1525</v>
      </c>
      <c r="D544" s="258"/>
      <c r="E544" s="258"/>
      <c r="F544" s="258"/>
      <c r="G544" s="258"/>
      <c r="H544" s="131"/>
      <c r="I544" s="131"/>
      <c r="J544" s="131"/>
      <c r="K544" s="131"/>
      <c r="L544" s="131"/>
      <c r="M544" s="131"/>
      <c r="N544" s="130"/>
      <c r="O544" s="130"/>
      <c r="P544" s="130"/>
      <c r="Q544" s="130"/>
      <c r="R544" s="131"/>
      <c r="S544" s="131"/>
      <c r="T544" s="131"/>
      <c r="U544" s="131"/>
      <c r="V544" s="131"/>
      <c r="W544" s="131"/>
      <c r="X544" s="131"/>
      <c r="Y544" s="126"/>
      <c r="Z544" s="126"/>
      <c r="AA544" s="126"/>
      <c r="AB544" s="126"/>
      <c r="AC544" s="126"/>
      <c r="AD544" s="126"/>
      <c r="AE544" s="126"/>
      <c r="AF544" s="126"/>
      <c r="AG544" s="126" t="s">
        <v>340</v>
      </c>
      <c r="AH544" s="126"/>
      <c r="AI544" s="126"/>
      <c r="AJ544" s="126"/>
      <c r="AK544" s="126"/>
      <c r="AL544" s="126"/>
      <c r="AM544" s="126"/>
      <c r="AN544" s="126"/>
      <c r="AO544" s="126"/>
      <c r="AP544" s="126"/>
      <c r="AQ544" s="126"/>
      <c r="AR544" s="126"/>
      <c r="AS544" s="126"/>
      <c r="AT544" s="126"/>
      <c r="AU544" s="126"/>
      <c r="AV544" s="126"/>
      <c r="AW544" s="126"/>
      <c r="AX544" s="126"/>
      <c r="AY544" s="126"/>
      <c r="AZ544" s="126"/>
      <c r="BA544" s="126"/>
      <c r="BB544" s="126"/>
      <c r="BC544" s="126"/>
      <c r="BD544" s="126"/>
      <c r="BE544" s="126"/>
      <c r="BF544" s="126"/>
      <c r="BG544" s="126"/>
      <c r="BH544" s="126"/>
    </row>
    <row r="545" spans="1:60">
      <c r="A545" s="129"/>
      <c r="B545" s="129"/>
      <c r="C545" s="257" t="s">
        <v>373</v>
      </c>
      <c r="D545" s="258"/>
      <c r="E545" s="258"/>
      <c r="F545" s="258"/>
      <c r="G545" s="258"/>
      <c r="H545" s="131"/>
      <c r="I545" s="131"/>
      <c r="J545" s="131"/>
      <c r="K545" s="131"/>
      <c r="L545" s="131"/>
      <c r="M545" s="131"/>
      <c r="N545" s="130"/>
      <c r="O545" s="130"/>
      <c r="P545" s="130"/>
      <c r="Q545" s="130"/>
      <c r="R545" s="131"/>
      <c r="S545" s="131"/>
      <c r="T545" s="131"/>
      <c r="U545" s="131"/>
      <c r="V545" s="131"/>
      <c r="W545" s="131"/>
      <c r="X545" s="131"/>
      <c r="Y545" s="126"/>
      <c r="Z545" s="126"/>
      <c r="AA545" s="126"/>
      <c r="AB545" s="126"/>
      <c r="AC545" s="126"/>
      <c r="AD545" s="126"/>
      <c r="AE545" s="126"/>
      <c r="AF545" s="126"/>
      <c r="AG545" s="126" t="s">
        <v>340</v>
      </c>
      <c r="AH545" s="126"/>
      <c r="AI545" s="126"/>
      <c r="AJ545" s="126"/>
      <c r="AK545" s="126"/>
      <c r="AL545" s="126"/>
      <c r="AM545" s="126"/>
      <c r="AN545" s="126"/>
      <c r="AO545" s="126"/>
      <c r="AP545" s="126"/>
      <c r="AQ545" s="126"/>
      <c r="AR545" s="126"/>
      <c r="AS545" s="126"/>
      <c r="AT545" s="126"/>
      <c r="AU545" s="126"/>
      <c r="AV545" s="126"/>
      <c r="AW545" s="126"/>
      <c r="AX545" s="126"/>
      <c r="AY545" s="126"/>
      <c r="AZ545" s="126"/>
      <c r="BA545" s="126"/>
      <c r="BB545" s="126"/>
      <c r="BC545" s="126"/>
      <c r="BD545" s="126"/>
      <c r="BE545" s="126"/>
      <c r="BF545" s="126"/>
      <c r="BG545" s="126"/>
      <c r="BH545" s="126"/>
    </row>
    <row r="546" spans="1:60">
      <c r="A546" s="129"/>
      <c r="B546" s="129"/>
      <c r="C546" s="257" t="s">
        <v>1287</v>
      </c>
      <c r="D546" s="258"/>
      <c r="E546" s="258"/>
      <c r="F546" s="258"/>
      <c r="G546" s="258"/>
      <c r="H546" s="131"/>
      <c r="I546" s="131"/>
      <c r="J546" s="131"/>
      <c r="K546" s="131"/>
      <c r="L546" s="131"/>
      <c r="M546" s="131"/>
      <c r="N546" s="130"/>
      <c r="O546" s="130"/>
      <c r="P546" s="130"/>
      <c r="Q546" s="130"/>
      <c r="R546" s="131"/>
      <c r="S546" s="131"/>
      <c r="T546" s="131"/>
      <c r="U546" s="131"/>
      <c r="V546" s="131"/>
      <c r="W546" s="131"/>
      <c r="X546" s="131"/>
      <c r="Y546" s="126"/>
      <c r="Z546" s="126"/>
      <c r="AA546" s="126"/>
      <c r="AB546" s="126"/>
      <c r="AC546" s="126"/>
      <c r="AD546" s="126"/>
      <c r="AE546" s="126"/>
      <c r="AF546" s="126"/>
      <c r="AG546" s="126" t="s">
        <v>340</v>
      </c>
      <c r="AH546" s="126"/>
      <c r="AI546" s="126"/>
      <c r="AJ546" s="126"/>
      <c r="AK546" s="126"/>
      <c r="AL546" s="126"/>
      <c r="AM546" s="126"/>
      <c r="AN546" s="126"/>
      <c r="AO546" s="126"/>
      <c r="AP546" s="126"/>
      <c r="AQ546" s="126"/>
      <c r="AR546" s="126"/>
      <c r="AS546" s="126"/>
      <c r="AT546" s="126"/>
      <c r="AU546" s="126"/>
      <c r="AV546" s="126"/>
      <c r="AW546" s="126"/>
      <c r="AX546" s="126"/>
      <c r="AY546" s="126"/>
      <c r="AZ546" s="126"/>
      <c r="BA546" s="126"/>
      <c r="BB546" s="126"/>
      <c r="BC546" s="126"/>
      <c r="BD546" s="126"/>
      <c r="BE546" s="126"/>
      <c r="BF546" s="126"/>
      <c r="BG546" s="126"/>
      <c r="BH546" s="126"/>
    </row>
    <row r="547" spans="1:60">
      <c r="A547" s="129"/>
      <c r="B547" s="129"/>
      <c r="C547" s="257" t="s">
        <v>1187</v>
      </c>
      <c r="D547" s="258"/>
      <c r="E547" s="258"/>
      <c r="F547" s="258"/>
      <c r="G547" s="258"/>
      <c r="H547" s="131"/>
      <c r="I547" s="131"/>
      <c r="J547" s="131"/>
      <c r="K547" s="131"/>
      <c r="L547" s="131"/>
      <c r="M547" s="131"/>
      <c r="N547" s="130"/>
      <c r="O547" s="130"/>
      <c r="P547" s="130"/>
      <c r="Q547" s="130"/>
      <c r="R547" s="131"/>
      <c r="S547" s="131"/>
      <c r="T547" s="131"/>
      <c r="U547" s="131"/>
      <c r="V547" s="131"/>
      <c r="W547" s="131"/>
      <c r="X547" s="131"/>
      <c r="Y547" s="126"/>
      <c r="Z547" s="126"/>
      <c r="AA547" s="126"/>
      <c r="AB547" s="126"/>
      <c r="AC547" s="126"/>
      <c r="AD547" s="126"/>
      <c r="AE547" s="126"/>
      <c r="AF547" s="126"/>
      <c r="AG547" s="126" t="s">
        <v>340</v>
      </c>
      <c r="AH547" s="126"/>
      <c r="AI547" s="126"/>
      <c r="AJ547" s="126"/>
      <c r="AK547" s="126"/>
      <c r="AL547" s="126"/>
      <c r="AM547" s="126"/>
      <c r="AN547" s="126"/>
      <c r="AO547" s="126"/>
      <c r="AP547" s="126"/>
      <c r="AQ547" s="126"/>
      <c r="AR547" s="126"/>
      <c r="AS547" s="126"/>
      <c r="AT547" s="126"/>
      <c r="AU547" s="126"/>
      <c r="AV547" s="126"/>
      <c r="AW547" s="126"/>
      <c r="AX547" s="126"/>
      <c r="AY547" s="126"/>
      <c r="AZ547" s="126"/>
      <c r="BA547" s="126"/>
      <c r="BB547" s="126"/>
      <c r="BC547" s="126"/>
      <c r="BD547" s="126"/>
      <c r="BE547" s="126"/>
      <c r="BF547" s="126"/>
      <c r="BG547" s="126"/>
      <c r="BH547" s="126"/>
    </row>
    <row r="548" spans="1:60">
      <c r="A548" s="146" t="s">
        <v>413</v>
      </c>
      <c r="B548" s="147" t="s">
        <v>1526</v>
      </c>
      <c r="C548" s="153" t="s">
        <v>1527</v>
      </c>
      <c r="D548" s="148" t="s">
        <v>0</v>
      </c>
      <c r="E548" s="149">
        <v>0</v>
      </c>
      <c r="F548" s="150">
        <v>7.1999974533566355</v>
      </c>
      <c r="G548" s="145">
        <f t="shared" ref="G548" si="41">F548*E548</f>
        <v>0</v>
      </c>
      <c r="H548" s="131">
        <v>0</v>
      </c>
      <c r="I548" s="131">
        <v>0</v>
      </c>
      <c r="J548" s="131">
        <v>7.2</v>
      </c>
      <c r="K548" s="131">
        <v>1130.9004</v>
      </c>
      <c r="L548" s="131">
        <v>21</v>
      </c>
      <c r="M548" s="131">
        <v>1368.3890000000001</v>
      </c>
      <c r="N548" s="130">
        <v>0</v>
      </c>
      <c r="O548" s="130">
        <v>0</v>
      </c>
      <c r="P548" s="130">
        <v>0</v>
      </c>
      <c r="Q548" s="130">
        <v>0</v>
      </c>
      <c r="R548" s="131">
        <v>0</v>
      </c>
      <c r="S548" s="131" t="s">
        <v>326</v>
      </c>
      <c r="T548" s="131"/>
      <c r="U548" s="131">
        <v>0</v>
      </c>
      <c r="V548" s="131">
        <v>0</v>
      </c>
      <c r="W548" s="131">
        <v>0</v>
      </c>
      <c r="X548" s="131" t="s">
        <v>327</v>
      </c>
      <c r="Y548" s="126"/>
      <c r="Z548" s="126"/>
      <c r="AA548" s="126"/>
      <c r="AB548" s="126"/>
      <c r="AC548" s="126"/>
      <c r="AD548" s="126"/>
      <c r="AE548" s="126"/>
      <c r="AF548" s="126"/>
      <c r="AG548" s="126" t="s">
        <v>1349</v>
      </c>
      <c r="AH548" s="126"/>
      <c r="AI548" s="126"/>
      <c r="AJ548" s="126"/>
      <c r="AK548" s="126"/>
      <c r="AL548" s="126"/>
      <c r="AM548" s="126"/>
      <c r="AN548" s="126"/>
      <c r="AO548" s="126"/>
      <c r="AP548" s="126"/>
      <c r="AQ548" s="126"/>
      <c r="AR548" s="126"/>
      <c r="AS548" s="126"/>
      <c r="AT548" s="126"/>
      <c r="AU548" s="126"/>
      <c r="AV548" s="126"/>
      <c r="AW548" s="126"/>
      <c r="AX548" s="126"/>
      <c r="AY548" s="126"/>
      <c r="AZ548" s="126"/>
      <c r="BA548" s="126"/>
      <c r="BB548" s="126"/>
      <c r="BC548" s="126"/>
      <c r="BD548" s="126"/>
      <c r="BE548" s="126"/>
      <c r="BF548" s="126"/>
      <c r="BG548" s="126"/>
      <c r="BH548" s="126"/>
    </row>
    <row r="549" spans="1:60">
      <c r="A549" s="134" t="s">
        <v>320</v>
      </c>
      <c r="B549" s="135" t="s">
        <v>210</v>
      </c>
      <c r="C549" s="152" t="s">
        <v>211</v>
      </c>
      <c r="D549" s="136"/>
      <c r="E549" s="137"/>
      <c r="F549" s="138"/>
      <c r="G549" s="139">
        <f>G550+G560+G565</f>
        <v>0</v>
      </c>
      <c r="H549" s="133"/>
      <c r="I549" s="133">
        <v>0</v>
      </c>
      <c r="J549" s="133"/>
      <c r="K549" s="133">
        <v>0</v>
      </c>
      <c r="L549" s="133"/>
      <c r="M549" s="133"/>
      <c r="N549" s="132"/>
      <c r="O549" s="132"/>
      <c r="P549" s="132"/>
      <c r="Q549" s="132"/>
      <c r="R549" s="133"/>
      <c r="S549" s="133"/>
      <c r="T549" s="133"/>
      <c r="U549" s="133"/>
      <c r="V549" s="133"/>
      <c r="W549" s="133"/>
      <c r="X549" s="133"/>
      <c r="AG549" t="s">
        <v>321</v>
      </c>
    </row>
    <row r="550" spans="1:60" ht="22.5">
      <c r="A550" s="140" t="s">
        <v>425</v>
      </c>
      <c r="B550" s="141" t="s">
        <v>1528</v>
      </c>
      <c r="C550" s="154" t="s">
        <v>1529</v>
      </c>
      <c r="D550" s="142" t="s">
        <v>338</v>
      </c>
      <c r="E550" s="143">
        <v>55.07</v>
      </c>
      <c r="F550" s="144">
        <v>0</v>
      </c>
      <c r="G550" s="145">
        <f t="shared" ref="G550" si="42">F550*E550</f>
        <v>0</v>
      </c>
      <c r="H550" s="131">
        <v>0</v>
      </c>
      <c r="I550" s="131">
        <v>0</v>
      </c>
      <c r="J550" s="131">
        <v>147</v>
      </c>
      <c r="K550" s="131">
        <v>8095.29</v>
      </c>
      <c r="L550" s="131">
        <v>21</v>
      </c>
      <c r="M550" s="131">
        <v>9795.3009000000002</v>
      </c>
      <c r="N550" s="130">
        <v>0</v>
      </c>
      <c r="O550" s="130">
        <v>0</v>
      </c>
      <c r="P550" s="130">
        <v>0</v>
      </c>
      <c r="Q550" s="130">
        <v>0</v>
      </c>
      <c r="R550" s="131">
        <v>0</v>
      </c>
      <c r="S550" s="131" t="s">
        <v>326</v>
      </c>
      <c r="T550" s="131"/>
      <c r="U550" s="131">
        <v>0</v>
      </c>
      <c r="V550" s="131">
        <v>0</v>
      </c>
      <c r="W550" s="131">
        <v>0</v>
      </c>
      <c r="X550" s="131" t="s">
        <v>327</v>
      </c>
      <c r="Y550" s="126"/>
      <c r="Z550" s="126"/>
      <c r="AA550" s="126"/>
      <c r="AB550" s="126"/>
      <c r="AC550" s="126"/>
      <c r="AD550" s="126"/>
      <c r="AE550" s="126"/>
      <c r="AF550" s="126"/>
      <c r="AG550" s="126" t="s">
        <v>1349</v>
      </c>
      <c r="AH550" s="126"/>
      <c r="AI550" s="126"/>
      <c r="AJ550" s="126"/>
      <c r="AK550" s="126"/>
      <c r="AL550" s="126"/>
      <c r="AM550" s="126"/>
      <c r="AN550" s="126"/>
      <c r="AO550" s="126"/>
      <c r="AP550" s="126"/>
      <c r="AQ550" s="126"/>
      <c r="AR550" s="126"/>
      <c r="AS550" s="126"/>
      <c r="AT550" s="126"/>
      <c r="AU550" s="126"/>
      <c r="AV550" s="126"/>
      <c r="AW550" s="126"/>
      <c r="AX550" s="126"/>
      <c r="AY550" s="126"/>
      <c r="AZ550" s="126"/>
      <c r="BA550" s="126"/>
      <c r="BB550" s="126"/>
      <c r="BC550" s="126"/>
      <c r="BD550" s="126"/>
      <c r="BE550" s="126"/>
      <c r="BF550" s="126"/>
      <c r="BG550" s="126"/>
      <c r="BH550" s="126"/>
    </row>
    <row r="551" spans="1:60">
      <c r="A551" s="129"/>
      <c r="B551" s="129"/>
      <c r="C551" s="255" t="s">
        <v>1530</v>
      </c>
      <c r="D551" s="256"/>
      <c r="E551" s="256"/>
      <c r="F551" s="256"/>
      <c r="G551" s="256"/>
      <c r="H551" s="131"/>
      <c r="I551" s="131"/>
      <c r="J551" s="131"/>
      <c r="K551" s="131"/>
      <c r="L551" s="131"/>
      <c r="M551" s="131"/>
      <c r="N551" s="130"/>
      <c r="O551" s="130"/>
      <c r="P551" s="130"/>
      <c r="Q551" s="130"/>
      <c r="R551" s="131"/>
      <c r="S551" s="131"/>
      <c r="T551" s="131"/>
      <c r="U551" s="131"/>
      <c r="V551" s="131"/>
      <c r="W551" s="131"/>
      <c r="X551" s="131"/>
      <c r="Y551" s="126"/>
      <c r="Z551" s="126"/>
      <c r="AA551" s="126"/>
      <c r="AB551" s="126"/>
      <c r="AC551" s="126"/>
      <c r="AD551" s="126"/>
      <c r="AE551" s="126"/>
      <c r="AF551" s="126"/>
      <c r="AG551" s="126" t="s">
        <v>340</v>
      </c>
      <c r="AH551" s="126"/>
      <c r="AI551" s="126"/>
      <c r="AJ551" s="126"/>
      <c r="AK551" s="126"/>
      <c r="AL551" s="126"/>
      <c r="AM551" s="126"/>
      <c r="AN551" s="126"/>
      <c r="AO551" s="126"/>
      <c r="AP551" s="126"/>
      <c r="AQ551" s="126"/>
      <c r="AR551" s="126"/>
      <c r="AS551" s="126"/>
      <c r="AT551" s="126"/>
      <c r="AU551" s="126"/>
      <c r="AV551" s="126"/>
      <c r="AW551" s="126"/>
      <c r="AX551" s="126"/>
      <c r="AY551" s="126"/>
      <c r="AZ551" s="126"/>
      <c r="BA551" s="126"/>
      <c r="BB551" s="126"/>
      <c r="BC551" s="126"/>
      <c r="BD551" s="126"/>
      <c r="BE551" s="126"/>
      <c r="BF551" s="126"/>
      <c r="BG551" s="126"/>
      <c r="BH551" s="126"/>
    </row>
    <row r="552" spans="1:60">
      <c r="A552" s="129"/>
      <c r="B552" s="129"/>
      <c r="C552" s="257" t="s">
        <v>1253</v>
      </c>
      <c r="D552" s="258"/>
      <c r="E552" s="258"/>
      <c r="F552" s="258"/>
      <c r="G552" s="258"/>
      <c r="H552" s="131"/>
      <c r="I552" s="131"/>
      <c r="J552" s="131"/>
      <c r="K552" s="131"/>
      <c r="L552" s="131"/>
      <c r="M552" s="131"/>
      <c r="N552" s="130"/>
      <c r="O552" s="130"/>
      <c r="P552" s="130"/>
      <c r="Q552" s="130"/>
      <c r="R552" s="131"/>
      <c r="S552" s="131"/>
      <c r="T552" s="131"/>
      <c r="U552" s="131"/>
      <c r="V552" s="131"/>
      <c r="W552" s="131"/>
      <c r="X552" s="131"/>
      <c r="Y552" s="126"/>
      <c r="Z552" s="126"/>
      <c r="AA552" s="126"/>
      <c r="AB552" s="126"/>
      <c r="AC552" s="126"/>
      <c r="AD552" s="126"/>
      <c r="AE552" s="126"/>
      <c r="AF552" s="126"/>
      <c r="AG552" s="126" t="s">
        <v>340</v>
      </c>
      <c r="AH552" s="126"/>
      <c r="AI552" s="126"/>
      <c r="AJ552" s="126"/>
      <c r="AK552" s="126"/>
      <c r="AL552" s="126"/>
      <c r="AM552" s="126"/>
      <c r="AN552" s="126"/>
      <c r="AO552" s="126"/>
      <c r="AP552" s="126"/>
      <c r="AQ552" s="126"/>
      <c r="AR552" s="126"/>
      <c r="AS552" s="126"/>
      <c r="AT552" s="126"/>
      <c r="AU552" s="126"/>
      <c r="AV552" s="126"/>
      <c r="AW552" s="126"/>
      <c r="AX552" s="126"/>
      <c r="AY552" s="126"/>
      <c r="AZ552" s="126"/>
      <c r="BA552" s="126"/>
      <c r="BB552" s="126"/>
      <c r="BC552" s="126"/>
      <c r="BD552" s="126"/>
      <c r="BE552" s="126"/>
      <c r="BF552" s="126"/>
      <c r="BG552" s="126"/>
      <c r="BH552" s="126"/>
    </row>
    <row r="553" spans="1:60">
      <c r="A553" s="129"/>
      <c r="B553" s="129"/>
      <c r="C553" s="257" t="s">
        <v>1420</v>
      </c>
      <c r="D553" s="258"/>
      <c r="E553" s="258"/>
      <c r="F553" s="258"/>
      <c r="G553" s="258"/>
      <c r="H553" s="131"/>
      <c r="I553" s="131"/>
      <c r="J553" s="131"/>
      <c r="K553" s="131"/>
      <c r="L553" s="131"/>
      <c r="M553" s="131"/>
      <c r="N553" s="130"/>
      <c r="O553" s="130"/>
      <c r="P553" s="130"/>
      <c r="Q553" s="130"/>
      <c r="R553" s="131"/>
      <c r="S553" s="131"/>
      <c r="T553" s="131"/>
      <c r="U553" s="131"/>
      <c r="V553" s="131"/>
      <c r="W553" s="131"/>
      <c r="X553" s="131"/>
      <c r="Y553" s="126"/>
      <c r="Z553" s="126"/>
      <c r="AA553" s="126"/>
      <c r="AB553" s="126"/>
      <c r="AC553" s="126"/>
      <c r="AD553" s="126"/>
      <c r="AE553" s="126"/>
      <c r="AF553" s="126"/>
      <c r="AG553" s="126" t="s">
        <v>340</v>
      </c>
      <c r="AH553" s="126"/>
      <c r="AI553" s="126"/>
      <c r="AJ553" s="126"/>
      <c r="AK553" s="126"/>
      <c r="AL553" s="126"/>
      <c r="AM553" s="126"/>
      <c r="AN553" s="126"/>
      <c r="AO553" s="126"/>
      <c r="AP553" s="126"/>
      <c r="AQ553" s="126"/>
      <c r="AR553" s="126"/>
      <c r="AS553" s="126"/>
      <c r="AT553" s="126"/>
      <c r="AU553" s="126"/>
      <c r="AV553" s="126"/>
      <c r="AW553" s="126"/>
      <c r="AX553" s="126"/>
      <c r="AY553" s="126"/>
      <c r="AZ553" s="126"/>
      <c r="BA553" s="126"/>
      <c r="BB553" s="126"/>
      <c r="BC553" s="126"/>
      <c r="BD553" s="126"/>
      <c r="BE553" s="126"/>
      <c r="BF553" s="126"/>
      <c r="BG553" s="126"/>
      <c r="BH553" s="126"/>
    </row>
    <row r="554" spans="1:60">
      <c r="A554" s="129"/>
      <c r="B554" s="129"/>
      <c r="C554" s="257" t="s">
        <v>1286</v>
      </c>
      <c r="D554" s="258"/>
      <c r="E554" s="258"/>
      <c r="F554" s="258"/>
      <c r="G554" s="258"/>
      <c r="H554" s="131"/>
      <c r="I554" s="131"/>
      <c r="J554" s="131"/>
      <c r="K554" s="131"/>
      <c r="L554" s="131"/>
      <c r="M554" s="131"/>
      <c r="N554" s="130"/>
      <c r="O554" s="130"/>
      <c r="P554" s="130"/>
      <c r="Q554" s="130"/>
      <c r="R554" s="131"/>
      <c r="S554" s="131"/>
      <c r="T554" s="131"/>
      <c r="U554" s="131"/>
      <c r="V554" s="131"/>
      <c r="W554" s="131"/>
      <c r="X554" s="131"/>
      <c r="Y554" s="126"/>
      <c r="Z554" s="126"/>
      <c r="AA554" s="126"/>
      <c r="AB554" s="126"/>
      <c r="AC554" s="126"/>
      <c r="AD554" s="126"/>
      <c r="AE554" s="126"/>
      <c r="AF554" s="126"/>
      <c r="AG554" s="126" t="s">
        <v>340</v>
      </c>
      <c r="AH554" s="126"/>
      <c r="AI554" s="126"/>
      <c r="AJ554" s="126"/>
      <c r="AK554" s="126"/>
      <c r="AL554" s="126"/>
      <c r="AM554" s="126"/>
      <c r="AN554" s="126"/>
      <c r="AO554" s="126"/>
      <c r="AP554" s="126"/>
      <c r="AQ554" s="126"/>
      <c r="AR554" s="126"/>
      <c r="AS554" s="126"/>
      <c r="AT554" s="126"/>
      <c r="AU554" s="126"/>
      <c r="AV554" s="126"/>
      <c r="AW554" s="126"/>
      <c r="AX554" s="126"/>
      <c r="AY554" s="126"/>
      <c r="AZ554" s="126"/>
      <c r="BA554" s="126"/>
      <c r="BB554" s="126"/>
      <c r="BC554" s="126"/>
      <c r="BD554" s="126"/>
      <c r="BE554" s="126"/>
      <c r="BF554" s="126"/>
      <c r="BG554" s="126"/>
      <c r="BH554" s="126"/>
    </row>
    <row r="555" spans="1:60">
      <c r="A555" s="129"/>
      <c r="B555" s="129"/>
      <c r="C555" s="257" t="s">
        <v>1531</v>
      </c>
      <c r="D555" s="258"/>
      <c r="E555" s="258"/>
      <c r="F555" s="258"/>
      <c r="G555" s="258"/>
      <c r="H555" s="131"/>
      <c r="I555" s="131"/>
      <c r="J555" s="131"/>
      <c r="K555" s="131"/>
      <c r="L555" s="131"/>
      <c r="M555" s="131"/>
      <c r="N555" s="130"/>
      <c r="O555" s="130"/>
      <c r="P555" s="130"/>
      <c r="Q555" s="130"/>
      <c r="R555" s="131"/>
      <c r="S555" s="131"/>
      <c r="T555" s="131"/>
      <c r="U555" s="131"/>
      <c r="V555" s="131"/>
      <c r="W555" s="131"/>
      <c r="X555" s="131"/>
      <c r="Y555" s="126"/>
      <c r="Z555" s="126"/>
      <c r="AA555" s="126"/>
      <c r="AB555" s="126"/>
      <c r="AC555" s="126"/>
      <c r="AD555" s="126"/>
      <c r="AE555" s="126"/>
      <c r="AF555" s="126"/>
      <c r="AG555" s="126" t="s">
        <v>340</v>
      </c>
      <c r="AH555" s="126"/>
      <c r="AI555" s="126"/>
      <c r="AJ555" s="126"/>
      <c r="AK555" s="126"/>
      <c r="AL555" s="126"/>
      <c r="AM555" s="126"/>
      <c r="AN555" s="126"/>
      <c r="AO555" s="126"/>
      <c r="AP555" s="126"/>
      <c r="AQ555" s="126"/>
      <c r="AR555" s="126"/>
      <c r="AS555" s="126"/>
      <c r="AT555" s="126"/>
      <c r="AU555" s="126"/>
      <c r="AV555" s="126"/>
      <c r="AW555" s="126"/>
      <c r="AX555" s="126"/>
      <c r="AY555" s="126"/>
      <c r="AZ555" s="126"/>
      <c r="BA555" s="126"/>
      <c r="BB555" s="126"/>
      <c r="BC555" s="126"/>
      <c r="BD555" s="126"/>
      <c r="BE555" s="126"/>
      <c r="BF555" s="126"/>
      <c r="BG555" s="126"/>
      <c r="BH555" s="126"/>
    </row>
    <row r="556" spans="1:60">
      <c r="A556" s="129"/>
      <c r="B556" s="129"/>
      <c r="C556" s="257" t="s">
        <v>1410</v>
      </c>
      <c r="D556" s="258"/>
      <c r="E556" s="258"/>
      <c r="F556" s="258"/>
      <c r="G556" s="258"/>
      <c r="H556" s="131"/>
      <c r="I556" s="131"/>
      <c r="J556" s="131"/>
      <c r="K556" s="131"/>
      <c r="L556" s="131"/>
      <c r="M556" s="131"/>
      <c r="N556" s="130"/>
      <c r="O556" s="130"/>
      <c r="P556" s="130"/>
      <c r="Q556" s="130"/>
      <c r="R556" s="131"/>
      <c r="S556" s="131"/>
      <c r="T556" s="131"/>
      <c r="U556" s="131"/>
      <c r="V556" s="131"/>
      <c r="W556" s="131"/>
      <c r="X556" s="131"/>
      <c r="Y556" s="126"/>
      <c r="Z556" s="126"/>
      <c r="AA556" s="126"/>
      <c r="AB556" s="126"/>
      <c r="AC556" s="126"/>
      <c r="AD556" s="126"/>
      <c r="AE556" s="126"/>
      <c r="AF556" s="126"/>
      <c r="AG556" s="126" t="s">
        <v>340</v>
      </c>
      <c r="AH556" s="126"/>
      <c r="AI556" s="126"/>
      <c r="AJ556" s="126"/>
      <c r="AK556" s="126"/>
      <c r="AL556" s="126"/>
      <c r="AM556" s="126"/>
      <c r="AN556" s="126"/>
      <c r="AO556" s="126"/>
      <c r="AP556" s="126"/>
      <c r="AQ556" s="126"/>
      <c r="AR556" s="126"/>
      <c r="AS556" s="126"/>
      <c r="AT556" s="126"/>
      <c r="AU556" s="126"/>
      <c r="AV556" s="126"/>
      <c r="AW556" s="126"/>
      <c r="AX556" s="126"/>
      <c r="AY556" s="126"/>
      <c r="AZ556" s="126"/>
      <c r="BA556" s="126"/>
      <c r="BB556" s="126"/>
      <c r="BC556" s="126"/>
      <c r="BD556" s="126"/>
      <c r="BE556" s="126"/>
      <c r="BF556" s="126"/>
      <c r="BG556" s="126"/>
      <c r="BH556" s="126"/>
    </row>
    <row r="557" spans="1:60">
      <c r="A557" s="129"/>
      <c r="B557" s="129"/>
      <c r="C557" s="257" t="s">
        <v>1532</v>
      </c>
      <c r="D557" s="258"/>
      <c r="E557" s="258"/>
      <c r="F557" s="258"/>
      <c r="G557" s="258"/>
      <c r="H557" s="131"/>
      <c r="I557" s="131"/>
      <c r="J557" s="131"/>
      <c r="K557" s="131"/>
      <c r="L557" s="131"/>
      <c r="M557" s="131"/>
      <c r="N557" s="130"/>
      <c r="O557" s="130"/>
      <c r="P557" s="130"/>
      <c r="Q557" s="130"/>
      <c r="R557" s="131"/>
      <c r="S557" s="131"/>
      <c r="T557" s="131"/>
      <c r="U557" s="131"/>
      <c r="V557" s="131"/>
      <c r="W557" s="131"/>
      <c r="X557" s="131"/>
      <c r="Y557" s="126"/>
      <c r="Z557" s="126"/>
      <c r="AA557" s="126"/>
      <c r="AB557" s="126"/>
      <c r="AC557" s="126"/>
      <c r="AD557" s="126"/>
      <c r="AE557" s="126"/>
      <c r="AF557" s="126"/>
      <c r="AG557" s="126" t="s">
        <v>340</v>
      </c>
      <c r="AH557" s="126"/>
      <c r="AI557" s="126"/>
      <c r="AJ557" s="126"/>
      <c r="AK557" s="126"/>
      <c r="AL557" s="126"/>
      <c r="AM557" s="126"/>
      <c r="AN557" s="126"/>
      <c r="AO557" s="126"/>
      <c r="AP557" s="126"/>
      <c r="AQ557" s="126"/>
      <c r="AR557" s="126"/>
      <c r="AS557" s="126"/>
      <c r="AT557" s="126"/>
      <c r="AU557" s="126"/>
      <c r="AV557" s="126"/>
      <c r="AW557" s="126"/>
      <c r="AX557" s="126"/>
      <c r="AY557" s="126"/>
      <c r="AZ557" s="126"/>
      <c r="BA557" s="126"/>
      <c r="BB557" s="126"/>
      <c r="BC557" s="126"/>
      <c r="BD557" s="126"/>
      <c r="BE557" s="126"/>
      <c r="BF557" s="126"/>
      <c r="BG557" s="126"/>
      <c r="BH557" s="126"/>
    </row>
    <row r="558" spans="1:60">
      <c r="A558" s="129"/>
      <c r="B558" s="129"/>
      <c r="C558" s="257" t="s">
        <v>1426</v>
      </c>
      <c r="D558" s="258"/>
      <c r="E558" s="258"/>
      <c r="F558" s="258"/>
      <c r="G558" s="258"/>
      <c r="H558" s="131"/>
      <c r="I558" s="131"/>
      <c r="J558" s="131"/>
      <c r="K558" s="131"/>
      <c r="L558" s="131"/>
      <c r="M558" s="131"/>
      <c r="N558" s="130"/>
      <c r="O558" s="130"/>
      <c r="P558" s="130"/>
      <c r="Q558" s="130"/>
      <c r="R558" s="131"/>
      <c r="S558" s="131"/>
      <c r="T558" s="131"/>
      <c r="U558" s="131"/>
      <c r="V558" s="131"/>
      <c r="W558" s="131"/>
      <c r="X558" s="131"/>
      <c r="Y558" s="126"/>
      <c r="Z558" s="126"/>
      <c r="AA558" s="126"/>
      <c r="AB558" s="126"/>
      <c r="AC558" s="126"/>
      <c r="AD558" s="126"/>
      <c r="AE558" s="126"/>
      <c r="AF558" s="126"/>
      <c r="AG558" s="126" t="s">
        <v>340</v>
      </c>
      <c r="AH558" s="126"/>
      <c r="AI558" s="126"/>
      <c r="AJ558" s="126"/>
      <c r="AK558" s="126"/>
      <c r="AL558" s="126"/>
      <c r="AM558" s="126"/>
      <c r="AN558" s="126"/>
      <c r="AO558" s="126"/>
      <c r="AP558" s="126"/>
      <c r="AQ558" s="126"/>
      <c r="AR558" s="126"/>
      <c r="AS558" s="126"/>
      <c r="AT558" s="126"/>
      <c r="AU558" s="126"/>
      <c r="AV558" s="126"/>
      <c r="AW558" s="126"/>
      <c r="AX558" s="126"/>
      <c r="AY558" s="126"/>
      <c r="AZ558" s="126"/>
      <c r="BA558" s="126"/>
      <c r="BB558" s="126"/>
      <c r="BC558" s="126"/>
      <c r="BD558" s="126"/>
      <c r="BE558" s="126"/>
      <c r="BF558" s="126"/>
      <c r="BG558" s="126"/>
      <c r="BH558" s="126"/>
    </row>
    <row r="559" spans="1:60">
      <c r="A559" s="129"/>
      <c r="B559" s="129"/>
      <c r="C559" s="257" t="s">
        <v>1187</v>
      </c>
      <c r="D559" s="258"/>
      <c r="E559" s="258"/>
      <c r="F559" s="258"/>
      <c r="G559" s="258"/>
      <c r="H559" s="131"/>
      <c r="I559" s="131"/>
      <c r="J559" s="131"/>
      <c r="K559" s="131"/>
      <c r="L559" s="131"/>
      <c r="M559" s="131"/>
      <c r="N559" s="130"/>
      <c r="O559" s="130"/>
      <c r="P559" s="130"/>
      <c r="Q559" s="130"/>
      <c r="R559" s="131"/>
      <c r="S559" s="131"/>
      <c r="T559" s="131"/>
      <c r="U559" s="131"/>
      <c r="V559" s="131"/>
      <c r="W559" s="131"/>
      <c r="X559" s="131"/>
      <c r="Y559" s="126"/>
      <c r="Z559" s="126"/>
      <c r="AA559" s="126"/>
      <c r="AB559" s="126"/>
      <c r="AC559" s="126"/>
      <c r="AD559" s="126"/>
      <c r="AE559" s="126"/>
      <c r="AF559" s="126"/>
      <c r="AG559" s="126" t="s">
        <v>340</v>
      </c>
      <c r="AH559" s="126"/>
      <c r="AI559" s="126"/>
      <c r="AJ559" s="126"/>
      <c r="AK559" s="126"/>
      <c r="AL559" s="126"/>
      <c r="AM559" s="126"/>
      <c r="AN559" s="126"/>
      <c r="AO559" s="126"/>
      <c r="AP559" s="126"/>
      <c r="AQ559" s="126"/>
      <c r="AR559" s="126"/>
      <c r="AS559" s="126"/>
      <c r="AT559" s="126"/>
      <c r="AU559" s="126"/>
      <c r="AV559" s="126"/>
      <c r="AW559" s="126"/>
      <c r="AX559" s="126"/>
      <c r="AY559" s="126"/>
      <c r="AZ559" s="126"/>
      <c r="BA559" s="126"/>
      <c r="BB559" s="126"/>
      <c r="BC559" s="126"/>
      <c r="BD559" s="126"/>
      <c r="BE559" s="126"/>
      <c r="BF559" s="126"/>
      <c r="BG559" s="126"/>
      <c r="BH559" s="126"/>
    </row>
    <row r="560" spans="1:60" ht="22.5">
      <c r="A560" s="140" t="s">
        <v>221</v>
      </c>
      <c r="B560" s="141" t="s">
        <v>1533</v>
      </c>
      <c r="C560" s="154" t="s">
        <v>1534</v>
      </c>
      <c r="D560" s="142" t="s">
        <v>338</v>
      </c>
      <c r="E560" s="143">
        <v>7.16</v>
      </c>
      <c r="F560" s="144">
        <v>0</v>
      </c>
      <c r="G560" s="145">
        <f t="shared" ref="G560" si="43">F560*E560</f>
        <v>0</v>
      </c>
      <c r="H560" s="131">
        <v>0</v>
      </c>
      <c r="I560" s="131">
        <v>0</v>
      </c>
      <c r="J560" s="131">
        <v>44.1</v>
      </c>
      <c r="K560" s="131">
        <v>315.75600000000003</v>
      </c>
      <c r="L560" s="131">
        <v>21</v>
      </c>
      <c r="M560" s="131">
        <v>382.06959999999998</v>
      </c>
      <c r="N560" s="130">
        <v>0</v>
      </c>
      <c r="O560" s="130">
        <v>0</v>
      </c>
      <c r="P560" s="130">
        <v>0</v>
      </c>
      <c r="Q560" s="130">
        <v>0</v>
      </c>
      <c r="R560" s="131">
        <v>0</v>
      </c>
      <c r="S560" s="131" t="s">
        <v>326</v>
      </c>
      <c r="T560" s="131"/>
      <c r="U560" s="131">
        <v>0</v>
      </c>
      <c r="V560" s="131">
        <v>0</v>
      </c>
      <c r="W560" s="131">
        <v>0</v>
      </c>
      <c r="X560" s="131" t="s">
        <v>327</v>
      </c>
      <c r="Y560" s="126"/>
      <c r="Z560" s="126"/>
      <c r="AA560" s="126"/>
      <c r="AB560" s="126"/>
      <c r="AC560" s="126"/>
      <c r="AD560" s="126"/>
      <c r="AE560" s="126"/>
      <c r="AF560" s="126"/>
      <c r="AG560" s="126" t="s">
        <v>1349</v>
      </c>
      <c r="AH560" s="126"/>
      <c r="AI560" s="126"/>
      <c r="AJ560" s="126"/>
      <c r="AK560" s="126"/>
      <c r="AL560" s="126"/>
      <c r="AM560" s="126"/>
      <c r="AN560" s="126"/>
      <c r="AO560" s="126"/>
      <c r="AP560" s="126"/>
      <c r="AQ560" s="126"/>
      <c r="AR560" s="126"/>
      <c r="AS560" s="126"/>
      <c r="AT560" s="126"/>
      <c r="AU560" s="126"/>
      <c r="AV560" s="126"/>
      <c r="AW560" s="126"/>
      <c r="AX560" s="126"/>
      <c r="AY560" s="126"/>
      <c r="AZ560" s="126"/>
      <c r="BA560" s="126"/>
      <c r="BB560" s="126"/>
      <c r="BC560" s="126"/>
      <c r="BD560" s="126"/>
      <c r="BE560" s="126"/>
      <c r="BF560" s="126"/>
      <c r="BG560" s="126"/>
      <c r="BH560" s="126"/>
    </row>
    <row r="561" spans="1:60">
      <c r="A561" s="129"/>
      <c r="B561" s="129"/>
      <c r="C561" s="255" t="s">
        <v>1535</v>
      </c>
      <c r="D561" s="256"/>
      <c r="E561" s="256"/>
      <c r="F561" s="256"/>
      <c r="G561" s="256"/>
      <c r="H561" s="131"/>
      <c r="I561" s="131"/>
      <c r="J561" s="131"/>
      <c r="K561" s="131"/>
      <c r="L561" s="131"/>
      <c r="M561" s="131"/>
      <c r="N561" s="130"/>
      <c r="O561" s="130"/>
      <c r="P561" s="130"/>
      <c r="Q561" s="130"/>
      <c r="R561" s="131"/>
      <c r="S561" s="131"/>
      <c r="T561" s="131"/>
      <c r="U561" s="131"/>
      <c r="V561" s="131"/>
      <c r="W561" s="131"/>
      <c r="X561" s="131"/>
      <c r="Y561" s="126"/>
      <c r="Z561" s="126"/>
      <c r="AA561" s="126"/>
      <c r="AB561" s="126"/>
      <c r="AC561" s="126"/>
      <c r="AD561" s="126"/>
      <c r="AE561" s="126"/>
      <c r="AF561" s="126"/>
      <c r="AG561" s="126" t="s">
        <v>340</v>
      </c>
      <c r="AH561" s="126"/>
      <c r="AI561" s="126"/>
      <c r="AJ561" s="126"/>
      <c r="AK561" s="126"/>
      <c r="AL561" s="126"/>
      <c r="AM561" s="126"/>
      <c r="AN561" s="126"/>
      <c r="AO561" s="126"/>
      <c r="AP561" s="126"/>
      <c r="AQ561" s="126"/>
      <c r="AR561" s="126"/>
      <c r="AS561" s="126"/>
      <c r="AT561" s="126"/>
      <c r="AU561" s="126"/>
      <c r="AV561" s="126"/>
      <c r="AW561" s="126"/>
      <c r="AX561" s="126"/>
      <c r="AY561" s="126"/>
      <c r="AZ561" s="126"/>
      <c r="BA561" s="126"/>
      <c r="BB561" s="126"/>
      <c r="BC561" s="126"/>
      <c r="BD561" s="126"/>
      <c r="BE561" s="126"/>
      <c r="BF561" s="126"/>
      <c r="BG561" s="126"/>
      <c r="BH561" s="126"/>
    </row>
    <row r="562" spans="1:60">
      <c r="A562" s="129"/>
      <c r="B562" s="129"/>
      <c r="C562" s="257" t="s">
        <v>357</v>
      </c>
      <c r="D562" s="258"/>
      <c r="E562" s="258"/>
      <c r="F562" s="258"/>
      <c r="G562" s="258"/>
      <c r="H562" s="131"/>
      <c r="I562" s="131"/>
      <c r="J562" s="131"/>
      <c r="K562" s="131"/>
      <c r="L562" s="131"/>
      <c r="M562" s="131"/>
      <c r="N562" s="130"/>
      <c r="O562" s="130"/>
      <c r="P562" s="130"/>
      <c r="Q562" s="130"/>
      <c r="R562" s="131"/>
      <c r="S562" s="131"/>
      <c r="T562" s="131"/>
      <c r="U562" s="131"/>
      <c r="V562" s="131"/>
      <c r="W562" s="131"/>
      <c r="X562" s="131"/>
      <c r="Y562" s="126"/>
      <c r="Z562" s="126"/>
      <c r="AA562" s="126"/>
      <c r="AB562" s="126"/>
      <c r="AC562" s="126"/>
      <c r="AD562" s="126"/>
      <c r="AE562" s="126"/>
      <c r="AF562" s="126"/>
      <c r="AG562" s="126" t="s">
        <v>340</v>
      </c>
      <c r="AH562" s="126"/>
      <c r="AI562" s="126"/>
      <c r="AJ562" s="126"/>
      <c r="AK562" s="126"/>
      <c r="AL562" s="126"/>
      <c r="AM562" s="126"/>
      <c r="AN562" s="126"/>
      <c r="AO562" s="126"/>
      <c r="AP562" s="126"/>
      <c r="AQ562" s="126"/>
      <c r="AR562" s="126"/>
      <c r="AS562" s="126"/>
      <c r="AT562" s="126"/>
      <c r="AU562" s="126"/>
      <c r="AV562" s="126"/>
      <c r="AW562" s="126"/>
      <c r="AX562" s="126"/>
      <c r="AY562" s="126"/>
      <c r="AZ562" s="126"/>
      <c r="BA562" s="126"/>
      <c r="BB562" s="126"/>
      <c r="BC562" s="126"/>
      <c r="BD562" s="126"/>
      <c r="BE562" s="126"/>
      <c r="BF562" s="126"/>
      <c r="BG562" s="126"/>
      <c r="BH562" s="126"/>
    </row>
    <row r="563" spans="1:60">
      <c r="A563" s="129"/>
      <c r="B563" s="129"/>
      <c r="C563" s="257" t="s">
        <v>1421</v>
      </c>
      <c r="D563" s="258"/>
      <c r="E563" s="258"/>
      <c r="F563" s="258"/>
      <c r="G563" s="258"/>
      <c r="H563" s="131"/>
      <c r="I563" s="131"/>
      <c r="J563" s="131"/>
      <c r="K563" s="131"/>
      <c r="L563" s="131"/>
      <c r="M563" s="131"/>
      <c r="N563" s="130"/>
      <c r="O563" s="130"/>
      <c r="P563" s="130"/>
      <c r="Q563" s="130"/>
      <c r="R563" s="131"/>
      <c r="S563" s="131"/>
      <c r="T563" s="131"/>
      <c r="U563" s="131"/>
      <c r="V563" s="131"/>
      <c r="W563" s="131"/>
      <c r="X563" s="131"/>
      <c r="Y563" s="126"/>
      <c r="Z563" s="126"/>
      <c r="AA563" s="126"/>
      <c r="AB563" s="126"/>
      <c r="AC563" s="126"/>
      <c r="AD563" s="126"/>
      <c r="AE563" s="126"/>
      <c r="AF563" s="126"/>
      <c r="AG563" s="126" t="s">
        <v>340</v>
      </c>
      <c r="AH563" s="126"/>
      <c r="AI563" s="126"/>
      <c r="AJ563" s="126"/>
      <c r="AK563" s="126"/>
      <c r="AL563" s="126"/>
      <c r="AM563" s="126"/>
      <c r="AN563" s="126"/>
      <c r="AO563" s="126"/>
      <c r="AP563" s="126"/>
      <c r="AQ563" s="126"/>
      <c r="AR563" s="126"/>
      <c r="AS563" s="126"/>
      <c r="AT563" s="126"/>
      <c r="AU563" s="126"/>
      <c r="AV563" s="126"/>
      <c r="AW563" s="126"/>
      <c r="AX563" s="126"/>
      <c r="AY563" s="126"/>
      <c r="AZ563" s="126"/>
      <c r="BA563" s="126"/>
      <c r="BB563" s="126"/>
      <c r="BC563" s="126"/>
      <c r="BD563" s="126"/>
      <c r="BE563" s="126"/>
      <c r="BF563" s="126"/>
      <c r="BG563" s="126"/>
      <c r="BH563" s="126"/>
    </row>
    <row r="564" spans="1:60">
      <c r="A564" s="129"/>
      <c r="B564" s="129"/>
      <c r="C564" s="257" t="s">
        <v>1187</v>
      </c>
      <c r="D564" s="258"/>
      <c r="E564" s="258"/>
      <c r="F564" s="258"/>
      <c r="G564" s="258"/>
      <c r="H564" s="131"/>
      <c r="I564" s="131"/>
      <c r="J564" s="131"/>
      <c r="K564" s="131"/>
      <c r="L564" s="131"/>
      <c r="M564" s="131"/>
      <c r="N564" s="130"/>
      <c r="O564" s="130"/>
      <c r="P564" s="130"/>
      <c r="Q564" s="130"/>
      <c r="R564" s="131"/>
      <c r="S564" s="131"/>
      <c r="T564" s="131"/>
      <c r="U564" s="131"/>
      <c r="V564" s="131"/>
      <c r="W564" s="131"/>
      <c r="X564" s="131"/>
      <c r="Y564" s="126"/>
      <c r="Z564" s="126"/>
      <c r="AA564" s="126"/>
      <c r="AB564" s="126"/>
      <c r="AC564" s="126"/>
      <c r="AD564" s="126"/>
      <c r="AE564" s="126"/>
      <c r="AF564" s="126"/>
      <c r="AG564" s="126" t="s">
        <v>340</v>
      </c>
      <c r="AH564" s="126"/>
      <c r="AI564" s="126"/>
      <c r="AJ564" s="126"/>
      <c r="AK564" s="126"/>
      <c r="AL564" s="126"/>
      <c r="AM564" s="126"/>
      <c r="AN564" s="126"/>
      <c r="AO564" s="126"/>
      <c r="AP564" s="126"/>
      <c r="AQ564" s="126"/>
      <c r="AR564" s="126"/>
      <c r="AS564" s="126"/>
      <c r="AT564" s="126"/>
      <c r="AU564" s="126"/>
      <c r="AV564" s="126"/>
      <c r="AW564" s="126"/>
      <c r="AX564" s="126"/>
      <c r="AY564" s="126"/>
      <c r="AZ564" s="126"/>
      <c r="BA564" s="126"/>
      <c r="BB564" s="126"/>
      <c r="BC564" s="126"/>
      <c r="BD564" s="126"/>
      <c r="BE564" s="126"/>
      <c r="BF564" s="126"/>
      <c r="BG564" s="126"/>
      <c r="BH564" s="126"/>
    </row>
    <row r="565" spans="1:60">
      <c r="A565" s="146" t="s">
        <v>430</v>
      </c>
      <c r="B565" s="147" t="s">
        <v>1536</v>
      </c>
      <c r="C565" s="153" t="s">
        <v>1537</v>
      </c>
      <c r="D565" s="148" t="s">
        <v>0</v>
      </c>
      <c r="E565" s="149">
        <v>0</v>
      </c>
      <c r="F565" s="150">
        <v>0.90999340153726349</v>
      </c>
      <c r="G565" s="145">
        <f t="shared" ref="G565" si="44">F565*E565</f>
        <v>0</v>
      </c>
      <c r="H565" s="131">
        <v>0</v>
      </c>
      <c r="I565" s="131">
        <v>0</v>
      </c>
      <c r="J565" s="131">
        <v>0.91</v>
      </c>
      <c r="K565" s="131">
        <v>76.540554999999998</v>
      </c>
      <c r="L565" s="131">
        <v>21</v>
      </c>
      <c r="M565" s="131">
        <v>92.613400000000013</v>
      </c>
      <c r="N565" s="130">
        <v>0</v>
      </c>
      <c r="O565" s="130">
        <v>0</v>
      </c>
      <c r="P565" s="130">
        <v>0</v>
      </c>
      <c r="Q565" s="130">
        <v>0</v>
      </c>
      <c r="R565" s="131">
        <v>0</v>
      </c>
      <c r="S565" s="131" t="s">
        <v>326</v>
      </c>
      <c r="T565" s="131"/>
      <c r="U565" s="131">
        <v>0</v>
      </c>
      <c r="V565" s="131">
        <v>0</v>
      </c>
      <c r="W565" s="131">
        <v>0</v>
      </c>
      <c r="X565" s="131" t="s">
        <v>327</v>
      </c>
      <c r="Y565" s="126"/>
      <c r="Z565" s="126"/>
      <c r="AA565" s="126"/>
      <c r="AB565" s="126"/>
      <c r="AC565" s="126"/>
      <c r="AD565" s="126"/>
      <c r="AE565" s="126"/>
      <c r="AF565" s="126"/>
      <c r="AG565" s="126" t="s">
        <v>1349</v>
      </c>
      <c r="AH565" s="126"/>
      <c r="AI565" s="126"/>
      <c r="AJ565" s="126"/>
      <c r="AK565" s="126"/>
      <c r="AL565" s="126"/>
      <c r="AM565" s="126"/>
      <c r="AN565" s="126"/>
      <c r="AO565" s="126"/>
      <c r="AP565" s="126"/>
      <c r="AQ565" s="126"/>
      <c r="AR565" s="126"/>
      <c r="AS565" s="126"/>
      <c r="AT565" s="126"/>
      <c r="AU565" s="126"/>
      <c r="AV565" s="126"/>
      <c r="AW565" s="126"/>
      <c r="AX565" s="126"/>
      <c r="AY565" s="126"/>
      <c r="AZ565" s="126"/>
      <c r="BA565" s="126"/>
      <c r="BB565" s="126"/>
      <c r="BC565" s="126"/>
      <c r="BD565" s="126"/>
      <c r="BE565" s="126"/>
      <c r="BF565" s="126"/>
      <c r="BG565" s="126"/>
      <c r="BH565" s="126"/>
    </row>
    <row r="566" spans="1:60">
      <c r="A566" s="134" t="s">
        <v>320</v>
      </c>
      <c r="B566" s="135" t="s">
        <v>212</v>
      </c>
      <c r="C566" s="152" t="s">
        <v>213</v>
      </c>
      <c r="D566" s="136"/>
      <c r="E566" s="137"/>
      <c r="F566" s="138"/>
      <c r="G566" s="139">
        <f>G567+G591</f>
        <v>0</v>
      </c>
      <c r="H566" s="133"/>
      <c r="I566" s="133">
        <v>0</v>
      </c>
      <c r="J566" s="133"/>
      <c r="K566" s="133">
        <v>0</v>
      </c>
      <c r="L566" s="133"/>
      <c r="M566" s="133"/>
      <c r="N566" s="132"/>
      <c r="O566" s="132"/>
      <c r="P566" s="132"/>
      <c r="Q566" s="132"/>
      <c r="R566" s="133"/>
      <c r="S566" s="133"/>
      <c r="T566" s="133"/>
      <c r="U566" s="133"/>
      <c r="V566" s="133"/>
      <c r="W566" s="133"/>
      <c r="X566" s="133"/>
      <c r="AG566" t="s">
        <v>321</v>
      </c>
    </row>
    <row r="567" spans="1:60" ht="22.5">
      <c r="A567" s="140" t="s">
        <v>433</v>
      </c>
      <c r="B567" s="141" t="s">
        <v>1538</v>
      </c>
      <c r="C567" s="154" t="s">
        <v>1539</v>
      </c>
      <c r="D567" s="142" t="s">
        <v>338</v>
      </c>
      <c r="E567" s="143">
        <v>50.311</v>
      </c>
      <c r="F567" s="144">
        <v>0</v>
      </c>
      <c r="G567" s="145">
        <f t="shared" ref="G567" si="45">F567*E567</f>
        <v>0</v>
      </c>
      <c r="H567" s="131">
        <v>0</v>
      </c>
      <c r="I567" s="131">
        <v>0</v>
      </c>
      <c r="J567" s="131">
        <v>287.5</v>
      </c>
      <c r="K567" s="131">
        <v>14464.4125</v>
      </c>
      <c r="L567" s="131">
        <v>21</v>
      </c>
      <c r="M567" s="131">
        <v>17501.936099999999</v>
      </c>
      <c r="N567" s="130">
        <v>0</v>
      </c>
      <c r="O567" s="130">
        <v>0</v>
      </c>
      <c r="P567" s="130">
        <v>0</v>
      </c>
      <c r="Q567" s="130">
        <v>0</v>
      </c>
      <c r="R567" s="131">
        <v>0</v>
      </c>
      <c r="S567" s="131" t="s">
        <v>326</v>
      </c>
      <c r="T567" s="131"/>
      <c r="U567" s="131">
        <v>0</v>
      </c>
      <c r="V567" s="131">
        <v>0</v>
      </c>
      <c r="W567" s="131">
        <v>0</v>
      </c>
      <c r="X567" s="131" t="s">
        <v>327</v>
      </c>
      <c r="Y567" s="126"/>
      <c r="Z567" s="126"/>
      <c r="AA567" s="126"/>
      <c r="AB567" s="126"/>
      <c r="AC567" s="126"/>
      <c r="AD567" s="126"/>
      <c r="AE567" s="126"/>
      <c r="AF567" s="126"/>
      <c r="AG567" s="126" t="s">
        <v>1349</v>
      </c>
      <c r="AH567" s="126"/>
      <c r="AI567" s="126"/>
      <c r="AJ567" s="126"/>
      <c r="AK567" s="126"/>
      <c r="AL567" s="126"/>
      <c r="AM567" s="126"/>
      <c r="AN567" s="126"/>
      <c r="AO567" s="126"/>
      <c r="AP567" s="126"/>
      <c r="AQ567" s="126"/>
      <c r="AR567" s="126"/>
      <c r="AS567" s="126"/>
      <c r="AT567" s="126"/>
      <c r="AU567" s="126"/>
      <c r="AV567" s="126"/>
      <c r="AW567" s="126"/>
      <c r="AX567" s="126"/>
      <c r="AY567" s="126"/>
      <c r="AZ567" s="126"/>
      <c r="BA567" s="126"/>
      <c r="BB567" s="126"/>
      <c r="BC567" s="126"/>
      <c r="BD567" s="126"/>
      <c r="BE567" s="126"/>
      <c r="BF567" s="126"/>
      <c r="BG567" s="126"/>
      <c r="BH567" s="126"/>
    </row>
    <row r="568" spans="1:60">
      <c r="A568" s="129"/>
      <c r="B568" s="129"/>
      <c r="C568" s="255" t="s">
        <v>1540</v>
      </c>
      <c r="D568" s="256"/>
      <c r="E568" s="256"/>
      <c r="F568" s="256"/>
      <c r="G568" s="256"/>
      <c r="H568" s="131"/>
      <c r="I568" s="131"/>
      <c r="J568" s="131"/>
      <c r="K568" s="131"/>
      <c r="L568" s="131"/>
      <c r="M568" s="131"/>
      <c r="N568" s="130"/>
      <c r="O568" s="130"/>
      <c r="P568" s="130"/>
      <c r="Q568" s="130"/>
      <c r="R568" s="131"/>
      <c r="S568" s="131"/>
      <c r="T568" s="131"/>
      <c r="U568" s="131"/>
      <c r="V568" s="131"/>
      <c r="W568" s="131"/>
      <c r="X568" s="131"/>
      <c r="Y568" s="126"/>
      <c r="Z568" s="126"/>
      <c r="AA568" s="126"/>
      <c r="AB568" s="126"/>
      <c r="AC568" s="126"/>
      <c r="AD568" s="126"/>
      <c r="AE568" s="126"/>
      <c r="AF568" s="126"/>
      <c r="AG568" s="126" t="s">
        <v>340</v>
      </c>
      <c r="AH568" s="126"/>
      <c r="AI568" s="126"/>
      <c r="AJ568" s="126"/>
      <c r="AK568" s="126"/>
      <c r="AL568" s="126"/>
      <c r="AM568" s="126"/>
      <c r="AN568" s="126"/>
      <c r="AO568" s="126"/>
      <c r="AP568" s="126"/>
      <c r="AQ568" s="126"/>
      <c r="AR568" s="126"/>
      <c r="AS568" s="126"/>
      <c r="AT568" s="126"/>
      <c r="AU568" s="126"/>
      <c r="AV568" s="126"/>
      <c r="AW568" s="126"/>
      <c r="AX568" s="126"/>
      <c r="AY568" s="126"/>
      <c r="AZ568" s="126"/>
      <c r="BA568" s="126"/>
      <c r="BB568" s="126"/>
      <c r="BC568" s="126"/>
      <c r="BD568" s="126"/>
      <c r="BE568" s="126"/>
      <c r="BF568" s="126"/>
      <c r="BG568" s="126"/>
      <c r="BH568" s="126"/>
    </row>
    <row r="569" spans="1:60">
      <c r="A569" s="129"/>
      <c r="B569" s="129"/>
      <c r="C569" s="257" t="s">
        <v>344</v>
      </c>
      <c r="D569" s="258"/>
      <c r="E569" s="258"/>
      <c r="F569" s="258"/>
      <c r="G569" s="258"/>
      <c r="H569" s="131"/>
      <c r="I569" s="131"/>
      <c r="J569" s="131"/>
      <c r="K569" s="131"/>
      <c r="L569" s="131"/>
      <c r="M569" s="131"/>
      <c r="N569" s="130"/>
      <c r="O569" s="130"/>
      <c r="P569" s="130"/>
      <c r="Q569" s="130"/>
      <c r="R569" s="131"/>
      <c r="S569" s="131"/>
      <c r="T569" s="131"/>
      <c r="U569" s="131"/>
      <c r="V569" s="131"/>
      <c r="W569" s="131"/>
      <c r="X569" s="131"/>
      <c r="Y569" s="126"/>
      <c r="Z569" s="126"/>
      <c r="AA569" s="126"/>
      <c r="AB569" s="126"/>
      <c r="AC569" s="126"/>
      <c r="AD569" s="126"/>
      <c r="AE569" s="126"/>
      <c r="AF569" s="126"/>
      <c r="AG569" s="126" t="s">
        <v>340</v>
      </c>
      <c r="AH569" s="126"/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  <c r="AX569" s="126"/>
      <c r="AY569" s="126"/>
      <c r="AZ569" s="126"/>
      <c r="BA569" s="126"/>
      <c r="BB569" s="126"/>
      <c r="BC569" s="126"/>
      <c r="BD569" s="126"/>
      <c r="BE569" s="126"/>
      <c r="BF569" s="126"/>
      <c r="BG569" s="126"/>
      <c r="BH569" s="126"/>
    </row>
    <row r="570" spans="1:60">
      <c r="A570" s="129"/>
      <c r="B570" s="129"/>
      <c r="C570" s="257" t="s">
        <v>1541</v>
      </c>
      <c r="D570" s="258"/>
      <c r="E570" s="258"/>
      <c r="F570" s="258"/>
      <c r="G570" s="258"/>
      <c r="H570" s="131"/>
      <c r="I570" s="131"/>
      <c r="J570" s="131"/>
      <c r="K570" s="131"/>
      <c r="L570" s="131"/>
      <c r="M570" s="131"/>
      <c r="N570" s="130"/>
      <c r="O570" s="130"/>
      <c r="P570" s="130"/>
      <c r="Q570" s="130"/>
      <c r="R570" s="131"/>
      <c r="S570" s="131"/>
      <c r="T570" s="131"/>
      <c r="U570" s="131"/>
      <c r="V570" s="131"/>
      <c r="W570" s="131"/>
      <c r="X570" s="131"/>
      <c r="Y570" s="126"/>
      <c r="Z570" s="126"/>
      <c r="AA570" s="126"/>
      <c r="AB570" s="126"/>
      <c r="AC570" s="126"/>
      <c r="AD570" s="126"/>
      <c r="AE570" s="126"/>
      <c r="AF570" s="126"/>
      <c r="AG570" s="126" t="s">
        <v>340</v>
      </c>
      <c r="AH570" s="126"/>
      <c r="AI570" s="126"/>
      <c r="AJ570" s="126"/>
      <c r="AK570" s="126"/>
      <c r="AL570" s="126"/>
      <c r="AM570" s="126"/>
      <c r="AN570" s="126"/>
      <c r="AO570" s="126"/>
      <c r="AP570" s="126"/>
      <c r="AQ570" s="126"/>
      <c r="AR570" s="126"/>
      <c r="AS570" s="126"/>
      <c r="AT570" s="126"/>
      <c r="AU570" s="126"/>
      <c r="AV570" s="126"/>
      <c r="AW570" s="126"/>
      <c r="AX570" s="126"/>
      <c r="AY570" s="126"/>
      <c r="AZ570" s="126"/>
      <c r="BA570" s="126"/>
      <c r="BB570" s="126"/>
      <c r="BC570" s="126"/>
      <c r="BD570" s="126"/>
      <c r="BE570" s="126"/>
      <c r="BF570" s="126"/>
      <c r="BG570" s="126"/>
      <c r="BH570" s="126"/>
    </row>
    <row r="571" spans="1:60">
      <c r="A571" s="129"/>
      <c r="B571" s="129"/>
      <c r="C571" s="257" t="s">
        <v>1542</v>
      </c>
      <c r="D571" s="258"/>
      <c r="E571" s="258"/>
      <c r="F571" s="258"/>
      <c r="G571" s="258"/>
      <c r="H571" s="131"/>
      <c r="I571" s="131"/>
      <c r="J571" s="131"/>
      <c r="K571" s="131"/>
      <c r="L571" s="131"/>
      <c r="M571" s="131"/>
      <c r="N571" s="130"/>
      <c r="O571" s="130"/>
      <c r="P571" s="130"/>
      <c r="Q571" s="130"/>
      <c r="R571" s="131"/>
      <c r="S571" s="131"/>
      <c r="T571" s="131"/>
      <c r="U571" s="131"/>
      <c r="V571" s="131"/>
      <c r="W571" s="131"/>
      <c r="X571" s="131"/>
      <c r="Y571" s="126"/>
      <c r="Z571" s="126"/>
      <c r="AA571" s="126"/>
      <c r="AB571" s="126"/>
      <c r="AC571" s="126"/>
      <c r="AD571" s="126"/>
      <c r="AE571" s="126"/>
      <c r="AF571" s="126"/>
      <c r="AG571" s="126" t="s">
        <v>340</v>
      </c>
      <c r="AH571" s="126"/>
      <c r="AI571" s="126"/>
      <c r="AJ571" s="126"/>
      <c r="AK571" s="126"/>
      <c r="AL571" s="126"/>
      <c r="AM571" s="126"/>
      <c r="AN571" s="126"/>
      <c r="AO571" s="126"/>
      <c r="AP571" s="126"/>
      <c r="AQ571" s="126"/>
      <c r="AR571" s="126"/>
      <c r="AS571" s="126"/>
      <c r="AT571" s="126"/>
      <c r="AU571" s="126"/>
      <c r="AV571" s="126"/>
      <c r="AW571" s="126"/>
      <c r="AX571" s="126"/>
      <c r="AY571" s="126"/>
      <c r="AZ571" s="126"/>
      <c r="BA571" s="126"/>
      <c r="BB571" s="126"/>
      <c r="BC571" s="126"/>
      <c r="BD571" s="126"/>
      <c r="BE571" s="126"/>
      <c r="BF571" s="126"/>
      <c r="BG571" s="126"/>
      <c r="BH571" s="126"/>
    </row>
    <row r="572" spans="1:60">
      <c r="A572" s="129"/>
      <c r="B572" s="129"/>
      <c r="C572" s="257" t="s">
        <v>1181</v>
      </c>
      <c r="D572" s="258"/>
      <c r="E572" s="258"/>
      <c r="F572" s="258"/>
      <c r="G572" s="258"/>
      <c r="H572" s="131"/>
      <c r="I572" s="131"/>
      <c r="J572" s="131"/>
      <c r="K572" s="131"/>
      <c r="L572" s="131"/>
      <c r="M572" s="131"/>
      <c r="N572" s="130"/>
      <c r="O572" s="130"/>
      <c r="P572" s="130"/>
      <c r="Q572" s="130"/>
      <c r="R572" s="131"/>
      <c r="S572" s="131"/>
      <c r="T572" s="131"/>
      <c r="U572" s="131"/>
      <c r="V572" s="131"/>
      <c r="W572" s="131"/>
      <c r="X572" s="131"/>
      <c r="Y572" s="126"/>
      <c r="Z572" s="126"/>
      <c r="AA572" s="126"/>
      <c r="AB572" s="126"/>
      <c r="AC572" s="126"/>
      <c r="AD572" s="126"/>
      <c r="AE572" s="126"/>
      <c r="AF572" s="126"/>
      <c r="AG572" s="126" t="s">
        <v>340</v>
      </c>
      <c r="AH572" s="126"/>
      <c r="AI572" s="126"/>
      <c r="AJ572" s="126"/>
      <c r="AK572" s="126"/>
      <c r="AL572" s="126"/>
      <c r="AM572" s="126"/>
      <c r="AN572" s="126"/>
      <c r="AO572" s="126"/>
      <c r="AP572" s="126"/>
      <c r="AQ572" s="126"/>
      <c r="AR572" s="126"/>
      <c r="AS572" s="126"/>
      <c r="AT572" s="126"/>
      <c r="AU572" s="126"/>
      <c r="AV572" s="126"/>
      <c r="AW572" s="126"/>
      <c r="AX572" s="126"/>
      <c r="AY572" s="126"/>
      <c r="AZ572" s="126"/>
      <c r="BA572" s="126"/>
      <c r="BB572" s="126"/>
      <c r="BC572" s="126"/>
      <c r="BD572" s="126"/>
      <c r="BE572" s="126"/>
      <c r="BF572" s="126"/>
      <c r="BG572" s="126"/>
      <c r="BH572" s="126"/>
    </row>
    <row r="573" spans="1:60">
      <c r="A573" s="129"/>
      <c r="B573" s="129"/>
      <c r="C573" s="257" t="s">
        <v>1543</v>
      </c>
      <c r="D573" s="258"/>
      <c r="E573" s="258"/>
      <c r="F573" s="258"/>
      <c r="G573" s="258"/>
      <c r="H573" s="131"/>
      <c r="I573" s="131"/>
      <c r="J573" s="131"/>
      <c r="K573" s="131"/>
      <c r="L573" s="131"/>
      <c r="M573" s="131"/>
      <c r="N573" s="130"/>
      <c r="O573" s="130"/>
      <c r="P573" s="130"/>
      <c r="Q573" s="130"/>
      <c r="R573" s="131"/>
      <c r="S573" s="131"/>
      <c r="T573" s="131"/>
      <c r="U573" s="131"/>
      <c r="V573" s="131"/>
      <c r="W573" s="131"/>
      <c r="X573" s="131"/>
      <c r="Y573" s="126"/>
      <c r="Z573" s="126"/>
      <c r="AA573" s="126"/>
      <c r="AB573" s="126"/>
      <c r="AC573" s="126"/>
      <c r="AD573" s="126"/>
      <c r="AE573" s="126"/>
      <c r="AF573" s="126"/>
      <c r="AG573" s="126" t="s">
        <v>340</v>
      </c>
      <c r="AH573" s="126"/>
      <c r="AI573" s="126"/>
      <c r="AJ573" s="126"/>
      <c r="AK573" s="126"/>
      <c r="AL573" s="126"/>
      <c r="AM573" s="126"/>
      <c r="AN573" s="126"/>
      <c r="AO573" s="126"/>
      <c r="AP573" s="126"/>
      <c r="AQ573" s="126"/>
      <c r="AR573" s="126"/>
      <c r="AS573" s="126"/>
      <c r="AT573" s="126"/>
      <c r="AU573" s="126"/>
      <c r="AV573" s="126"/>
      <c r="AW573" s="126"/>
      <c r="AX573" s="126"/>
      <c r="AY573" s="126"/>
      <c r="AZ573" s="126"/>
      <c r="BA573" s="126"/>
      <c r="BB573" s="126"/>
      <c r="BC573" s="126"/>
      <c r="BD573" s="126"/>
      <c r="BE573" s="126"/>
      <c r="BF573" s="126"/>
      <c r="BG573" s="126"/>
      <c r="BH573" s="126"/>
    </row>
    <row r="574" spans="1:60">
      <c r="A574" s="129"/>
      <c r="B574" s="129"/>
      <c r="C574" s="257" t="s">
        <v>1544</v>
      </c>
      <c r="D574" s="258"/>
      <c r="E574" s="258"/>
      <c r="F574" s="258"/>
      <c r="G574" s="258"/>
      <c r="H574" s="131"/>
      <c r="I574" s="131"/>
      <c r="J574" s="131"/>
      <c r="K574" s="131"/>
      <c r="L574" s="131"/>
      <c r="M574" s="131"/>
      <c r="N574" s="130"/>
      <c r="O574" s="130"/>
      <c r="P574" s="130"/>
      <c r="Q574" s="130"/>
      <c r="R574" s="131"/>
      <c r="S574" s="131"/>
      <c r="T574" s="131"/>
      <c r="U574" s="131"/>
      <c r="V574" s="131"/>
      <c r="W574" s="131"/>
      <c r="X574" s="131"/>
      <c r="Y574" s="126"/>
      <c r="Z574" s="126"/>
      <c r="AA574" s="126"/>
      <c r="AB574" s="126"/>
      <c r="AC574" s="126"/>
      <c r="AD574" s="126"/>
      <c r="AE574" s="126"/>
      <c r="AF574" s="126"/>
      <c r="AG574" s="126" t="s">
        <v>340</v>
      </c>
      <c r="AH574" s="126"/>
      <c r="AI574" s="126"/>
      <c r="AJ574" s="126"/>
      <c r="AK574" s="126"/>
      <c r="AL574" s="126"/>
      <c r="AM574" s="126"/>
      <c r="AN574" s="126"/>
      <c r="AO574" s="126"/>
      <c r="AP574" s="126"/>
      <c r="AQ574" s="126"/>
      <c r="AR574" s="126"/>
      <c r="AS574" s="126"/>
      <c r="AT574" s="126"/>
      <c r="AU574" s="126"/>
      <c r="AV574" s="126"/>
      <c r="AW574" s="126"/>
      <c r="AX574" s="126"/>
      <c r="AY574" s="126"/>
      <c r="AZ574" s="126"/>
      <c r="BA574" s="126"/>
      <c r="BB574" s="126"/>
      <c r="BC574" s="126"/>
      <c r="BD574" s="126"/>
      <c r="BE574" s="126"/>
      <c r="BF574" s="126"/>
      <c r="BG574" s="126"/>
      <c r="BH574" s="126"/>
    </row>
    <row r="575" spans="1:60">
      <c r="A575" s="129"/>
      <c r="B575" s="129"/>
      <c r="C575" s="257" t="s">
        <v>1183</v>
      </c>
      <c r="D575" s="258"/>
      <c r="E575" s="258"/>
      <c r="F575" s="258"/>
      <c r="G575" s="258"/>
      <c r="H575" s="131"/>
      <c r="I575" s="131"/>
      <c r="J575" s="131"/>
      <c r="K575" s="131"/>
      <c r="L575" s="131"/>
      <c r="M575" s="131"/>
      <c r="N575" s="130"/>
      <c r="O575" s="130"/>
      <c r="P575" s="130"/>
      <c r="Q575" s="130"/>
      <c r="R575" s="131"/>
      <c r="S575" s="131"/>
      <c r="T575" s="131"/>
      <c r="U575" s="131"/>
      <c r="V575" s="131"/>
      <c r="W575" s="131"/>
      <c r="X575" s="131"/>
      <c r="Y575" s="126"/>
      <c r="Z575" s="126"/>
      <c r="AA575" s="126"/>
      <c r="AB575" s="126"/>
      <c r="AC575" s="126"/>
      <c r="AD575" s="126"/>
      <c r="AE575" s="126"/>
      <c r="AF575" s="126"/>
      <c r="AG575" s="126" t="s">
        <v>340</v>
      </c>
      <c r="AH575" s="126"/>
      <c r="AI575" s="126"/>
      <c r="AJ575" s="126"/>
      <c r="AK575" s="126"/>
      <c r="AL575" s="126"/>
      <c r="AM575" s="126"/>
      <c r="AN575" s="126"/>
      <c r="AO575" s="126"/>
      <c r="AP575" s="126"/>
      <c r="AQ575" s="126"/>
      <c r="AR575" s="126"/>
      <c r="AS575" s="126"/>
      <c r="AT575" s="126"/>
      <c r="AU575" s="126"/>
      <c r="AV575" s="126"/>
      <c r="AW575" s="126"/>
      <c r="AX575" s="126"/>
      <c r="AY575" s="126"/>
      <c r="AZ575" s="126"/>
      <c r="BA575" s="126"/>
      <c r="BB575" s="126"/>
      <c r="BC575" s="126"/>
      <c r="BD575" s="126"/>
      <c r="BE575" s="126"/>
      <c r="BF575" s="126"/>
      <c r="BG575" s="126"/>
      <c r="BH575" s="126"/>
    </row>
    <row r="576" spans="1:60">
      <c r="A576" s="129"/>
      <c r="B576" s="129"/>
      <c r="C576" s="257" t="s">
        <v>1545</v>
      </c>
      <c r="D576" s="258"/>
      <c r="E576" s="258"/>
      <c r="F576" s="258"/>
      <c r="G576" s="258"/>
      <c r="H576" s="131"/>
      <c r="I576" s="131"/>
      <c r="J576" s="131"/>
      <c r="K576" s="131"/>
      <c r="L576" s="131"/>
      <c r="M576" s="131"/>
      <c r="N576" s="130"/>
      <c r="O576" s="130"/>
      <c r="P576" s="130"/>
      <c r="Q576" s="130"/>
      <c r="R576" s="131"/>
      <c r="S576" s="131"/>
      <c r="T576" s="131"/>
      <c r="U576" s="131"/>
      <c r="V576" s="131"/>
      <c r="W576" s="131"/>
      <c r="X576" s="131"/>
      <c r="Y576" s="126"/>
      <c r="Z576" s="126"/>
      <c r="AA576" s="126"/>
      <c r="AB576" s="126"/>
      <c r="AC576" s="126"/>
      <c r="AD576" s="126"/>
      <c r="AE576" s="126"/>
      <c r="AF576" s="126"/>
      <c r="AG576" s="126" t="s">
        <v>340</v>
      </c>
      <c r="AH576" s="126"/>
      <c r="AI576" s="126"/>
      <c r="AJ576" s="126"/>
      <c r="AK576" s="126"/>
      <c r="AL576" s="126"/>
      <c r="AM576" s="126"/>
      <c r="AN576" s="126"/>
      <c r="AO576" s="126"/>
      <c r="AP576" s="126"/>
      <c r="AQ576" s="126"/>
      <c r="AR576" s="126"/>
      <c r="AS576" s="126"/>
      <c r="AT576" s="126"/>
      <c r="AU576" s="126"/>
      <c r="AV576" s="126"/>
      <c r="AW576" s="126"/>
      <c r="AX576" s="126"/>
      <c r="AY576" s="126"/>
      <c r="AZ576" s="126"/>
      <c r="BA576" s="126"/>
      <c r="BB576" s="126"/>
      <c r="BC576" s="126"/>
      <c r="BD576" s="126"/>
      <c r="BE576" s="126"/>
      <c r="BF576" s="126"/>
      <c r="BG576" s="126"/>
      <c r="BH576" s="126"/>
    </row>
    <row r="577" spans="1:60">
      <c r="A577" s="129"/>
      <c r="B577" s="129"/>
      <c r="C577" s="257" t="s">
        <v>1544</v>
      </c>
      <c r="D577" s="258"/>
      <c r="E577" s="258"/>
      <c r="F577" s="258"/>
      <c r="G577" s="258"/>
      <c r="H577" s="131"/>
      <c r="I577" s="131"/>
      <c r="J577" s="131"/>
      <c r="K577" s="131"/>
      <c r="L577" s="131"/>
      <c r="M577" s="131"/>
      <c r="N577" s="130"/>
      <c r="O577" s="130"/>
      <c r="P577" s="130"/>
      <c r="Q577" s="130"/>
      <c r="R577" s="131"/>
      <c r="S577" s="131"/>
      <c r="T577" s="131"/>
      <c r="U577" s="131"/>
      <c r="V577" s="131"/>
      <c r="W577" s="131"/>
      <c r="X577" s="131"/>
      <c r="Y577" s="126"/>
      <c r="Z577" s="126"/>
      <c r="AA577" s="126"/>
      <c r="AB577" s="126"/>
      <c r="AC577" s="126"/>
      <c r="AD577" s="126"/>
      <c r="AE577" s="126"/>
      <c r="AF577" s="126"/>
      <c r="AG577" s="126" t="s">
        <v>340</v>
      </c>
      <c r="AH577" s="126"/>
      <c r="AI577" s="126"/>
      <c r="AJ577" s="126"/>
      <c r="AK577" s="126"/>
      <c r="AL577" s="126"/>
      <c r="AM577" s="126"/>
      <c r="AN577" s="126"/>
      <c r="AO577" s="126"/>
      <c r="AP577" s="126"/>
      <c r="AQ577" s="126"/>
      <c r="AR577" s="126"/>
      <c r="AS577" s="126"/>
      <c r="AT577" s="126"/>
      <c r="AU577" s="126"/>
      <c r="AV577" s="126"/>
      <c r="AW577" s="126"/>
      <c r="AX577" s="126"/>
      <c r="AY577" s="126"/>
      <c r="AZ577" s="126"/>
      <c r="BA577" s="126"/>
      <c r="BB577" s="126"/>
      <c r="BC577" s="126"/>
      <c r="BD577" s="126"/>
      <c r="BE577" s="126"/>
      <c r="BF577" s="126"/>
      <c r="BG577" s="126"/>
      <c r="BH577" s="126"/>
    </row>
    <row r="578" spans="1:60">
      <c r="A578" s="129"/>
      <c r="B578" s="129"/>
      <c r="C578" s="257" t="s">
        <v>1546</v>
      </c>
      <c r="D578" s="258"/>
      <c r="E578" s="258"/>
      <c r="F578" s="258"/>
      <c r="G578" s="258"/>
      <c r="H578" s="131"/>
      <c r="I578" s="131"/>
      <c r="J578" s="131"/>
      <c r="K578" s="131"/>
      <c r="L578" s="131"/>
      <c r="M578" s="131"/>
      <c r="N578" s="130"/>
      <c r="O578" s="130"/>
      <c r="P578" s="130"/>
      <c r="Q578" s="130"/>
      <c r="R578" s="131"/>
      <c r="S578" s="131"/>
      <c r="T578" s="131"/>
      <c r="U578" s="131"/>
      <c r="V578" s="131"/>
      <c r="W578" s="131"/>
      <c r="X578" s="131"/>
      <c r="Y578" s="126"/>
      <c r="Z578" s="126"/>
      <c r="AA578" s="126"/>
      <c r="AB578" s="126"/>
      <c r="AC578" s="126"/>
      <c r="AD578" s="126"/>
      <c r="AE578" s="126"/>
      <c r="AF578" s="126"/>
      <c r="AG578" s="126" t="s">
        <v>340</v>
      </c>
      <c r="AH578" s="126"/>
      <c r="AI578" s="126"/>
      <c r="AJ578" s="126"/>
      <c r="AK578" s="126"/>
      <c r="AL578" s="126"/>
      <c r="AM578" s="126"/>
      <c r="AN578" s="126"/>
      <c r="AO578" s="126"/>
      <c r="AP578" s="126"/>
      <c r="AQ578" s="126"/>
      <c r="AR578" s="126"/>
      <c r="AS578" s="126"/>
      <c r="AT578" s="126"/>
      <c r="AU578" s="126"/>
      <c r="AV578" s="126"/>
      <c r="AW578" s="126"/>
      <c r="AX578" s="126"/>
      <c r="AY578" s="126"/>
      <c r="AZ578" s="126"/>
      <c r="BA578" s="126"/>
      <c r="BB578" s="126"/>
      <c r="BC578" s="126"/>
      <c r="BD578" s="126"/>
      <c r="BE578" s="126"/>
      <c r="BF578" s="126"/>
      <c r="BG578" s="126"/>
      <c r="BH578" s="126"/>
    </row>
    <row r="579" spans="1:60">
      <c r="A579" s="129"/>
      <c r="B579" s="129"/>
      <c r="C579" s="257" t="s">
        <v>1547</v>
      </c>
      <c r="D579" s="258"/>
      <c r="E579" s="258"/>
      <c r="F579" s="258"/>
      <c r="G579" s="258"/>
      <c r="H579" s="131"/>
      <c r="I579" s="131"/>
      <c r="J579" s="131"/>
      <c r="K579" s="131"/>
      <c r="L579" s="131"/>
      <c r="M579" s="131"/>
      <c r="N579" s="130"/>
      <c r="O579" s="130"/>
      <c r="P579" s="130"/>
      <c r="Q579" s="130"/>
      <c r="R579" s="131"/>
      <c r="S579" s="131"/>
      <c r="T579" s="131"/>
      <c r="U579" s="131"/>
      <c r="V579" s="131"/>
      <c r="W579" s="131"/>
      <c r="X579" s="131"/>
      <c r="Y579" s="126"/>
      <c r="Z579" s="126"/>
      <c r="AA579" s="126"/>
      <c r="AB579" s="126"/>
      <c r="AC579" s="126"/>
      <c r="AD579" s="126"/>
      <c r="AE579" s="126"/>
      <c r="AF579" s="126"/>
      <c r="AG579" s="126" t="s">
        <v>340</v>
      </c>
      <c r="AH579" s="126"/>
      <c r="AI579" s="126"/>
      <c r="AJ579" s="126"/>
      <c r="AK579" s="126"/>
      <c r="AL579" s="126"/>
      <c r="AM579" s="126"/>
      <c r="AN579" s="126"/>
      <c r="AO579" s="126"/>
      <c r="AP579" s="126"/>
      <c r="AQ579" s="126"/>
      <c r="AR579" s="126"/>
      <c r="AS579" s="126"/>
      <c r="AT579" s="126"/>
      <c r="AU579" s="126"/>
      <c r="AV579" s="126"/>
      <c r="AW579" s="126"/>
      <c r="AX579" s="126"/>
      <c r="AY579" s="126"/>
      <c r="AZ579" s="126"/>
      <c r="BA579" s="126"/>
      <c r="BB579" s="126"/>
      <c r="BC579" s="126"/>
      <c r="BD579" s="126"/>
      <c r="BE579" s="126"/>
      <c r="BF579" s="126"/>
      <c r="BG579" s="126"/>
      <c r="BH579" s="126"/>
    </row>
    <row r="580" spans="1:60">
      <c r="A580" s="129"/>
      <c r="B580" s="129"/>
      <c r="C580" s="257" t="s">
        <v>616</v>
      </c>
      <c r="D580" s="258"/>
      <c r="E580" s="258"/>
      <c r="F580" s="258"/>
      <c r="G580" s="258"/>
      <c r="H580" s="131"/>
      <c r="I580" s="131"/>
      <c r="J580" s="131"/>
      <c r="K580" s="131"/>
      <c r="L580" s="131"/>
      <c r="M580" s="131"/>
      <c r="N580" s="130"/>
      <c r="O580" s="130"/>
      <c r="P580" s="130"/>
      <c r="Q580" s="130"/>
      <c r="R580" s="131"/>
      <c r="S580" s="131"/>
      <c r="T580" s="131"/>
      <c r="U580" s="131"/>
      <c r="V580" s="131"/>
      <c r="W580" s="131"/>
      <c r="X580" s="131"/>
      <c r="Y580" s="126"/>
      <c r="Z580" s="126"/>
      <c r="AA580" s="126"/>
      <c r="AB580" s="126"/>
      <c r="AC580" s="126"/>
      <c r="AD580" s="126"/>
      <c r="AE580" s="126"/>
      <c r="AF580" s="126"/>
      <c r="AG580" s="126" t="s">
        <v>340</v>
      </c>
      <c r="AH580" s="126"/>
      <c r="AI580" s="126"/>
      <c r="AJ580" s="126"/>
      <c r="AK580" s="126"/>
      <c r="AL580" s="126"/>
      <c r="AM580" s="126"/>
      <c r="AN580" s="126"/>
      <c r="AO580" s="126"/>
      <c r="AP580" s="126"/>
      <c r="AQ580" s="126"/>
      <c r="AR580" s="126"/>
      <c r="AS580" s="126"/>
      <c r="AT580" s="126"/>
      <c r="AU580" s="126"/>
      <c r="AV580" s="126"/>
      <c r="AW580" s="126"/>
      <c r="AX580" s="126"/>
      <c r="AY580" s="126"/>
      <c r="AZ580" s="126"/>
      <c r="BA580" s="126"/>
      <c r="BB580" s="126"/>
      <c r="BC580" s="126"/>
      <c r="BD580" s="126"/>
      <c r="BE580" s="126"/>
      <c r="BF580" s="126"/>
      <c r="BG580" s="126"/>
      <c r="BH580" s="126"/>
    </row>
    <row r="581" spans="1:60">
      <c r="A581" s="129"/>
      <c r="B581" s="129"/>
      <c r="C581" s="257" t="s">
        <v>1548</v>
      </c>
      <c r="D581" s="258"/>
      <c r="E581" s="258"/>
      <c r="F581" s="258"/>
      <c r="G581" s="258"/>
      <c r="H581" s="131"/>
      <c r="I581" s="131"/>
      <c r="J581" s="131"/>
      <c r="K581" s="131"/>
      <c r="L581" s="131"/>
      <c r="M581" s="131"/>
      <c r="N581" s="130"/>
      <c r="O581" s="130"/>
      <c r="P581" s="130"/>
      <c r="Q581" s="130"/>
      <c r="R581" s="131"/>
      <c r="S581" s="131"/>
      <c r="T581" s="131"/>
      <c r="U581" s="131"/>
      <c r="V581" s="131"/>
      <c r="W581" s="131"/>
      <c r="X581" s="131"/>
      <c r="Y581" s="126"/>
      <c r="Z581" s="126"/>
      <c r="AA581" s="126"/>
      <c r="AB581" s="126"/>
      <c r="AC581" s="126"/>
      <c r="AD581" s="126"/>
      <c r="AE581" s="126"/>
      <c r="AF581" s="126"/>
      <c r="AG581" s="126" t="s">
        <v>340</v>
      </c>
      <c r="AH581" s="126"/>
      <c r="AI581" s="126"/>
      <c r="AJ581" s="126"/>
      <c r="AK581" s="126"/>
      <c r="AL581" s="126"/>
      <c r="AM581" s="126"/>
      <c r="AN581" s="126"/>
      <c r="AO581" s="126"/>
      <c r="AP581" s="126"/>
      <c r="AQ581" s="126"/>
      <c r="AR581" s="126"/>
      <c r="AS581" s="126"/>
      <c r="AT581" s="126"/>
      <c r="AU581" s="126"/>
      <c r="AV581" s="126"/>
      <c r="AW581" s="126"/>
      <c r="AX581" s="126"/>
      <c r="AY581" s="126"/>
      <c r="AZ581" s="126"/>
      <c r="BA581" s="126"/>
      <c r="BB581" s="126"/>
      <c r="BC581" s="126"/>
      <c r="BD581" s="126"/>
      <c r="BE581" s="126"/>
      <c r="BF581" s="126"/>
      <c r="BG581" s="126"/>
      <c r="BH581" s="126"/>
    </row>
    <row r="582" spans="1:60">
      <c r="A582" s="129"/>
      <c r="B582" s="129"/>
      <c r="C582" s="257" t="s">
        <v>1549</v>
      </c>
      <c r="D582" s="258"/>
      <c r="E582" s="258"/>
      <c r="F582" s="258"/>
      <c r="G582" s="258"/>
      <c r="H582" s="131"/>
      <c r="I582" s="131"/>
      <c r="J582" s="131"/>
      <c r="K582" s="131"/>
      <c r="L582" s="131"/>
      <c r="M582" s="131"/>
      <c r="N582" s="130"/>
      <c r="O582" s="130"/>
      <c r="P582" s="130"/>
      <c r="Q582" s="130"/>
      <c r="R582" s="131"/>
      <c r="S582" s="131"/>
      <c r="T582" s="131"/>
      <c r="U582" s="131"/>
      <c r="V582" s="131"/>
      <c r="W582" s="131"/>
      <c r="X582" s="131"/>
      <c r="Y582" s="126"/>
      <c r="Z582" s="126"/>
      <c r="AA582" s="126"/>
      <c r="AB582" s="126"/>
      <c r="AC582" s="126"/>
      <c r="AD582" s="126"/>
      <c r="AE582" s="126"/>
      <c r="AF582" s="126"/>
      <c r="AG582" s="126" t="s">
        <v>340</v>
      </c>
      <c r="AH582" s="126"/>
      <c r="AI582" s="126"/>
      <c r="AJ582" s="126"/>
      <c r="AK582" s="126"/>
      <c r="AL582" s="126"/>
      <c r="AM582" s="126"/>
      <c r="AN582" s="126"/>
      <c r="AO582" s="126"/>
      <c r="AP582" s="126"/>
      <c r="AQ582" s="126"/>
      <c r="AR582" s="126"/>
      <c r="AS582" s="126"/>
      <c r="AT582" s="126"/>
      <c r="AU582" s="126"/>
      <c r="AV582" s="126"/>
      <c r="AW582" s="126"/>
      <c r="AX582" s="126"/>
      <c r="AY582" s="126"/>
      <c r="AZ582" s="126"/>
      <c r="BA582" s="126"/>
      <c r="BB582" s="126"/>
      <c r="BC582" s="126"/>
      <c r="BD582" s="126"/>
      <c r="BE582" s="126"/>
      <c r="BF582" s="126"/>
      <c r="BG582" s="126"/>
      <c r="BH582" s="126"/>
    </row>
    <row r="583" spans="1:60">
      <c r="A583" s="129"/>
      <c r="B583" s="129"/>
      <c r="C583" s="257" t="s">
        <v>1394</v>
      </c>
      <c r="D583" s="258"/>
      <c r="E583" s="258"/>
      <c r="F583" s="258"/>
      <c r="G583" s="258"/>
      <c r="H583" s="131"/>
      <c r="I583" s="131"/>
      <c r="J583" s="131"/>
      <c r="K583" s="131"/>
      <c r="L583" s="131"/>
      <c r="M583" s="131"/>
      <c r="N583" s="130"/>
      <c r="O583" s="130"/>
      <c r="P583" s="130"/>
      <c r="Q583" s="130"/>
      <c r="R583" s="131"/>
      <c r="S583" s="131"/>
      <c r="T583" s="131"/>
      <c r="U583" s="131"/>
      <c r="V583" s="131"/>
      <c r="W583" s="131"/>
      <c r="X583" s="131"/>
      <c r="Y583" s="126"/>
      <c r="Z583" s="126"/>
      <c r="AA583" s="126"/>
      <c r="AB583" s="126"/>
      <c r="AC583" s="126"/>
      <c r="AD583" s="126"/>
      <c r="AE583" s="126"/>
      <c r="AF583" s="126"/>
      <c r="AG583" s="126" t="s">
        <v>340</v>
      </c>
      <c r="AH583" s="126"/>
      <c r="AI583" s="126"/>
      <c r="AJ583" s="126"/>
      <c r="AK583" s="126"/>
      <c r="AL583" s="126"/>
      <c r="AM583" s="126"/>
      <c r="AN583" s="126"/>
      <c r="AO583" s="126"/>
      <c r="AP583" s="126"/>
      <c r="AQ583" s="126"/>
      <c r="AR583" s="126"/>
      <c r="AS583" s="126"/>
      <c r="AT583" s="126"/>
      <c r="AU583" s="126"/>
      <c r="AV583" s="126"/>
      <c r="AW583" s="126"/>
      <c r="AX583" s="126"/>
      <c r="AY583" s="126"/>
      <c r="AZ583" s="126"/>
      <c r="BA583" s="126"/>
      <c r="BB583" s="126"/>
      <c r="BC583" s="126"/>
      <c r="BD583" s="126"/>
      <c r="BE583" s="126"/>
      <c r="BF583" s="126"/>
      <c r="BG583" s="126"/>
      <c r="BH583" s="126"/>
    </row>
    <row r="584" spans="1:60">
      <c r="A584" s="129"/>
      <c r="B584" s="129"/>
      <c r="C584" s="257" t="s">
        <v>1548</v>
      </c>
      <c r="D584" s="258"/>
      <c r="E584" s="258"/>
      <c r="F584" s="258"/>
      <c r="G584" s="258"/>
      <c r="H584" s="131"/>
      <c r="I584" s="131"/>
      <c r="J584" s="131"/>
      <c r="K584" s="131"/>
      <c r="L584" s="131"/>
      <c r="M584" s="131"/>
      <c r="N584" s="130"/>
      <c r="O584" s="130"/>
      <c r="P584" s="130"/>
      <c r="Q584" s="130"/>
      <c r="R584" s="131"/>
      <c r="S584" s="131"/>
      <c r="T584" s="131"/>
      <c r="U584" s="131"/>
      <c r="V584" s="131"/>
      <c r="W584" s="131"/>
      <c r="X584" s="131"/>
      <c r="Y584" s="126"/>
      <c r="Z584" s="126"/>
      <c r="AA584" s="126"/>
      <c r="AB584" s="126"/>
      <c r="AC584" s="126"/>
      <c r="AD584" s="126"/>
      <c r="AE584" s="126"/>
      <c r="AF584" s="126"/>
      <c r="AG584" s="126" t="s">
        <v>340</v>
      </c>
      <c r="AH584" s="126"/>
      <c r="AI584" s="126"/>
      <c r="AJ584" s="126"/>
      <c r="AK584" s="126"/>
      <c r="AL584" s="126"/>
      <c r="AM584" s="126"/>
      <c r="AN584" s="126"/>
      <c r="AO584" s="126"/>
      <c r="AP584" s="126"/>
      <c r="AQ584" s="126"/>
      <c r="AR584" s="126"/>
      <c r="AS584" s="126"/>
      <c r="AT584" s="126"/>
      <c r="AU584" s="126"/>
      <c r="AV584" s="126"/>
      <c r="AW584" s="126"/>
      <c r="AX584" s="126"/>
      <c r="AY584" s="126"/>
      <c r="AZ584" s="126"/>
      <c r="BA584" s="126"/>
      <c r="BB584" s="126"/>
      <c r="BC584" s="126"/>
      <c r="BD584" s="126"/>
      <c r="BE584" s="126"/>
      <c r="BF584" s="126"/>
      <c r="BG584" s="126"/>
      <c r="BH584" s="126"/>
    </row>
    <row r="585" spans="1:60">
      <c r="A585" s="129"/>
      <c r="B585" s="129"/>
      <c r="C585" s="257" t="s">
        <v>371</v>
      </c>
      <c r="D585" s="258"/>
      <c r="E585" s="258"/>
      <c r="F585" s="258"/>
      <c r="G585" s="258"/>
      <c r="H585" s="131"/>
      <c r="I585" s="131"/>
      <c r="J585" s="131"/>
      <c r="K585" s="131"/>
      <c r="L585" s="131"/>
      <c r="M585" s="131"/>
      <c r="N585" s="130"/>
      <c r="O585" s="130"/>
      <c r="P585" s="130"/>
      <c r="Q585" s="130"/>
      <c r="R585" s="131"/>
      <c r="S585" s="131"/>
      <c r="T585" s="131"/>
      <c r="U585" s="131"/>
      <c r="V585" s="131"/>
      <c r="W585" s="131"/>
      <c r="X585" s="131"/>
      <c r="Y585" s="126"/>
      <c r="Z585" s="126"/>
      <c r="AA585" s="126"/>
      <c r="AB585" s="126"/>
      <c r="AC585" s="126"/>
      <c r="AD585" s="126"/>
      <c r="AE585" s="126"/>
      <c r="AF585" s="126"/>
      <c r="AG585" s="126" t="s">
        <v>340</v>
      </c>
      <c r="AH585" s="126"/>
      <c r="AI585" s="126"/>
      <c r="AJ585" s="126"/>
      <c r="AK585" s="126"/>
      <c r="AL585" s="126"/>
      <c r="AM585" s="126"/>
      <c r="AN585" s="126"/>
      <c r="AO585" s="126"/>
      <c r="AP585" s="126"/>
      <c r="AQ585" s="126"/>
      <c r="AR585" s="126"/>
      <c r="AS585" s="126"/>
      <c r="AT585" s="126"/>
      <c r="AU585" s="126"/>
      <c r="AV585" s="126"/>
      <c r="AW585" s="126"/>
      <c r="AX585" s="126"/>
      <c r="AY585" s="126"/>
      <c r="AZ585" s="126"/>
      <c r="BA585" s="126"/>
      <c r="BB585" s="126"/>
      <c r="BC585" s="126"/>
      <c r="BD585" s="126"/>
      <c r="BE585" s="126"/>
      <c r="BF585" s="126"/>
      <c r="BG585" s="126"/>
      <c r="BH585" s="126"/>
    </row>
    <row r="586" spans="1:60">
      <c r="A586" s="129"/>
      <c r="B586" s="129"/>
      <c r="C586" s="257" t="s">
        <v>1548</v>
      </c>
      <c r="D586" s="258"/>
      <c r="E586" s="258"/>
      <c r="F586" s="258"/>
      <c r="G586" s="258"/>
      <c r="H586" s="131"/>
      <c r="I586" s="131"/>
      <c r="J586" s="131"/>
      <c r="K586" s="131"/>
      <c r="L586" s="131"/>
      <c r="M586" s="131"/>
      <c r="N586" s="130"/>
      <c r="O586" s="130"/>
      <c r="P586" s="130"/>
      <c r="Q586" s="130"/>
      <c r="R586" s="131"/>
      <c r="S586" s="131"/>
      <c r="T586" s="131"/>
      <c r="U586" s="131"/>
      <c r="V586" s="131"/>
      <c r="W586" s="131"/>
      <c r="X586" s="131"/>
      <c r="Y586" s="126"/>
      <c r="Z586" s="126"/>
      <c r="AA586" s="126"/>
      <c r="AB586" s="126"/>
      <c r="AC586" s="126"/>
      <c r="AD586" s="126"/>
      <c r="AE586" s="126"/>
      <c r="AF586" s="126"/>
      <c r="AG586" s="126" t="s">
        <v>340</v>
      </c>
      <c r="AH586" s="126"/>
      <c r="AI586" s="126"/>
      <c r="AJ586" s="126"/>
      <c r="AK586" s="126"/>
      <c r="AL586" s="126"/>
      <c r="AM586" s="126"/>
      <c r="AN586" s="126"/>
      <c r="AO586" s="126"/>
      <c r="AP586" s="126"/>
      <c r="AQ586" s="126"/>
      <c r="AR586" s="126"/>
      <c r="AS586" s="126"/>
      <c r="AT586" s="126"/>
      <c r="AU586" s="126"/>
      <c r="AV586" s="126"/>
      <c r="AW586" s="126"/>
      <c r="AX586" s="126"/>
      <c r="AY586" s="126"/>
      <c r="AZ586" s="126"/>
      <c r="BA586" s="126"/>
      <c r="BB586" s="126"/>
      <c r="BC586" s="126"/>
      <c r="BD586" s="126"/>
      <c r="BE586" s="126"/>
      <c r="BF586" s="126"/>
      <c r="BG586" s="126"/>
      <c r="BH586" s="126"/>
    </row>
    <row r="587" spans="1:60">
      <c r="A587" s="129"/>
      <c r="B587" s="129"/>
      <c r="C587" s="257" t="s">
        <v>373</v>
      </c>
      <c r="D587" s="258"/>
      <c r="E587" s="258"/>
      <c r="F587" s="258"/>
      <c r="G587" s="258"/>
      <c r="H587" s="131"/>
      <c r="I587" s="131"/>
      <c r="J587" s="131"/>
      <c r="K587" s="131"/>
      <c r="L587" s="131"/>
      <c r="M587" s="131"/>
      <c r="N587" s="130"/>
      <c r="O587" s="130"/>
      <c r="P587" s="130"/>
      <c r="Q587" s="130"/>
      <c r="R587" s="131"/>
      <c r="S587" s="131"/>
      <c r="T587" s="131"/>
      <c r="U587" s="131"/>
      <c r="V587" s="131"/>
      <c r="W587" s="131"/>
      <c r="X587" s="131"/>
      <c r="Y587" s="126"/>
      <c r="Z587" s="126"/>
      <c r="AA587" s="126"/>
      <c r="AB587" s="126"/>
      <c r="AC587" s="126"/>
      <c r="AD587" s="126"/>
      <c r="AE587" s="126"/>
      <c r="AF587" s="126"/>
      <c r="AG587" s="126" t="s">
        <v>340</v>
      </c>
      <c r="AH587" s="126"/>
      <c r="AI587" s="126"/>
      <c r="AJ587" s="126"/>
      <c r="AK587" s="126"/>
      <c r="AL587" s="126"/>
      <c r="AM587" s="126"/>
      <c r="AN587" s="126"/>
      <c r="AO587" s="126"/>
      <c r="AP587" s="126"/>
      <c r="AQ587" s="126"/>
      <c r="AR587" s="126"/>
      <c r="AS587" s="126"/>
      <c r="AT587" s="126"/>
      <c r="AU587" s="126"/>
      <c r="AV587" s="126"/>
      <c r="AW587" s="126"/>
      <c r="AX587" s="126"/>
      <c r="AY587" s="126"/>
      <c r="AZ587" s="126"/>
      <c r="BA587" s="126"/>
      <c r="BB587" s="126"/>
      <c r="BC587" s="126"/>
      <c r="BD587" s="126"/>
      <c r="BE587" s="126"/>
      <c r="BF587" s="126"/>
      <c r="BG587" s="126"/>
      <c r="BH587" s="126"/>
    </row>
    <row r="588" spans="1:60">
      <c r="A588" s="129"/>
      <c r="B588" s="129"/>
      <c r="C588" s="257" t="s">
        <v>1550</v>
      </c>
      <c r="D588" s="258"/>
      <c r="E588" s="258"/>
      <c r="F588" s="258"/>
      <c r="G588" s="258"/>
      <c r="H588" s="131"/>
      <c r="I588" s="131"/>
      <c r="J588" s="131"/>
      <c r="K588" s="131"/>
      <c r="L588" s="131"/>
      <c r="M588" s="131"/>
      <c r="N588" s="130"/>
      <c r="O588" s="130"/>
      <c r="P588" s="130"/>
      <c r="Q588" s="130"/>
      <c r="R588" s="131"/>
      <c r="S588" s="131"/>
      <c r="T588" s="131"/>
      <c r="U588" s="131"/>
      <c r="V588" s="131"/>
      <c r="W588" s="131"/>
      <c r="X588" s="131"/>
      <c r="Y588" s="126"/>
      <c r="Z588" s="126"/>
      <c r="AA588" s="126"/>
      <c r="AB588" s="126"/>
      <c r="AC588" s="126"/>
      <c r="AD588" s="126"/>
      <c r="AE588" s="126"/>
      <c r="AF588" s="126"/>
      <c r="AG588" s="126" t="s">
        <v>340</v>
      </c>
      <c r="AH588" s="126"/>
      <c r="AI588" s="126"/>
      <c r="AJ588" s="126"/>
      <c r="AK588" s="126"/>
      <c r="AL588" s="126"/>
      <c r="AM588" s="126"/>
      <c r="AN588" s="126"/>
      <c r="AO588" s="126"/>
      <c r="AP588" s="126"/>
      <c r="AQ588" s="126"/>
      <c r="AR588" s="126"/>
      <c r="AS588" s="126"/>
      <c r="AT588" s="126"/>
      <c r="AU588" s="126"/>
      <c r="AV588" s="126"/>
      <c r="AW588" s="126"/>
      <c r="AX588" s="126"/>
      <c r="AY588" s="126"/>
      <c r="AZ588" s="126"/>
      <c r="BA588" s="126"/>
      <c r="BB588" s="126"/>
      <c r="BC588" s="126"/>
      <c r="BD588" s="126"/>
      <c r="BE588" s="126"/>
      <c r="BF588" s="126"/>
      <c r="BG588" s="126"/>
      <c r="BH588" s="126"/>
    </row>
    <row r="589" spans="1:60">
      <c r="A589" s="129"/>
      <c r="B589" s="129"/>
      <c r="C589" s="257" t="s">
        <v>1551</v>
      </c>
      <c r="D589" s="258"/>
      <c r="E589" s="258"/>
      <c r="F589" s="258"/>
      <c r="G589" s="258"/>
      <c r="H589" s="131"/>
      <c r="I589" s="131"/>
      <c r="J589" s="131"/>
      <c r="K589" s="131"/>
      <c r="L589" s="131"/>
      <c r="M589" s="131"/>
      <c r="N589" s="130"/>
      <c r="O589" s="130"/>
      <c r="P589" s="130"/>
      <c r="Q589" s="130"/>
      <c r="R589" s="131"/>
      <c r="S589" s="131"/>
      <c r="T589" s="131"/>
      <c r="U589" s="131"/>
      <c r="V589" s="131"/>
      <c r="W589" s="131"/>
      <c r="X589" s="131"/>
      <c r="Y589" s="126"/>
      <c r="Z589" s="126"/>
      <c r="AA589" s="126"/>
      <c r="AB589" s="126"/>
      <c r="AC589" s="126"/>
      <c r="AD589" s="126"/>
      <c r="AE589" s="126"/>
      <c r="AF589" s="126"/>
      <c r="AG589" s="126" t="s">
        <v>340</v>
      </c>
      <c r="AH589" s="126"/>
      <c r="AI589" s="126"/>
      <c r="AJ589" s="126"/>
      <c r="AK589" s="126"/>
      <c r="AL589" s="126"/>
      <c r="AM589" s="126"/>
      <c r="AN589" s="126"/>
      <c r="AO589" s="126"/>
      <c r="AP589" s="126"/>
      <c r="AQ589" s="126"/>
      <c r="AR589" s="126"/>
      <c r="AS589" s="126"/>
      <c r="AT589" s="126"/>
      <c r="AU589" s="126"/>
      <c r="AV589" s="126"/>
      <c r="AW589" s="126"/>
      <c r="AX589" s="126"/>
      <c r="AY589" s="126"/>
      <c r="AZ589" s="126"/>
      <c r="BA589" s="126"/>
      <c r="BB589" s="126"/>
      <c r="BC589" s="126"/>
      <c r="BD589" s="126"/>
      <c r="BE589" s="126"/>
      <c r="BF589" s="126"/>
      <c r="BG589" s="126"/>
      <c r="BH589" s="126"/>
    </row>
    <row r="590" spans="1:60">
      <c r="A590" s="129"/>
      <c r="B590" s="129"/>
      <c r="C590" s="257" t="s">
        <v>1187</v>
      </c>
      <c r="D590" s="258"/>
      <c r="E590" s="258"/>
      <c r="F590" s="258"/>
      <c r="G590" s="258"/>
      <c r="H590" s="131"/>
      <c r="I590" s="131"/>
      <c r="J590" s="131"/>
      <c r="K590" s="131"/>
      <c r="L590" s="131"/>
      <c r="M590" s="131"/>
      <c r="N590" s="130"/>
      <c r="O590" s="130"/>
      <c r="P590" s="130"/>
      <c r="Q590" s="130"/>
      <c r="R590" s="131"/>
      <c r="S590" s="131"/>
      <c r="T590" s="131"/>
      <c r="U590" s="131"/>
      <c r="V590" s="131"/>
      <c r="W590" s="131"/>
      <c r="X590" s="131"/>
      <c r="Y590" s="126"/>
      <c r="Z590" s="126"/>
      <c r="AA590" s="126"/>
      <c r="AB590" s="126"/>
      <c r="AC590" s="126"/>
      <c r="AD590" s="126"/>
      <c r="AE590" s="126"/>
      <c r="AF590" s="126"/>
      <c r="AG590" s="126" t="s">
        <v>340</v>
      </c>
      <c r="AH590" s="126"/>
      <c r="AI590" s="126"/>
      <c r="AJ590" s="126"/>
      <c r="AK590" s="126"/>
      <c r="AL590" s="126"/>
      <c r="AM590" s="126"/>
      <c r="AN590" s="126"/>
      <c r="AO590" s="126"/>
      <c r="AP590" s="126"/>
      <c r="AQ590" s="126"/>
      <c r="AR590" s="126"/>
      <c r="AS590" s="126"/>
      <c r="AT590" s="126"/>
      <c r="AU590" s="126"/>
      <c r="AV590" s="126"/>
      <c r="AW590" s="126"/>
      <c r="AX590" s="126"/>
      <c r="AY590" s="126"/>
      <c r="AZ590" s="126"/>
      <c r="BA590" s="126"/>
      <c r="BB590" s="126"/>
      <c r="BC590" s="126"/>
      <c r="BD590" s="126"/>
      <c r="BE590" s="126"/>
      <c r="BF590" s="126"/>
      <c r="BG590" s="126"/>
      <c r="BH590" s="126"/>
    </row>
    <row r="591" spans="1:60">
      <c r="A591" s="146" t="s">
        <v>436</v>
      </c>
      <c r="B591" s="147" t="s">
        <v>1552</v>
      </c>
      <c r="C591" s="153" t="s">
        <v>1553</v>
      </c>
      <c r="D591" s="148" t="s">
        <v>0</v>
      </c>
      <c r="E591" s="149">
        <v>0</v>
      </c>
      <c r="F591" s="150">
        <v>4</v>
      </c>
      <c r="G591" s="145">
        <f t="shared" ref="G591" si="46">F591*E591</f>
        <v>0</v>
      </c>
      <c r="H591" s="131">
        <v>0</v>
      </c>
      <c r="I591" s="131">
        <v>0</v>
      </c>
      <c r="J591" s="131">
        <v>4</v>
      </c>
      <c r="K591" s="131">
        <v>578.6164</v>
      </c>
      <c r="L591" s="131">
        <v>21</v>
      </c>
      <c r="M591" s="131">
        <v>700.13020000000006</v>
      </c>
      <c r="N591" s="130">
        <v>0</v>
      </c>
      <c r="O591" s="130">
        <v>0</v>
      </c>
      <c r="P591" s="130">
        <v>0</v>
      </c>
      <c r="Q591" s="130">
        <v>0</v>
      </c>
      <c r="R591" s="131">
        <v>0</v>
      </c>
      <c r="S591" s="131" t="s">
        <v>326</v>
      </c>
      <c r="T591" s="131"/>
      <c r="U591" s="131">
        <v>0</v>
      </c>
      <c r="V591" s="131">
        <v>0</v>
      </c>
      <c r="W591" s="131">
        <v>0</v>
      </c>
      <c r="X591" s="131" t="s">
        <v>327</v>
      </c>
      <c r="Y591" s="126"/>
      <c r="Z591" s="126"/>
      <c r="AA591" s="126"/>
      <c r="AB591" s="126"/>
      <c r="AC591" s="126"/>
      <c r="AD591" s="126"/>
      <c r="AE591" s="126"/>
      <c r="AF591" s="126"/>
      <c r="AG591" s="126" t="s">
        <v>1349</v>
      </c>
      <c r="AH591" s="126"/>
      <c r="AI591" s="126"/>
      <c r="AJ591" s="126"/>
      <c r="AK591" s="126"/>
      <c r="AL591" s="126"/>
      <c r="AM591" s="126"/>
      <c r="AN591" s="126"/>
      <c r="AO591" s="126"/>
      <c r="AP591" s="126"/>
      <c r="AQ591" s="126"/>
      <c r="AR591" s="126"/>
      <c r="AS591" s="126"/>
      <c r="AT591" s="126"/>
      <c r="AU591" s="126"/>
      <c r="AV591" s="126"/>
      <c r="AW591" s="126"/>
      <c r="AX591" s="126"/>
      <c r="AY591" s="126"/>
      <c r="AZ591" s="126"/>
      <c r="BA591" s="126"/>
      <c r="BB591" s="126"/>
      <c r="BC591" s="126"/>
      <c r="BD591" s="126"/>
      <c r="BE591" s="126"/>
      <c r="BF591" s="126"/>
      <c r="BG591" s="126"/>
      <c r="BH591" s="126"/>
    </row>
    <row r="592" spans="1:60">
      <c r="A592" s="134" t="s">
        <v>320</v>
      </c>
      <c r="B592" s="135" t="s">
        <v>217</v>
      </c>
      <c r="C592" s="152" t="s">
        <v>218</v>
      </c>
      <c r="D592" s="136"/>
      <c r="E592" s="137"/>
      <c r="F592" s="138"/>
      <c r="G592" s="139">
        <f>G593</f>
        <v>0</v>
      </c>
      <c r="H592" s="133"/>
      <c r="I592" s="133">
        <v>0</v>
      </c>
      <c r="J592" s="133"/>
      <c r="K592" s="133">
        <v>0</v>
      </c>
      <c r="L592" s="133"/>
      <c r="M592" s="133"/>
      <c r="N592" s="132"/>
      <c r="O592" s="132"/>
      <c r="P592" s="132"/>
      <c r="Q592" s="132"/>
      <c r="R592" s="133"/>
      <c r="S592" s="133"/>
      <c r="T592" s="133"/>
      <c r="U592" s="133"/>
      <c r="V592" s="133"/>
      <c r="W592" s="133"/>
      <c r="X592" s="133"/>
      <c r="AG592" t="s">
        <v>321</v>
      </c>
    </row>
    <row r="593" spans="1:60">
      <c r="A593" s="140" t="s">
        <v>439</v>
      </c>
      <c r="B593" s="141" t="s">
        <v>1554</v>
      </c>
      <c r="C593" s="154" t="s">
        <v>1555</v>
      </c>
      <c r="D593" s="142" t="s">
        <v>338</v>
      </c>
      <c r="E593" s="143">
        <v>278.274</v>
      </c>
      <c r="F593" s="144">
        <v>0</v>
      </c>
      <c r="G593" s="145">
        <f t="shared" ref="G593" si="47">F593*E593</f>
        <v>0</v>
      </c>
      <c r="H593" s="131">
        <v>0</v>
      </c>
      <c r="I593" s="131">
        <v>0</v>
      </c>
      <c r="J593" s="131">
        <v>39.799999999999997</v>
      </c>
      <c r="K593" s="131">
        <v>11075.305199999999</v>
      </c>
      <c r="L593" s="131">
        <v>21</v>
      </c>
      <c r="M593" s="131">
        <v>13401.125099999999</v>
      </c>
      <c r="N593" s="130">
        <v>0</v>
      </c>
      <c r="O593" s="130">
        <v>0</v>
      </c>
      <c r="P593" s="130">
        <v>0</v>
      </c>
      <c r="Q593" s="130">
        <v>0</v>
      </c>
      <c r="R593" s="131">
        <v>0</v>
      </c>
      <c r="S593" s="131" t="s">
        <v>326</v>
      </c>
      <c r="T593" s="131"/>
      <c r="U593" s="131">
        <v>0</v>
      </c>
      <c r="V593" s="131">
        <v>0</v>
      </c>
      <c r="W593" s="131">
        <v>0</v>
      </c>
      <c r="X593" s="131" t="s">
        <v>327</v>
      </c>
      <c r="Y593" s="126"/>
      <c r="Z593" s="126"/>
      <c r="AA593" s="126"/>
      <c r="AB593" s="126"/>
      <c r="AC593" s="126"/>
      <c r="AD593" s="126"/>
      <c r="AE593" s="126"/>
      <c r="AF593" s="126"/>
      <c r="AG593" s="126" t="s">
        <v>1349</v>
      </c>
      <c r="AH593" s="126"/>
      <c r="AI593" s="126"/>
      <c r="AJ593" s="126"/>
      <c r="AK593" s="126"/>
      <c r="AL593" s="126"/>
      <c r="AM593" s="126"/>
      <c r="AN593" s="126"/>
      <c r="AO593" s="126"/>
      <c r="AP593" s="126"/>
      <c r="AQ593" s="126"/>
      <c r="AR593" s="126"/>
      <c r="AS593" s="126"/>
      <c r="AT593" s="126"/>
      <c r="AU593" s="126"/>
      <c r="AV593" s="126"/>
      <c r="AW593" s="126"/>
      <c r="AX593" s="126"/>
      <c r="AY593" s="126"/>
      <c r="AZ593" s="126"/>
      <c r="BA593" s="126"/>
      <c r="BB593" s="126"/>
      <c r="BC593" s="126"/>
      <c r="BD593" s="126"/>
      <c r="BE593" s="126"/>
      <c r="BF593" s="126"/>
      <c r="BG593" s="126"/>
      <c r="BH593" s="126"/>
    </row>
    <row r="594" spans="1:60">
      <c r="A594" s="3"/>
      <c r="B594" s="4"/>
      <c r="C594" s="155"/>
      <c r="D594" s="6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AE594">
        <v>15</v>
      </c>
      <c r="AF594">
        <v>21</v>
      </c>
      <c r="AG594" t="s">
        <v>307</v>
      </c>
    </row>
    <row r="595" spans="1:60">
      <c r="C595" s="156"/>
      <c r="D595" s="10"/>
      <c r="AG595" t="s">
        <v>1158</v>
      </c>
    </row>
    <row r="596" spans="1:60">
      <c r="D596" s="10"/>
    </row>
    <row r="597" spans="1:60">
      <c r="D597" s="10"/>
    </row>
    <row r="598" spans="1:60">
      <c r="D598" s="10"/>
    </row>
    <row r="599" spans="1:60">
      <c r="D599" s="10"/>
    </row>
    <row r="600" spans="1:60">
      <c r="D600" s="10"/>
    </row>
    <row r="601" spans="1:60">
      <c r="D601" s="10"/>
    </row>
    <row r="602" spans="1:60">
      <c r="D602" s="10"/>
    </row>
    <row r="603" spans="1:60">
      <c r="D603" s="10"/>
    </row>
    <row r="604" spans="1:60">
      <c r="D604" s="10"/>
    </row>
    <row r="605" spans="1:60">
      <c r="D605" s="10"/>
    </row>
    <row r="606" spans="1:60">
      <c r="D606" s="10"/>
    </row>
    <row r="607" spans="1:60">
      <c r="D607" s="10"/>
    </row>
    <row r="608" spans="1:60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476">
    <mergeCell ref="C589:G589"/>
    <mergeCell ref="C590:G590"/>
    <mergeCell ref="C583:G583"/>
    <mergeCell ref="C584:G584"/>
    <mergeCell ref="C585:G585"/>
    <mergeCell ref="C586:G586"/>
    <mergeCell ref="C587:G587"/>
    <mergeCell ref="C588:G588"/>
    <mergeCell ref="C577:G577"/>
    <mergeCell ref="C578:G578"/>
    <mergeCell ref="C579:G579"/>
    <mergeCell ref="C580:G580"/>
    <mergeCell ref="C581:G581"/>
    <mergeCell ref="C582:G582"/>
    <mergeCell ref="C571:G571"/>
    <mergeCell ref="C572:G572"/>
    <mergeCell ref="C573:G573"/>
    <mergeCell ref="C574:G574"/>
    <mergeCell ref="C575:G575"/>
    <mergeCell ref="C576:G576"/>
    <mergeCell ref="C562:G562"/>
    <mergeCell ref="C563:G563"/>
    <mergeCell ref="C564:G564"/>
    <mergeCell ref="C568:G568"/>
    <mergeCell ref="C569:G569"/>
    <mergeCell ref="C570:G570"/>
    <mergeCell ref="C555:G555"/>
    <mergeCell ref="C556:G556"/>
    <mergeCell ref="C557:G557"/>
    <mergeCell ref="C558:G558"/>
    <mergeCell ref="C559:G559"/>
    <mergeCell ref="C561:G561"/>
    <mergeCell ref="C546:G546"/>
    <mergeCell ref="C547:G547"/>
    <mergeCell ref="C551:G551"/>
    <mergeCell ref="C552:G552"/>
    <mergeCell ref="C553:G553"/>
    <mergeCell ref="C554:G554"/>
    <mergeCell ref="C540:G540"/>
    <mergeCell ref="C541:G541"/>
    <mergeCell ref="C542:G542"/>
    <mergeCell ref="C543:G543"/>
    <mergeCell ref="C544:G544"/>
    <mergeCell ref="C545:G545"/>
    <mergeCell ref="C534:G534"/>
    <mergeCell ref="C535:G535"/>
    <mergeCell ref="C536:G536"/>
    <mergeCell ref="C537:G537"/>
    <mergeCell ref="C538:G538"/>
    <mergeCell ref="C539:G539"/>
    <mergeCell ref="C525:G525"/>
    <mergeCell ref="C526:G526"/>
    <mergeCell ref="C527:G527"/>
    <mergeCell ref="C528:G528"/>
    <mergeCell ref="C529:G529"/>
    <mergeCell ref="C533:G533"/>
    <mergeCell ref="C515:G515"/>
    <mergeCell ref="C516:G516"/>
    <mergeCell ref="C520:G520"/>
    <mergeCell ref="C521:G521"/>
    <mergeCell ref="C522:G522"/>
    <mergeCell ref="C523:G523"/>
    <mergeCell ref="C508:G508"/>
    <mergeCell ref="C509:G509"/>
    <mergeCell ref="C511:G511"/>
    <mergeCell ref="C512:G512"/>
    <mergeCell ref="C513:G513"/>
    <mergeCell ref="C514:G514"/>
    <mergeCell ref="C502:G502"/>
    <mergeCell ref="C503:G503"/>
    <mergeCell ref="C504:G504"/>
    <mergeCell ref="C505:G505"/>
    <mergeCell ref="C506:G506"/>
    <mergeCell ref="C507:G507"/>
    <mergeCell ref="C496:G496"/>
    <mergeCell ref="C497:G497"/>
    <mergeCell ref="C498:G498"/>
    <mergeCell ref="C499:G499"/>
    <mergeCell ref="C500:G500"/>
    <mergeCell ref="C501:G501"/>
    <mergeCell ref="C490:G490"/>
    <mergeCell ref="C491:G491"/>
    <mergeCell ref="C492:G492"/>
    <mergeCell ref="C493:G493"/>
    <mergeCell ref="C494:G494"/>
    <mergeCell ref="C495:G495"/>
    <mergeCell ref="C483:G483"/>
    <mergeCell ref="C484:G484"/>
    <mergeCell ref="C485:G485"/>
    <mergeCell ref="C486:G486"/>
    <mergeCell ref="C488:G488"/>
    <mergeCell ref="C489:G489"/>
    <mergeCell ref="C477:G477"/>
    <mergeCell ref="C478:G478"/>
    <mergeCell ref="C479:G479"/>
    <mergeCell ref="C480:G480"/>
    <mergeCell ref="C481:G481"/>
    <mergeCell ref="C482:G482"/>
    <mergeCell ref="C471:G471"/>
    <mergeCell ref="C472:G472"/>
    <mergeCell ref="C473:G473"/>
    <mergeCell ref="C474:G474"/>
    <mergeCell ref="C475:G475"/>
    <mergeCell ref="C476:G476"/>
    <mergeCell ref="C465:G465"/>
    <mergeCell ref="C466:G466"/>
    <mergeCell ref="C467:G467"/>
    <mergeCell ref="C468:G468"/>
    <mergeCell ref="C469:G469"/>
    <mergeCell ref="C470:G470"/>
    <mergeCell ref="C458:G458"/>
    <mergeCell ref="C459:G459"/>
    <mergeCell ref="C460:G460"/>
    <mergeCell ref="C461:G461"/>
    <mergeCell ref="C462:G462"/>
    <mergeCell ref="C463:G463"/>
    <mergeCell ref="C452:G452"/>
    <mergeCell ref="C453:G453"/>
    <mergeCell ref="C454:G454"/>
    <mergeCell ref="C455:G455"/>
    <mergeCell ref="C456:G456"/>
    <mergeCell ref="C457:G457"/>
    <mergeCell ref="C446:G446"/>
    <mergeCell ref="C447:G447"/>
    <mergeCell ref="C448:G448"/>
    <mergeCell ref="C449:G449"/>
    <mergeCell ref="C450:G450"/>
    <mergeCell ref="C451:G451"/>
    <mergeCell ref="C440:G440"/>
    <mergeCell ref="C441:G441"/>
    <mergeCell ref="C442:G442"/>
    <mergeCell ref="C443:G443"/>
    <mergeCell ref="C444:G444"/>
    <mergeCell ref="C445:G445"/>
    <mergeCell ref="C432:G432"/>
    <mergeCell ref="C433:G433"/>
    <mergeCell ref="C435:G435"/>
    <mergeCell ref="C436:G436"/>
    <mergeCell ref="C437:G437"/>
    <mergeCell ref="C438:G438"/>
    <mergeCell ref="C425:G425"/>
    <mergeCell ref="C426:G426"/>
    <mergeCell ref="C427:G427"/>
    <mergeCell ref="C429:G429"/>
    <mergeCell ref="C430:G430"/>
    <mergeCell ref="C431:G431"/>
    <mergeCell ref="C415:G415"/>
    <mergeCell ref="C416:G416"/>
    <mergeCell ref="C417:G417"/>
    <mergeCell ref="C421:G421"/>
    <mergeCell ref="C422:G422"/>
    <mergeCell ref="C423:G423"/>
    <mergeCell ref="C409:G409"/>
    <mergeCell ref="C410:G410"/>
    <mergeCell ref="C411:G411"/>
    <mergeCell ref="C412:G412"/>
    <mergeCell ref="C413:G413"/>
    <mergeCell ref="C414:G414"/>
    <mergeCell ref="C402:G402"/>
    <mergeCell ref="C403:G403"/>
    <mergeCell ref="C404:G404"/>
    <mergeCell ref="C405:G405"/>
    <mergeCell ref="C406:G406"/>
    <mergeCell ref="C408:G408"/>
    <mergeCell ref="C395:G395"/>
    <mergeCell ref="C396:G396"/>
    <mergeCell ref="C397:G397"/>
    <mergeCell ref="C399:G399"/>
    <mergeCell ref="C400:G400"/>
    <mergeCell ref="C401:G401"/>
    <mergeCell ref="C389:G389"/>
    <mergeCell ref="C390:G390"/>
    <mergeCell ref="C391:G391"/>
    <mergeCell ref="C392:G392"/>
    <mergeCell ref="C393:G393"/>
    <mergeCell ref="C394:G394"/>
    <mergeCell ref="C382:G382"/>
    <mergeCell ref="C383:G383"/>
    <mergeCell ref="C384:G384"/>
    <mergeCell ref="C385:G385"/>
    <mergeCell ref="C386:G386"/>
    <mergeCell ref="C388:G388"/>
    <mergeCell ref="C376:G376"/>
    <mergeCell ref="C377:G377"/>
    <mergeCell ref="C378:G378"/>
    <mergeCell ref="C379:G379"/>
    <mergeCell ref="C380:G380"/>
    <mergeCell ref="C381:G381"/>
    <mergeCell ref="C370:G370"/>
    <mergeCell ref="C371:G371"/>
    <mergeCell ref="C372:G372"/>
    <mergeCell ref="C373:G373"/>
    <mergeCell ref="C374:G374"/>
    <mergeCell ref="C375:G375"/>
    <mergeCell ref="C363:G363"/>
    <mergeCell ref="C364:G364"/>
    <mergeCell ref="C365:G365"/>
    <mergeCell ref="C367:G367"/>
    <mergeCell ref="C368:G368"/>
    <mergeCell ref="C369:G369"/>
    <mergeCell ref="C357:G357"/>
    <mergeCell ref="C358:G358"/>
    <mergeCell ref="C359:G359"/>
    <mergeCell ref="C360:G360"/>
    <mergeCell ref="C361:G361"/>
    <mergeCell ref="C362:G362"/>
    <mergeCell ref="C350:G350"/>
    <mergeCell ref="C351:G351"/>
    <mergeCell ref="C352:G352"/>
    <mergeCell ref="C353:G353"/>
    <mergeCell ref="C354:G354"/>
    <mergeCell ref="C356:G356"/>
    <mergeCell ref="C341:G341"/>
    <mergeCell ref="C345:G345"/>
    <mergeCell ref="C346:G346"/>
    <mergeCell ref="C347:G347"/>
    <mergeCell ref="C348:G348"/>
    <mergeCell ref="C349:G349"/>
    <mergeCell ref="C335:G335"/>
    <mergeCell ref="C336:G336"/>
    <mergeCell ref="C337:G337"/>
    <mergeCell ref="C338:G338"/>
    <mergeCell ref="C339:G339"/>
    <mergeCell ref="C340:G340"/>
    <mergeCell ref="C329:G329"/>
    <mergeCell ref="C330:G330"/>
    <mergeCell ref="C331:G331"/>
    <mergeCell ref="C332:G332"/>
    <mergeCell ref="C333:G333"/>
    <mergeCell ref="C334:G334"/>
    <mergeCell ref="C319:G319"/>
    <mergeCell ref="C320:G320"/>
    <mergeCell ref="C324:G324"/>
    <mergeCell ref="C325:G325"/>
    <mergeCell ref="C326:G326"/>
    <mergeCell ref="C327:G327"/>
    <mergeCell ref="C302:G302"/>
    <mergeCell ref="C303:G303"/>
    <mergeCell ref="C315:G315"/>
    <mergeCell ref="C316:G316"/>
    <mergeCell ref="C317:G317"/>
    <mergeCell ref="C318:G318"/>
    <mergeCell ref="C296:G296"/>
    <mergeCell ref="C297:G297"/>
    <mergeCell ref="C298:G298"/>
    <mergeCell ref="C299:G299"/>
    <mergeCell ref="C300:G300"/>
    <mergeCell ref="C301:G301"/>
    <mergeCell ref="C290:G290"/>
    <mergeCell ref="C291:G291"/>
    <mergeCell ref="C292:G292"/>
    <mergeCell ref="C293:G293"/>
    <mergeCell ref="C294:G294"/>
    <mergeCell ref="C295:G295"/>
    <mergeCell ref="C284:G284"/>
    <mergeCell ref="C285:G285"/>
    <mergeCell ref="C286:G286"/>
    <mergeCell ref="C287:G287"/>
    <mergeCell ref="C288:G288"/>
    <mergeCell ref="C289:G289"/>
    <mergeCell ref="C275:G275"/>
    <mergeCell ref="C276:G276"/>
    <mergeCell ref="C277:G277"/>
    <mergeCell ref="C278:G278"/>
    <mergeCell ref="C279:G279"/>
    <mergeCell ref="C283:G283"/>
    <mergeCell ref="C269:G269"/>
    <mergeCell ref="C270:G270"/>
    <mergeCell ref="C271:G271"/>
    <mergeCell ref="C272:G272"/>
    <mergeCell ref="C273:G273"/>
    <mergeCell ref="C274:G274"/>
    <mergeCell ref="C258:G258"/>
    <mergeCell ref="C260:G260"/>
    <mergeCell ref="C261:G261"/>
    <mergeCell ref="C262:G262"/>
    <mergeCell ref="C263:G263"/>
    <mergeCell ref="C264:G264"/>
    <mergeCell ref="C246:G246"/>
    <mergeCell ref="C250:G250"/>
    <mergeCell ref="C251:G251"/>
    <mergeCell ref="C252:G252"/>
    <mergeCell ref="C256:G256"/>
    <mergeCell ref="C257:G257"/>
    <mergeCell ref="C237:G237"/>
    <mergeCell ref="C238:G238"/>
    <mergeCell ref="C242:G242"/>
    <mergeCell ref="C243:G243"/>
    <mergeCell ref="C244:G244"/>
    <mergeCell ref="C245:G245"/>
    <mergeCell ref="C231:G231"/>
    <mergeCell ref="C232:G232"/>
    <mergeCell ref="C233:G233"/>
    <mergeCell ref="C234:G234"/>
    <mergeCell ref="C235:G235"/>
    <mergeCell ref="C236:G236"/>
    <mergeCell ref="C210:G210"/>
    <mergeCell ref="C211:G211"/>
    <mergeCell ref="C217:G217"/>
    <mergeCell ref="C218:G218"/>
    <mergeCell ref="C219:G219"/>
    <mergeCell ref="C230:G230"/>
    <mergeCell ref="C204:G204"/>
    <mergeCell ref="C205:G205"/>
    <mergeCell ref="C206:G206"/>
    <mergeCell ref="C207:G207"/>
    <mergeCell ref="C208:G208"/>
    <mergeCell ref="C209:G209"/>
    <mergeCell ref="C196:G196"/>
    <mergeCell ref="C198:G198"/>
    <mergeCell ref="C199:G199"/>
    <mergeCell ref="C200:G200"/>
    <mergeCell ref="C201:G201"/>
    <mergeCell ref="C203:G203"/>
    <mergeCell ref="C189:G189"/>
    <mergeCell ref="C190:G190"/>
    <mergeCell ref="C191:G191"/>
    <mergeCell ref="C193:G193"/>
    <mergeCell ref="C194:G194"/>
    <mergeCell ref="C195:G195"/>
    <mergeCell ref="C181:G181"/>
    <mergeCell ref="C182:G182"/>
    <mergeCell ref="C183:G183"/>
    <mergeCell ref="C184:G184"/>
    <mergeCell ref="C185:G185"/>
    <mergeCell ref="C186:G186"/>
    <mergeCell ref="C173:G173"/>
    <mergeCell ref="C174:G174"/>
    <mergeCell ref="C176:G176"/>
    <mergeCell ref="C177:G177"/>
    <mergeCell ref="C178:G178"/>
    <mergeCell ref="C179:G179"/>
    <mergeCell ref="C166:G166"/>
    <mergeCell ref="C168:G168"/>
    <mergeCell ref="C169:G169"/>
    <mergeCell ref="C170:G170"/>
    <mergeCell ref="C171:G171"/>
    <mergeCell ref="C172:G172"/>
    <mergeCell ref="C160:G160"/>
    <mergeCell ref="C161:G161"/>
    <mergeCell ref="C162:G162"/>
    <mergeCell ref="C163:G163"/>
    <mergeCell ref="C164:G164"/>
    <mergeCell ref="C165:G165"/>
    <mergeCell ref="C154:G154"/>
    <mergeCell ref="C155:G155"/>
    <mergeCell ref="C156:G156"/>
    <mergeCell ref="C157:G157"/>
    <mergeCell ref="C158:G158"/>
    <mergeCell ref="C159:G159"/>
    <mergeCell ref="C146:G146"/>
    <mergeCell ref="C148:G148"/>
    <mergeCell ref="C149:G149"/>
    <mergeCell ref="C150:G150"/>
    <mergeCell ref="C151:G151"/>
    <mergeCell ref="C153:G153"/>
    <mergeCell ref="C139:G139"/>
    <mergeCell ref="C141:G141"/>
    <mergeCell ref="C142:G142"/>
    <mergeCell ref="C143:G143"/>
    <mergeCell ref="C144:G144"/>
    <mergeCell ref="C145:G145"/>
    <mergeCell ref="C132:G132"/>
    <mergeCell ref="C133:G133"/>
    <mergeCell ref="C134:G134"/>
    <mergeCell ref="C136:G136"/>
    <mergeCell ref="C137:G137"/>
    <mergeCell ref="C138:G138"/>
    <mergeCell ref="C125:G125"/>
    <mergeCell ref="C126:G126"/>
    <mergeCell ref="C127:G127"/>
    <mergeCell ref="C128:G128"/>
    <mergeCell ref="C129:G129"/>
    <mergeCell ref="C131:G131"/>
    <mergeCell ref="C119:G119"/>
    <mergeCell ref="C120:G120"/>
    <mergeCell ref="C121:G121"/>
    <mergeCell ref="C122:G122"/>
    <mergeCell ref="C123:G123"/>
    <mergeCell ref="C124:G124"/>
    <mergeCell ref="C113:G113"/>
    <mergeCell ref="C114:G114"/>
    <mergeCell ref="C115:G115"/>
    <mergeCell ref="C116:G116"/>
    <mergeCell ref="C117:G117"/>
    <mergeCell ref="C118:G118"/>
    <mergeCell ref="C106:G106"/>
    <mergeCell ref="C108:G108"/>
    <mergeCell ref="C109:G109"/>
    <mergeCell ref="C110:G110"/>
    <mergeCell ref="C111:G111"/>
    <mergeCell ref="C112:G112"/>
    <mergeCell ref="C99:G99"/>
    <mergeCell ref="C100:G100"/>
    <mergeCell ref="C101:G101"/>
    <mergeCell ref="C103:G103"/>
    <mergeCell ref="C104:G104"/>
    <mergeCell ref="C105:G105"/>
    <mergeCell ref="C92:G92"/>
    <mergeCell ref="C93:G93"/>
    <mergeCell ref="C94:G94"/>
    <mergeCell ref="C95:G95"/>
    <mergeCell ref="C96:G96"/>
    <mergeCell ref="C98:G98"/>
    <mergeCell ref="C85:G85"/>
    <mergeCell ref="C86:G86"/>
    <mergeCell ref="C87:G87"/>
    <mergeCell ref="C89:G89"/>
    <mergeCell ref="C90:G90"/>
    <mergeCell ref="C91:G91"/>
    <mergeCell ref="C76:G76"/>
    <mergeCell ref="C77:G77"/>
    <mergeCell ref="C79:G79"/>
    <mergeCell ref="C80:G80"/>
    <mergeCell ref="C81:G81"/>
    <mergeCell ref="C82:G82"/>
    <mergeCell ref="C69:G69"/>
    <mergeCell ref="C70:G70"/>
    <mergeCell ref="C71:G71"/>
    <mergeCell ref="C72:G72"/>
    <mergeCell ref="C74:G74"/>
    <mergeCell ref="C75:G75"/>
    <mergeCell ref="C62:G62"/>
    <mergeCell ref="C63:G63"/>
    <mergeCell ref="C65:G65"/>
    <mergeCell ref="C66:G66"/>
    <mergeCell ref="C67:G67"/>
    <mergeCell ref="C68:G68"/>
    <mergeCell ref="C55:G55"/>
    <mergeCell ref="C57:G57"/>
    <mergeCell ref="C58:G58"/>
    <mergeCell ref="C59:G59"/>
    <mergeCell ref="C60:G60"/>
    <mergeCell ref="C61:G61"/>
    <mergeCell ref="C49:G49"/>
    <mergeCell ref="C50:G50"/>
    <mergeCell ref="C51:G51"/>
    <mergeCell ref="C52:G52"/>
    <mergeCell ref="C53:G53"/>
    <mergeCell ref="C54:G54"/>
    <mergeCell ref="C41:G41"/>
    <mergeCell ref="C42:G42"/>
    <mergeCell ref="C44:G44"/>
    <mergeCell ref="C45:G45"/>
    <mergeCell ref="C46:G46"/>
    <mergeCell ref="C48:G48"/>
    <mergeCell ref="C34:G34"/>
    <mergeCell ref="C35:G35"/>
    <mergeCell ref="C36:G36"/>
    <mergeCell ref="C38:G38"/>
    <mergeCell ref="C39:G39"/>
    <mergeCell ref="C40:G40"/>
    <mergeCell ref="C28:G28"/>
    <mergeCell ref="C29:G29"/>
    <mergeCell ref="C30:G30"/>
    <mergeCell ref="C31:G31"/>
    <mergeCell ref="C32:G32"/>
    <mergeCell ref="C33:G33"/>
    <mergeCell ref="C25:G25"/>
    <mergeCell ref="C26:G26"/>
    <mergeCell ref="C27:G27"/>
    <mergeCell ref="C12:G12"/>
    <mergeCell ref="C13:G13"/>
    <mergeCell ref="C14:G14"/>
    <mergeCell ref="C15:G15"/>
    <mergeCell ref="C16:G16"/>
    <mergeCell ref="C17:G17"/>
    <mergeCell ref="A1:G1"/>
    <mergeCell ref="C2:G2"/>
    <mergeCell ref="C3:G3"/>
    <mergeCell ref="C4:G4"/>
    <mergeCell ref="C10:G10"/>
    <mergeCell ref="C11:G11"/>
    <mergeCell ref="C20:G20"/>
    <mergeCell ref="C21:G21"/>
    <mergeCell ref="C24:G2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AQ301" sqref="AQ301"/>
    </sheetView>
  </sheetViews>
  <sheetFormatPr defaultRowHeight="12.75"/>
  <cols>
    <col min="1" max="1" width="3.42578125" customWidth="1"/>
    <col min="2" max="2" width="12.5703125" style="116" customWidth="1"/>
    <col min="3" max="3" width="38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7</v>
      </c>
      <c r="B1" s="248"/>
      <c r="C1" s="248"/>
      <c r="D1" s="248"/>
      <c r="E1" s="248"/>
      <c r="F1" s="248"/>
      <c r="G1" s="248"/>
      <c r="AG1" t="s">
        <v>293</v>
      </c>
    </row>
    <row r="2" spans="1:60" ht="24.95" customHeight="1">
      <c r="A2" s="118" t="s">
        <v>8</v>
      </c>
      <c r="B2" s="49" t="s">
        <v>294</v>
      </c>
      <c r="C2" s="249" t="s">
        <v>295</v>
      </c>
      <c r="D2" s="250"/>
      <c r="E2" s="250"/>
      <c r="F2" s="250"/>
      <c r="G2" s="251"/>
      <c r="AG2" t="s">
        <v>296</v>
      </c>
    </row>
    <row r="3" spans="1:60" ht="24.95" customHeight="1">
      <c r="A3" s="118" t="s">
        <v>9</v>
      </c>
      <c r="B3" s="49" t="s">
        <v>44</v>
      </c>
      <c r="C3" s="249" t="s">
        <v>45</v>
      </c>
      <c r="D3" s="250"/>
      <c r="E3" s="250"/>
      <c r="F3" s="250"/>
      <c r="G3" s="251"/>
      <c r="AC3" s="116" t="s">
        <v>296</v>
      </c>
      <c r="AG3" t="s">
        <v>297</v>
      </c>
    </row>
    <row r="4" spans="1:60" ht="24.95" customHeight="1">
      <c r="A4" s="119" t="s">
        <v>10</v>
      </c>
      <c r="B4" s="120" t="s">
        <v>49</v>
      </c>
      <c r="C4" s="252" t="s">
        <v>50</v>
      </c>
      <c r="D4" s="253"/>
      <c r="E4" s="253"/>
      <c r="F4" s="253"/>
      <c r="G4" s="254"/>
      <c r="AG4" t="s">
        <v>298</v>
      </c>
    </row>
    <row r="5" spans="1:60">
      <c r="D5" s="10"/>
    </row>
    <row r="6" spans="1:60" ht="38.25">
      <c r="A6" s="122" t="s">
        <v>299</v>
      </c>
      <c r="B6" s="124" t="s">
        <v>300</v>
      </c>
      <c r="C6" s="124" t="s">
        <v>301</v>
      </c>
      <c r="D6" s="123" t="s">
        <v>302</v>
      </c>
      <c r="E6" s="122" t="s">
        <v>303</v>
      </c>
      <c r="F6" s="121" t="s">
        <v>304</v>
      </c>
      <c r="G6" s="122" t="s">
        <v>31</v>
      </c>
      <c r="H6" s="125" t="s">
        <v>32</v>
      </c>
      <c r="I6" s="125" t="s">
        <v>305</v>
      </c>
      <c r="J6" s="125" t="s">
        <v>33</v>
      </c>
      <c r="K6" s="125" t="s">
        <v>306</v>
      </c>
      <c r="L6" s="125" t="s">
        <v>307</v>
      </c>
      <c r="M6" s="125" t="s">
        <v>308</v>
      </c>
      <c r="N6" s="125" t="s">
        <v>309</v>
      </c>
      <c r="O6" s="125" t="s">
        <v>310</v>
      </c>
      <c r="P6" s="125" t="s">
        <v>311</v>
      </c>
      <c r="Q6" s="125" t="s">
        <v>312</v>
      </c>
      <c r="R6" s="125" t="s">
        <v>313</v>
      </c>
      <c r="S6" s="125" t="s">
        <v>314</v>
      </c>
      <c r="T6" s="125" t="s">
        <v>315</v>
      </c>
      <c r="U6" s="125" t="s">
        <v>316</v>
      </c>
      <c r="V6" s="125" t="s">
        <v>317</v>
      </c>
      <c r="W6" s="125" t="s">
        <v>318</v>
      </c>
      <c r="X6" s="125" t="s">
        <v>319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34" t="s">
        <v>320</v>
      </c>
      <c r="B8" s="135" t="s">
        <v>230</v>
      </c>
      <c r="C8" s="152" t="s">
        <v>231</v>
      </c>
      <c r="D8" s="136"/>
      <c r="E8" s="137"/>
      <c r="F8" s="138"/>
      <c r="G8" s="139">
        <f>G9</f>
        <v>0</v>
      </c>
      <c r="H8" s="133"/>
      <c r="I8" s="133">
        <v>0</v>
      </c>
      <c r="J8" s="133"/>
      <c r="K8" s="133">
        <v>0</v>
      </c>
      <c r="L8" s="133"/>
      <c r="M8" s="133"/>
      <c r="N8" s="132"/>
      <c r="O8" s="132"/>
      <c r="P8" s="132"/>
      <c r="Q8" s="132"/>
      <c r="R8" s="133"/>
      <c r="S8" s="133"/>
      <c r="T8" s="133"/>
      <c r="U8" s="133"/>
      <c r="V8" s="133"/>
      <c r="W8" s="133"/>
      <c r="X8" s="133"/>
      <c r="AG8" t="s">
        <v>321</v>
      </c>
    </row>
    <row r="9" spans="1:60">
      <c r="A9" s="146" t="s">
        <v>629</v>
      </c>
      <c r="B9" s="147" t="s">
        <v>1108</v>
      </c>
      <c r="C9" s="153" t="s">
        <v>1109</v>
      </c>
      <c r="D9" s="148" t="s">
        <v>735</v>
      </c>
      <c r="E9" s="149">
        <v>655.06299999999999</v>
      </c>
      <c r="F9" s="150">
        <v>0</v>
      </c>
      <c r="G9" s="151">
        <f>F9*E9</f>
        <v>0</v>
      </c>
      <c r="H9" s="131">
        <v>0</v>
      </c>
      <c r="I9" s="131">
        <v>0</v>
      </c>
      <c r="J9" s="131">
        <v>356</v>
      </c>
      <c r="K9" s="131">
        <v>233202.42799999999</v>
      </c>
      <c r="L9" s="131">
        <v>21</v>
      </c>
      <c r="M9" s="131">
        <v>282174.94030000002</v>
      </c>
      <c r="N9" s="130">
        <v>0</v>
      </c>
      <c r="O9" s="130">
        <v>0</v>
      </c>
      <c r="P9" s="130">
        <v>0</v>
      </c>
      <c r="Q9" s="130">
        <v>0</v>
      </c>
      <c r="R9" s="131">
        <v>0</v>
      </c>
      <c r="S9" s="131" t="s">
        <v>326</v>
      </c>
      <c r="T9" s="131"/>
      <c r="U9" s="131">
        <v>0</v>
      </c>
      <c r="V9" s="131">
        <v>0</v>
      </c>
      <c r="W9" s="131">
        <v>0</v>
      </c>
      <c r="X9" s="131" t="s">
        <v>327</v>
      </c>
      <c r="Y9" s="126"/>
      <c r="Z9" s="126"/>
      <c r="AA9" s="126"/>
      <c r="AB9" s="126"/>
      <c r="AC9" s="126"/>
      <c r="AD9" s="126"/>
      <c r="AE9" s="126"/>
      <c r="AF9" s="126"/>
      <c r="AG9" s="126" t="s">
        <v>328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>
      <c r="A10" s="134" t="s">
        <v>320</v>
      </c>
      <c r="B10" s="135" t="s">
        <v>233</v>
      </c>
      <c r="C10" s="152" t="s">
        <v>234</v>
      </c>
      <c r="D10" s="136"/>
      <c r="E10" s="137"/>
      <c r="F10" s="138"/>
      <c r="G10" s="139">
        <f>SUM(G11:G21)</f>
        <v>0</v>
      </c>
      <c r="H10" s="133"/>
      <c r="I10" s="133">
        <v>0</v>
      </c>
      <c r="J10" s="133"/>
      <c r="K10" s="133">
        <v>0</v>
      </c>
      <c r="L10" s="133"/>
      <c r="M10" s="133"/>
      <c r="N10" s="132"/>
      <c r="O10" s="132"/>
      <c r="P10" s="132"/>
      <c r="Q10" s="132"/>
      <c r="R10" s="133"/>
      <c r="S10" s="133"/>
      <c r="T10" s="133"/>
      <c r="U10" s="133"/>
      <c r="V10" s="133"/>
      <c r="W10" s="133"/>
      <c r="X10" s="133"/>
      <c r="AG10" t="s">
        <v>321</v>
      </c>
    </row>
    <row r="11" spans="1:60" ht="22.5">
      <c r="A11" s="146" t="s">
        <v>633</v>
      </c>
      <c r="B11" s="147" t="s">
        <v>1556</v>
      </c>
      <c r="C11" s="153" t="s">
        <v>1557</v>
      </c>
      <c r="D11" s="148" t="s">
        <v>338</v>
      </c>
      <c r="E11" s="149">
        <v>176.97399999999999</v>
      </c>
      <c r="F11" s="150">
        <v>0</v>
      </c>
      <c r="G11" s="151">
        <f t="shared" ref="G11:G21" si="0">F11*E11</f>
        <v>0</v>
      </c>
      <c r="H11" s="131">
        <v>0</v>
      </c>
      <c r="I11" s="131">
        <v>0</v>
      </c>
      <c r="J11" s="131">
        <v>13.4</v>
      </c>
      <c r="K11" s="131">
        <v>2371.4515999999999</v>
      </c>
      <c r="L11" s="131">
        <v>21</v>
      </c>
      <c r="M11" s="131">
        <v>2869.4544999999998</v>
      </c>
      <c r="N11" s="130">
        <v>0</v>
      </c>
      <c r="O11" s="130">
        <v>0</v>
      </c>
      <c r="P11" s="130">
        <v>0</v>
      </c>
      <c r="Q11" s="130">
        <v>0</v>
      </c>
      <c r="R11" s="131">
        <v>0</v>
      </c>
      <c r="S11" s="131" t="s">
        <v>326</v>
      </c>
      <c r="T11" s="131"/>
      <c r="U11" s="131">
        <v>0</v>
      </c>
      <c r="V11" s="131">
        <v>0</v>
      </c>
      <c r="W11" s="131">
        <v>0</v>
      </c>
      <c r="X11" s="131" t="s">
        <v>327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328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ht="22.5">
      <c r="A12" s="146" t="s">
        <v>636</v>
      </c>
      <c r="B12" s="147" t="s">
        <v>1558</v>
      </c>
      <c r="C12" s="153" t="s">
        <v>1559</v>
      </c>
      <c r="D12" s="148" t="s">
        <v>338</v>
      </c>
      <c r="E12" s="149">
        <v>77.697999999999993</v>
      </c>
      <c r="F12" s="150">
        <v>0</v>
      </c>
      <c r="G12" s="151">
        <f t="shared" si="0"/>
        <v>0</v>
      </c>
      <c r="H12" s="131">
        <v>4.6399999999999997</v>
      </c>
      <c r="I12" s="131">
        <v>360.51871999999992</v>
      </c>
      <c r="J12" s="131">
        <v>23.86</v>
      </c>
      <c r="K12" s="131">
        <v>1853.8742799999998</v>
      </c>
      <c r="L12" s="131">
        <v>21</v>
      </c>
      <c r="M12" s="131">
        <v>2679.4119000000001</v>
      </c>
      <c r="N12" s="130">
        <v>1.7000000000000001E-4</v>
      </c>
      <c r="O12" s="130">
        <v>1.3208660000000001E-2</v>
      </c>
      <c r="P12" s="130">
        <v>0</v>
      </c>
      <c r="Q12" s="130">
        <v>0</v>
      </c>
      <c r="R12" s="131">
        <v>0</v>
      </c>
      <c r="S12" s="131" t="s">
        <v>326</v>
      </c>
      <c r="T12" s="131"/>
      <c r="U12" s="131">
        <v>0</v>
      </c>
      <c r="V12" s="131">
        <v>0</v>
      </c>
      <c r="W12" s="131">
        <v>0</v>
      </c>
      <c r="X12" s="131" t="s">
        <v>327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328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>
      <c r="A13" s="146" t="s">
        <v>648</v>
      </c>
      <c r="B13" s="147" t="s">
        <v>1560</v>
      </c>
      <c r="C13" s="153" t="s">
        <v>1561</v>
      </c>
      <c r="D13" s="148" t="s">
        <v>735</v>
      </c>
      <c r="E13" s="149">
        <v>6.6000000000000003E-2</v>
      </c>
      <c r="F13" s="150">
        <v>0</v>
      </c>
      <c r="G13" s="151">
        <f t="shared" si="0"/>
        <v>0</v>
      </c>
      <c r="H13" s="131">
        <v>44280</v>
      </c>
      <c r="I13" s="131">
        <v>2922.48</v>
      </c>
      <c r="J13" s="131">
        <v>0</v>
      </c>
      <c r="K13" s="131">
        <v>0</v>
      </c>
      <c r="L13" s="131">
        <v>21</v>
      </c>
      <c r="M13" s="131">
        <v>3536.2008000000001</v>
      </c>
      <c r="N13" s="130">
        <v>0</v>
      </c>
      <c r="O13" s="130">
        <v>0</v>
      </c>
      <c r="P13" s="130">
        <v>0</v>
      </c>
      <c r="Q13" s="130">
        <v>0</v>
      </c>
      <c r="R13" s="131">
        <v>0</v>
      </c>
      <c r="S13" s="131" t="s">
        <v>326</v>
      </c>
      <c r="T13" s="131"/>
      <c r="U13" s="131">
        <v>0</v>
      </c>
      <c r="V13" s="131">
        <v>0</v>
      </c>
      <c r="W13" s="131">
        <v>0</v>
      </c>
      <c r="X13" s="131" t="s">
        <v>385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386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ht="22.5">
      <c r="A14" s="146" t="s">
        <v>656</v>
      </c>
      <c r="B14" s="147" t="s">
        <v>1111</v>
      </c>
      <c r="C14" s="153" t="s">
        <v>1112</v>
      </c>
      <c r="D14" s="148" t="s">
        <v>338</v>
      </c>
      <c r="E14" s="149">
        <v>353.947</v>
      </c>
      <c r="F14" s="150">
        <v>0</v>
      </c>
      <c r="G14" s="151">
        <f t="shared" si="0"/>
        <v>0</v>
      </c>
      <c r="H14" s="131">
        <v>9.26</v>
      </c>
      <c r="I14" s="131">
        <v>3277.5492199999999</v>
      </c>
      <c r="J14" s="131">
        <v>112.74</v>
      </c>
      <c r="K14" s="131">
        <v>39903.984779999999</v>
      </c>
      <c r="L14" s="131">
        <v>21</v>
      </c>
      <c r="M14" s="131">
        <v>52249.651299999998</v>
      </c>
      <c r="N14" s="130">
        <v>4.0999999999999999E-4</v>
      </c>
      <c r="O14" s="130">
        <v>0.14511826999999999</v>
      </c>
      <c r="P14" s="130">
        <v>0</v>
      </c>
      <c r="Q14" s="130">
        <v>0</v>
      </c>
      <c r="R14" s="131">
        <v>0</v>
      </c>
      <c r="S14" s="131" t="s">
        <v>326</v>
      </c>
      <c r="T14" s="131"/>
      <c r="U14" s="131">
        <v>0</v>
      </c>
      <c r="V14" s="131">
        <v>0</v>
      </c>
      <c r="W14" s="131">
        <v>0</v>
      </c>
      <c r="X14" s="131" t="s">
        <v>327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328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ht="22.5">
      <c r="A15" s="146" t="s">
        <v>659</v>
      </c>
      <c r="B15" s="147" t="s">
        <v>1562</v>
      </c>
      <c r="C15" s="153" t="s">
        <v>1563</v>
      </c>
      <c r="D15" s="148" t="s">
        <v>338</v>
      </c>
      <c r="E15" s="149">
        <v>155.39500000000001</v>
      </c>
      <c r="F15" s="150">
        <v>0</v>
      </c>
      <c r="G15" s="151">
        <f t="shared" si="0"/>
        <v>0</v>
      </c>
      <c r="H15" s="131">
        <v>13.91</v>
      </c>
      <c r="I15" s="131">
        <v>2161.5444500000003</v>
      </c>
      <c r="J15" s="131">
        <v>130.59</v>
      </c>
      <c r="K15" s="131">
        <v>20293.033050000002</v>
      </c>
      <c r="L15" s="131">
        <v>21</v>
      </c>
      <c r="M15" s="131">
        <v>27170.041800000003</v>
      </c>
      <c r="N15" s="130">
        <v>5.8E-4</v>
      </c>
      <c r="O15" s="130">
        <v>9.0129100000000004E-2</v>
      </c>
      <c r="P15" s="130">
        <v>0</v>
      </c>
      <c r="Q15" s="130">
        <v>0</v>
      </c>
      <c r="R15" s="131">
        <v>0</v>
      </c>
      <c r="S15" s="131" t="s">
        <v>326</v>
      </c>
      <c r="T15" s="131"/>
      <c r="U15" s="131">
        <v>0</v>
      </c>
      <c r="V15" s="131">
        <v>0</v>
      </c>
      <c r="W15" s="131">
        <v>0</v>
      </c>
      <c r="X15" s="131" t="s">
        <v>327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ht="33.75">
      <c r="A16" s="146" t="s">
        <v>662</v>
      </c>
      <c r="B16" s="147" t="s">
        <v>1564</v>
      </c>
      <c r="C16" s="153" t="s">
        <v>1565</v>
      </c>
      <c r="D16" s="148" t="s">
        <v>338</v>
      </c>
      <c r="E16" s="149">
        <v>296.75700000000001</v>
      </c>
      <c r="F16" s="150">
        <v>0</v>
      </c>
      <c r="G16" s="151">
        <f t="shared" si="0"/>
        <v>0</v>
      </c>
      <c r="H16" s="131">
        <v>208.9</v>
      </c>
      <c r="I16" s="131">
        <v>61992.537300000004</v>
      </c>
      <c r="J16" s="131">
        <v>0</v>
      </c>
      <c r="K16" s="131">
        <v>0</v>
      </c>
      <c r="L16" s="131">
        <v>21</v>
      </c>
      <c r="M16" s="131">
        <v>75010.973400000003</v>
      </c>
      <c r="N16" s="130">
        <v>0</v>
      </c>
      <c r="O16" s="130">
        <v>0</v>
      </c>
      <c r="P16" s="130">
        <v>0</v>
      </c>
      <c r="Q16" s="130">
        <v>0</v>
      </c>
      <c r="R16" s="131">
        <v>0</v>
      </c>
      <c r="S16" s="131" t="s">
        <v>326</v>
      </c>
      <c r="T16" s="131"/>
      <c r="U16" s="131">
        <v>0</v>
      </c>
      <c r="V16" s="131">
        <v>0</v>
      </c>
      <c r="W16" s="131">
        <v>0</v>
      </c>
      <c r="X16" s="131" t="s">
        <v>385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386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ht="33.75">
      <c r="A17" s="146" t="s">
        <v>714</v>
      </c>
      <c r="B17" s="147" t="s">
        <v>1115</v>
      </c>
      <c r="C17" s="153" t="s">
        <v>1116</v>
      </c>
      <c r="D17" s="148" t="s">
        <v>338</v>
      </c>
      <c r="E17" s="149">
        <v>296.75700000000001</v>
      </c>
      <c r="F17" s="150">
        <v>0</v>
      </c>
      <c r="G17" s="151">
        <f t="shared" si="0"/>
        <v>0</v>
      </c>
      <c r="H17" s="131">
        <v>214</v>
      </c>
      <c r="I17" s="131">
        <v>63505.998</v>
      </c>
      <c r="J17" s="131">
        <v>0</v>
      </c>
      <c r="K17" s="131">
        <v>0</v>
      </c>
      <c r="L17" s="131">
        <v>21</v>
      </c>
      <c r="M17" s="131">
        <v>76842.259999999995</v>
      </c>
      <c r="N17" s="130">
        <v>0</v>
      </c>
      <c r="O17" s="130">
        <v>0</v>
      </c>
      <c r="P17" s="130">
        <v>0</v>
      </c>
      <c r="Q17" s="130">
        <v>0</v>
      </c>
      <c r="R17" s="131">
        <v>0</v>
      </c>
      <c r="S17" s="131" t="s">
        <v>326</v>
      </c>
      <c r="T17" s="131"/>
      <c r="U17" s="131">
        <v>0</v>
      </c>
      <c r="V17" s="131">
        <v>0</v>
      </c>
      <c r="W17" s="131">
        <v>0</v>
      </c>
      <c r="X17" s="131" t="s">
        <v>385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386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ht="22.5">
      <c r="A18" s="146" t="s">
        <v>717</v>
      </c>
      <c r="B18" s="147" t="s">
        <v>1120</v>
      </c>
      <c r="C18" s="153" t="s">
        <v>1566</v>
      </c>
      <c r="D18" s="148" t="s">
        <v>338</v>
      </c>
      <c r="E18" s="149">
        <v>43.65</v>
      </c>
      <c r="F18" s="150">
        <v>0</v>
      </c>
      <c r="G18" s="151">
        <f t="shared" si="0"/>
        <v>0</v>
      </c>
      <c r="H18" s="131">
        <v>0</v>
      </c>
      <c r="I18" s="131">
        <v>0</v>
      </c>
      <c r="J18" s="131">
        <v>539</v>
      </c>
      <c r="K18" s="131">
        <v>23527.35</v>
      </c>
      <c r="L18" s="131">
        <v>21</v>
      </c>
      <c r="M18" s="131">
        <v>28468.093499999999</v>
      </c>
      <c r="N18" s="130">
        <v>0</v>
      </c>
      <c r="O18" s="130">
        <v>0</v>
      </c>
      <c r="P18" s="130">
        <v>0</v>
      </c>
      <c r="Q18" s="130">
        <v>0</v>
      </c>
      <c r="R18" s="131">
        <v>0</v>
      </c>
      <c r="S18" s="131" t="s">
        <v>326</v>
      </c>
      <c r="T18" s="131"/>
      <c r="U18" s="131">
        <v>0</v>
      </c>
      <c r="V18" s="131">
        <v>0</v>
      </c>
      <c r="W18" s="131">
        <v>0</v>
      </c>
      <c r="X18" s="131" t="s">
        <v>327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328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ht="22.5">
      <c r="A19" s="146" t="s">
        <v>720</v>
      </c>
      <c r="B19" s="147" t="s">
        <v>1567</v>
      </c>
      <c r="C19" s="153" t="s">
        <v>1568</v>
      </c>
      <c r="D19" s="148" t="s">
        <v>338</v>
      </c>
      <c r="E19" s="149">
        <v>40.273000000000003</v>
      </c>
      <c r="F19" s="150">
        <v>0</v>
      </c>
      <c r="G19" s="151">
        <f t="shared" si="0"/>
        <v>0</v>
      </c>
      <c r="H19" s="131">
        <v>0</v>
      </c>
      <c r="I19" s="131">
        <v>0</v>
      </c>
      <c r="J19" s="131">
        <v>290</v>
      </c>
      <c r="K19" s="131">
        <v>11679.17</v>
      </c>
      <c r="L19" s="131">
        <v>21</v>
      </c>
      <c r="M19" s="131">
        <v>14131.795700000001</v>
      </c>
      <c r="N19" s="130">
        <v>0</v>
      </c>
      <c r="O19" s="130">
        <v>0</v>
      </c>
      <c r="P19" s="130">
        <v>0</v>
      </c>
      <c r="Q19" s="130">
        <v>0</v>
      </c>
      <c r="R19" s="131">
        <v>0</v>
      </c>
      <c r="S19" s="131" t="s">
        <v>326</v>
      </c>
      <c r="T19" s="131"/>
      <c r="U19" s="131">
        <v>0</v>
      </c>
      <c r="V19" s="131">
        <v>0</v>
      </c>
      <c r="W19" s="131">
        <v>0</v>
      </c>
      <c r="X19" s="131" t="s">
        <v>327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328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ht="22.5">
      <c r="A20" s="146" t="s">
        <v>723</v>
      </c>
      <c r="B20" s="147" t="s">
        <v>1569</v>
      </c>
      <c r="C20" s="153" t="s">
        <v>1570</v>
      </c>
      <c r="D20" s="148" t="s">
        <v>408</v>
      </c>
      <c r="E20" s="149">
        <v>60.454999999999998</v>
      </c>
      <c r="F20" s="150">
        <v>0</v>
      </c>
      <c r="G20" s="151">
        <f t="shared" si="0"/>
        <v>0</v>
      </c>
      <c r="H20" s="131">
        <v>0</v>
      </c>
      <c r="I20" s="131">
        <v>0</v>
      </c>
      <c r="J20" s="131">
        <v>106.9</v>
      </c>
      <c r="K20" s="131">
        <v>6462.6395000000002</v>
      </c>
      <c r="L20" s="131">
        <v>21</v>
      </c>
      <c r="M20" s="131">
        <v>7819.7944000000007</v>
      </c>
      <c r="N20" s="130">
        <v>0</v>
      </c>
      <c r="O20" s="130">
        <v>0</v>
      </c>
      <c r="P20" s="130">
        <v>0</v>
      </c>
      <c r="Q20" s="130">
        <v>0</v>
      </c>
      <c r="R20" s="131">
        <v>0</v>
      </c>
      <c r="S20" s="131" t="s">
        <v>326</v>
      </c>
      <c r="T20" s="131"/>
      <c r="U20" s="131">
        <v>0</v>
      </c>
      <c r="V20" s="131">
        <v>0</v>
      </c>
      <c r="W20" s="131">
        <v>0</v>
      </c>
      <c r="X20" s="131" t="s">
        <v>327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328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>
      <c r="A21" s="146" t="s">
        <v>727</v>
      </c>
      <c r="B21" s="147" t="s">
        <v>1124</v>
      </c>
      <c r="C21" s="153" t="s">
        <v>1125</v>
      </c>
      <c r="D21" s="148" t="s">
        <v>0</v>
      </c>
      <c r="E21" s="149">
        <v>0</v>
      </c>
      <c r="F21" s="150">
        <v>4.3999985168800233</v>
      </c>
      <c r="G21" s="151">
        <f t="shared" si="0"/>
        <v>0</v>
      </c>
      <c r="H21" s="131">
        <v>0</v>
      </c>
      <c r="I21" s="131">
        <v>0</v>
      </c>
      <c r="J21" s="131">
        <v>4.4000000000000004</v>
      </c>
      <c r="K21" s="131">
        <v>8306.8128000000015</v>
      </c>
      <c r="L21" s="131">
        <v>21</v>
      </c>
      <c r="M21" s="131">
        <v>10051.240099999999</v>
      </c>
      <c r="N21" s="130">
        <v>0</v>
      </c>
      <c r="O21" s="130">
        <v>0</v>
      </c>
      <c r="P21" s="130">
        <v>0</v>
      </c>
      <c r="Q21" s="130">
        <v>0</v>
      </c>
      <c r="R21" s="131">
        <v>0</v>
      </c>
      <c r="S21" s="131" t="s">
        <v>326</v>
      </c>
      <c r="T21" s="131"/>
      <c r="U21" s="131">
        <v>0</v>
      </c>
      <c r="V21" s="131">
        <v>0</v>
      </c>
      <c r="W21" s="131">
        <v>0</v>
      </c>
      <c r="X21" s="131" t="s">
        <v>327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328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>
      <c r="A22" s="134" t="s">
        <v>320</v>
      </c>
      <c r="B22" s="135" t="s">
        <v>236</v>
      </c>
      <c r="C22" s="152" t="s">
        <v>237</v>
      </c>
      <c r="D22" s="136"/>
      <c r="E22" s="137"/>
      <c r="F22" s="138"/>
      <c r="G22" s="139">
        <f>SUM(G23:G38)</f>
        <v>0</v>
      </c>
      <c r="H22" s="133"/>
      <c r="I22" s="133">
        <v>0</v>
      </c>
      <c r="J22" s="133"/>
      <c r="K22" s="133">
        <v>0</v>
      </c>
      <c r="L22" s="133"/>
      <c r="M22" s="133"/>
      <c r="N22" s="132"/>
      <c r="O22" s="132"/>
      <c r="P22" s="132"/>
      <c r="Q22" s="132"/>
      <c r="R22" s="133"/>
      <c r="S22" s="133"/>
      <c r="T22" s="133"/>
      <c r="U22" s="133"/>
      <c r="V22" s="133"/>
      <c r="W22" s="133"/>
      <c r="X22" s="133"/>
      <c r="AG22" t="s">
        <v>321</v>
      </c>
    </row>
    <row r="23" spans="1:60" ht="22.5">
      <c r="A23" s="146" t="s">
        <v>1571</v>
      </c>
      <c r="B23" s="147" t="s">
        <v>1572</v>
      </c>
      <c r="C23" s="153" t="s">
        <v>1573</v>
      </c>
      <c r="D23" s="148" t="s">
        <v>338</v>
      </c>
      <c r="E23" s="149">
        <v>143.80000000000001</v>
      </c>
      <c r="F23" s="150">
        <v>0</v>
      </c>
      <c r="G23" s="151">
        <f t="shared" ref="G23:G38" si="1">F23*E23</f>
        <v>0</v>
      </c>
      <c r="H23" s="131">
        <v>0</v>
      </c>
      <c r="I23" s="131">
        <v>0</v>
      </c>
      <c r="J23" s="131">
        <v>13.4</v>
      </c>
      <c r="K23" s="131">
        <v>1926.9200000000003</v>
      </c>
      <c r="L23" s="131">
        <v>21</v>
      </c>
      <c r="M23" s="131">
        <v>2331.5732000000003</v>
      </c>
      <c r="N23" s="130">
        <v>0</v>
      </c>
      <c r="O23" s="130">
        <v>0</v>
      </c>
      <c r="P23" s="130">
        <v>0</v>
      </c>
      <c r="Q23" s="130">
        <v>0</v>
      </c>
      <c r="R23" s="131">
        <v>0</v>
      </c>
      <c r="S23" s="131" t="s">
        <v>326</v>
      </c>
      <c r="T23" s="131"/>
      <c r="U23" s="131">
        <v>0</v>
      </c>
      <c r="V23" s="131">
        <v>0</v>
      </c>
      <c r="W23" s="131">
        <v>0</v>
      </c>
      <c r="X23" s="131" t="s">
        <v>327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328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ht="22.5">
      <c r="A24" s="146" t="s">
        <v>1574</v>
      </c>
      <c r="B24" s="147" t="s">
        <v>1575</v>
      </c>
      <c r="C24" s="153" t="s">
        <v>1576</v>
      </c>
      <c r="D24" s="148" t="s">
        <v>338</v>
      </c>
      <c r="E24" s="149">
        <v>77.3</v>
      </c>
      <c r="F24" s="150">
        <v>0</v>
      </c>
      <c r="G24" s="151">
        <f t="shared" si="1"/>
        <v>0</v>
      </c>
      <c r="H24" s="131">
        <v>0</v>
      </c>
      <c r="I24" s="131">
        <v>0</v>
      </c>
      <c r="J24" s="131">
        <v>19.8</v>
      </c>
      <c r="K24" s="131">
        <v>1530.54</v>
      </c>
      <c r="L24" s="131">
        <v>21</v>
      </c>
      <c r="M24" s="131">
        <v>1851.9533999999999</v>
      </c>
      <c r="N24" s="130">
        <v>0</v>
      </c>
      <c r="O24" s="130">
        <v>0</v>
      </c>
      <c r="P24" s="130">
        <v>0</v>
      </c>
      <c r="Q24" s="130">
        <v>0</v>
      </c>
      <c r="R24" s="131">
        <v>0</v>
      </c>
      <c r="S24" s="131" t="s">
        <v>326</v>
      </c>
      <c r="T24" s="131"/>
      <c r="U24" s="131">
        <v>0</v>
      </c>
      <c r="V24" s="131">
        <v>0</v>
      </c>
      <c r="W24" s="131">
        <v>0</v>
      </c>
      <c r="X24" s="131" t="s">
        <v>327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328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>
      <c r="A25" s="146" t="s">
        <v>1577</v>
      </c>
      <c r="B25" s="147" t="s">
        <v>1578</v>
      </c>
      <c r="C25" s="153" t="s">
        <v>1579</v>
      </c>
      <c r="D25" s="148" t="s">
        <v>1580</v>
      </c>
      <c r="E25" s="149">
        <v>74.06</v>
      </c>
      <c r="F25" s="150">
        <v>0</v>
      </c>
      <c r="G25" s="151">
        <f t="shared" si="1"/>
        <v>0</v>
      </c>
      <c r="H25" s="131">
        <v>0</v>
      </c>
      <c r="I25" s="131">
        <v>0</v>
      </c>
      <c r="J25" s="131">
        <v>47.8</v>
      </c>
      <c r="K25" s="131">
        <v>3540.0679999999998</v>
      </c>
      <c r="L25" s="131">
        <v>21</v>
      </c>
      <c r="M25" s="131">
        <v>4283.4847</v>
      </c>
      <c r="N25" s="130">
        <v>0</v>
      </c>
      <c r="O25" s="130">
        <v>0</v>
      </c>
      <c r="P25" s="130">
        <v>0</v>
      </c>
      <c r="Q25" s="130">
        <v>0</v>
      </c>
      <c r="R25" s="131">
        <v>0</v>
      </c>
      <c r="S25" s="131" t="s">
        <v>326</v>
      </c>
      <c r="T25" s="131"/>
      <c r="U25" s="131">
        <v>0</v>
      </c>
      <c r="V25" s="131">
        <v>0</v>
      </c>
      <c r="W25" s="131">
        <v>0</v>
      </c>
      <c r="X25" s="131" t="s">
        <v>327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328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ht="22.5">
      <c r="A26" s="146" t="s">
        <v>1581</v>
      </c>
      <c r="B26" s="147" t="s">
        <v>1582</v>
      </c>
      <c r="C26" s="153" t="s">
        <v>1583</v>
      </c>
      <c r="D26" s="148" t="s">
        <v>338</v>
      </c>
      <c r="E26" s="149">
        <v>143.80000000000001</v>
      </c>
      <c r="F26" s="150">
        <v>0</v>
      </c>
      <c r="G26" s="151">
        <f t="shared" si="1"/>
        <v>0</v>
      </c>
      <c r="H26" s="131">
        <v>13.91</v>
      </c>
      <c r="I26" s="131">
        <v>2000.2580000000003</v>
      </c>
      <c r="J26" s="131">
        <v>107.59</v>
      </c>
      <c r="K26" s="131">
        <v>15471.442000000001</v>
      </c>
      <c r="L26" s="131">
        <v>21</v>
      </c>
      <c r="M26" s="131">
        <v>21140.757000000001</v>
      </c>
      <c r="N26" s="130">
        <v>3.5E-4</v>
      </c>
      <c r="O26" s="130">
        <v>5.0330000000000007E-2</v>
      </c>
      <c r="P26" s="130">
        <v>0</v>
      </c>
      <c r="Q26" s="130">
        <v>0</v>
      </c>
      <c r="R26" s="131">
        <v>0</v>
      </c>
      <c r="S26" s="131" t="s">
        <v>326</v>
      </c>
      <c r="T26" s="131"/>
      <c r="U26" s="131">
        <v>0</v>
      </c>
      <c r="V26" s="131">
        <v>0</v>
      </c>
      <c r="W26" s="131">
        <v>0</v>
      </c>
      <c r="X26" s="131" t="s">
        <v>327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328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22.5">
      <c r="A27" s="146" t="s">
        <v>1584</v>
      </c>
      <c r="B27" s="147" t="s">
        <v>1585</v>
      </c>
      <c r="C27" s="153" t="s">
        <v>1586</v>
      </c>
      <c r="D27" s="148" t="s">
        <v>338</v>
      </c>
      <c r="E27" s="149">
        <v>77.3</v>
      </c>
      <c r="F27" s="150">
        <v>0</v>
      </c>
      <c r="G27" s="151">
        <f t="shared" si="1"/>
        <v>0</v>
      </c>
      <c r="H27" s="131">
        <v>9.6300000000000008</v>
      </c>
      <c r="I27" s="131">
        <v>744.399</v>
      </c>
      <c r="J27" s="131">
        <v>154.72</v>
      </c>
      <c r="K27" s="131">
        <v>11959.856</v>
      </c>
      <c r="L27" s="131">
        <v>21</v>
      </c>
      <c r="M27" s="131">
        <v>15372.1546</v>
      </c>
      <c r="N27" s="130">
        <v>4.2000000000000002E-4</v>
      </c>
      <c r="O27" s="130">
        <v>3.2466000000000002E-2</v>
      </c>
      <c r="P27" s="130">
        <v>0</v>
      </c>
      <c r="Q27" s="130">
        <v>0</v>
      </c>
      <c r="R27" s="131">
        <v>0</v>
      </c>
      <c r="S27" s="131" t="s">
        <v>326</v>
      </c>
      <c r="T27" s="131"/>
      <c r="U27" s="131">
        <v>0</v>
      </c>
      <c r="V27" s="131">
        <v>0</v>
      </c>
      <c r="W27" s="131">
        <v>0</v>
      </c>
      <c r="X27" s="131" t="s">
        <v>327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328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ht="45">
      <c r="A28" s="146" t="s">
        <v>1587</v>
      </c>
      <c r="B28" s="147" t="s">
        <v>1588</v>
      </c>
      <c r="C28" s="153" t="s">
        <v>1589</v>
      </c>
      <c r="D28" s="148" t="s">
        <v>338</v>
      </c>
      <c r="E28" s="149">
        <v>258.13</v>
      </c>
      <c r="F28" s="150">
        <v>0</v>
      </c>
      <c r="G28" s="151">
        <f t="shared" si="1"/>
        <v>0</v>
      </c>
      <c r="H28" s="131">
        <v>208</v>
      </c>
      <c r="I28" s="131">
        <v>53691.040000000001</v>
      </c>
      <c r="J28" s="131">
        <v>0</v>
      </c>
      <c r="K28" s="131">
        <v>0</v>
      </c>
      <c r="L28" s="131">
        <v>21</v>
      </c>
      <c r="M28" s="131">
        <v>64966.1584</v>
      </c>
      <c r="N28" s="130">
        <v>0</v>
      </c>
      <c r="O28" s="130">
        <v>0</v>
      </c>
      <c r="P28" s="130">
        <v>0</v>
      </c>
      <c r="Q28" s="130">
        <v>0</v>
      </c>
      <c r="R28" s="131">
        <v>0</v>
      </c>
      <c r="S28" s="131" t="s">
        <v>326</v>
      </c>
      <c r="T28" s="131"/>
      <c r="U28" s="131">
        <v>0</v>
      </c>
      <c r="V28" s="131">
        <v>0</v>
      </c>
      <c r="W28" s="131">
        <v>0</v>
      </c>
      <c r="X28" s="131" t="s">
        <v>385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386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ht="22.5">
      <c r="A29" s="146" t="s">
        <v>1590</v>
      </c>
      <c r="B29" s="147" t="s">
        <v>1591</v>
      </c>
      <c r="C29" s="153" t="s">
        <v>1592</v>
      </c>
      <c r="D29" s="148" t="s">
        <v>338</v>
      </c>
      <c r="E29" s="149">
        <v>322.8</v>
      </c>
      <c r="F29" s="150">
        <v>0</v>
      </c>
      <c r="G29" s="151">
        <f t="shared" si="1"/>
        <v>0</v>
      </c>
      <c r="H29" s="131">
        <v>0</v>
      </c>
      <c r="I29" s="131">
        <v>0</v>
      </c>
      <c r="J29" s="131">
        <v>18.86</v>
      </c>
      <c r="K29" s="131">
        <v>6088.0079999999998</v>
      </c>
      <c r="L29" s="131">
        <v>21</v>
      </c>
      <c r="M29" s="131">
        <v>7366.4921000000004</v>
      </c>
      <c r="N29" s="130">
        <v>0</v>
      </c>
      <c r="O29" s="130">
        <v>0</v>
      </c>
      <c r="P29" s="130">
        <v>0</v>
      </c>
      <c r="Q29" s="130">
        <v>0</v>
      </c>
      <c r="R29" s="131">
        <v>0</v>
      </c>
      <c r="S29" s="131" t="s">
        <v>326</v>
      </c>
      <c r="T29" s="131"/>
      <c r="U29" s="131">
        <v>0</v>
      </c>
      <c r="V29" s="131">
        <v>0</v>
      </c>
      <c r="W29" s="131">
        <v>0</v>
      </c>
      <c r="X29" s="131" t="s">
        <v>327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328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ht="22.5">
      <c r="A30" s="146" t="s">
        <v>1593</v>
      </c>
      <c r="B30" s="147" t="s">
        <v>1594</v>
      </c>
      <c r="C30" s="153" t="s">
        <v>1595</v>
      </c>
      <c r="D30" s="148" t="s">
        <v>338</v>
      </c>
      <c r="E30" s="149">
        <v>185.61</v>
      </c>
      <c r="F30" s="150">
        <v>0</v>
      </c>
      <c r="G30" s="151">
        <f t="shared" si="1"/>
        <v>0</v>
      </c>
      <c r="H30" s="131">
        <v>35.5</v>
      </c>
      <c r="I30" s="131">
        <v>6589.1550000000007</v>
      </c>
      <c r="J30" s="131">
        <v>0</v>
      </c>
      <c r="K30" s="131">
        <v>0</v>
      </c>
      <c r="L30" s="131">
        <v>21</v>
      </c>
      <c r="M30" s="131">
        <v>7972.8836000000001</v>
      </c>
      <c r="N30" s="130">
        <v>0</v>
      </c>
      <c r="O30" s="130">
        <v>0</v>
      </c>
      <c r="P30" s="130">
        <v>0</v>
      </c>
      <c r="Q30" s="130">
        <v>0</v>
      </c>
      <c r="R30" s="131">
        <v>0</v>
      </c>
      <c r="S30" s="131" t="s">
        <v>326</v>
      </c>
      <c r="T30" s="131"/>
      <c r="U30" s="131">
        <v>0</v>
      </c>
      <c r="V30" s="131">
        <v>0</v>
      </c>
      <c r="W30" s="131">
        <v>0</v>
      </c>
      <c r="X30" s="131" t="s">
        <v>385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386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ht="22.5">
      <c r="A31" s="146" t="s">
        <v>1596</v>
      </c>
      <c r="B31" s="147" t="s">
        <v>1597</v>
      </c>
      <c r="C31" s="153" t="s">
        <v>1598</v>
      </c>
      <c r="D31" s="148" t="s">
        <v>338</v>
      </c>
      <c r="E31" s="149">
        <v>185.61</v>
      </c>
      <c r="F31" s="150">
        <v>0</v>
      </c>
      <c r="G31" s="151">
        <f t="shared" si="1"/>
        <v>0</v>
      </c>
      <c r="H31" s="131">
        <v>45</v>
      </c>
      <c r="I31" s="131">
        <v>8352.4500000000007</v>
      </c>
      <c r="J31" s="131">
        <v>0</v>
      </c>
      <c r="K31" s="131">
        <v>0</v>
      </c>
      <c r="L31" s="131">
        <v>21</v>
      </c>
      <c r="M31" s="131">
        <v>10106.4645</v>
      </c>
      <c r="N31" s="130">
        <v>0</v>
      </c>
      <c r="O31" s="130">
        <v>0</v>
      </c>
      <c r="P31" s="130">
        <v>0</v>
      </c>
      <c r="Q31" s="130">
        <v>0</v>
      </c>
      <c r="R31" s="131">
        <v>0</v>
      </c>
      <c r="S31" s="131" t="s">
        <v>326</v>
      </c>
      <c r="T31" s="131"/>
      <c r="U31" s="131">
        <v>0</v>
      </c>
      <c r="V31" s="131">
        <v>0</v>
      </c>
      <c r="W31" s="131">
        <v>0</v>
      </c>
      <c r="X31" s="131" t="s">
        <v>385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386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ht="22.5">
      <c r="A32" s="146" t="s">
        <v>1599</v>
      </c>
      <c r="B32" s="147" t="s">
        <v>1600</v>
      </c>
      <c r="C32" s="153" t="s">
        <v>1601</v>
      </c>
      <c r="D32" s="148" t="s">
        <v>338</v>
      </c>
      <c r="E32" s="149">
        <v>121</v>
      </c>
      <c r="F32" s="150">
        <v>0</v>
      </c>
      <c r="G32" s="151">
        <f t="shared" si="1"/>
        <v>0</v>
      </c>
      <c r="H32" s="131">
        <v>0</v>
      </c>
      <c r="I32" s="131">
        <v>0</v>
      </c>
      <c r="J32" s="131">
        <v>102.3</v>
      </c>
      <c r="K32" s="131">
        <v>12378.3</v>
      </c>
      <c r="L32" s="131">
        <v>21</v>
      </c>
      <c r="M32" s="131">
        <v>14977.742999999999</v>
      </c>
      <c r="N32" s="130">
        <v>0</v>
      </c>
      <c r="O32" s="130">
        <v>0</v>
      </c>
      <c r="P32" s="130">
        <v>0</v>
      </c>
      <c r="Q32" s="130">
        <v>0</v>
      </c>
      <c r="R32" s="131">
        <v>0</v>
      </c>
      <c r="S32" s="131" t="s">
        <v>326</v>
      </c>
      <c r="T32" s="131"/>
      <c r="U32" s="131">
        <v>0</v>
      </c>
      <c r="V32" s="131">
        <v>0</v>
      </c>
      <c r="W32" s="131">
        <v>0</v>
      </c>
      <c r="X32" s="131" t="s">
        <v>327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328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22.5">
      <c r="A33" s="146" t="s">
        <v>1602</v>
      </c>
      <c r="B33" s="147" t="s">
        <v>1603</v>
      </c>
      <c r="C33" s="153" t="s">
        <v>1604</v>
      </c>
      <c r="D33" s="148" t="s">
        <v>653</v>
      </c>
      <c r="E33" s="149">
        <v>3.63</v>
      </c>
      <c r="F33" s="150">
        <v>0</v>
      </c>
      <c r="G33" s="151">
        <f t="shared" si="1"/>
        <v>0</v>
      </c>
      <c r="H33" s="131">
        <v>3740</v>
      </c>
      <c r="I33" s="131">
        <v>13576.199999999999</v>
      </c>
      <c r="J33" s="131">
        <v>0</v>
      </c>
      <c r="K33" s="131">
        <v>0</v>
      </c>
      <c r="L33" s="131">
        <v>21</v>
      </c>
      <c r="M33" s="131">
        <v>16427.202000000001</v>
      </c>
      <c r="N33" s="130">
        <v>0</v>
      </c>
      <c r="O33" s="130">
        <v>0</v>
      </c>
      <c r="P33" s="130">
        <v>0</v>
      </c>
      <c r="Q33" s="130">
        <v>0</v>
      </c>
      <c r="R33" s="131">
        <v>0</v>
      </c>
      <c r="S33" s="131" t="s">
        <v>326</v>
      </c>
      <c r="T33" s="131"/>
      <c r="U33" s="131">
        <v>0</v>
      </c>
      <c r="V33" s="131">
        <v>0</v>
      </c>
      <c r="W33" s="131">
        <v>0</v>
      </c>
      <c r="X33" s="131" t="s">
        <v>385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386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ht="22.5">
      <c r="A34" s="146" t="s">
        <v>1605</v>
      </c>
      <c r="B34" s="147" t="s">
        <v>1606</v>
      </c>
      <c r="C34" s="153" t="s">
        <v>1607</v>
      </c>
      <c r="D34" s="148" t="s">
        <v>338</v>
      </c>
      <c r="E34" s="149">
        <v>161.4</v>
      </c>
      <c r="F34" s="150">
        <v>0</v>
      </c>
      <c r="G34" s="151">
        <f t="shared" si="1"/>
        <v>0</v>
      </c>
      <c r="H34" s="131">
        <v>0</v>
      </c>
      <c r="I34" s="131">
        <v>0</v>
      </c>
      <c r="J34" s="131">
        <v>550</v>
      </c>
      <c r="K34" s="131">
        <v>88770</v>
      </c>
      <c r="L34" s="131">
        <v>21</v>
      </c>
      <c r="M34" s="131">
        <v>107411.7</v>
      </c>
      <c r="N34" s="130">
        <v>0</v>
      </c>
      <c r="O34" s="130">
        <v>0</v>
      </c>
      <c r="P34" s="130">
        <v>0</v>
      </c>
      <c r="Q34" s="130">
        <v>0</v>
      </c>
      <c r="R34" s="131">
        <v>0</v>
      </c>
      <c r="S34" s="131" t="s">
        <v>326</v>
      </c>
      <c r="T34" s="131"/>
      <c r="U34" s="131">
        <v>0</v>
      </c>
      <c r="V34" s="131">
        <v>0</v>
      </c>
      <c r="W34" s="131">
        <v>0</v>
      </c>
      <c r="X34" s="131" t="s">
        <v>327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328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ht="22.5">
      <c r="A35" s="146" t="s">
        <v>1608</v>
      </c>
      <c r="B35" s="147" t="s">
        <v>1609</v>
      </c>
      <c r="C35" s="153" t="s">
        <v>1610</v>
      </c>
      <c r="D35" s="148" t="s">
        <v>338</v>
      </c>
      <c r="E35" s="149">
        <v>22.8</v>
      </c>
      <c r="F35" s="150">
        <v>0</v>
      </c>
      <c r="G35" s="151">
        <f t="shared" si="1"/>
        <v>0</v>
      </c>
      <c r="H35" s="131">
        <v>0</v>
      </c>
      <c r="I35" s="131">
        <v>0</v>
      </c>
      <c r="J35" s="131">
        <v>610</v>
      </c>
      <c r="K35" s="131">
        <v>13908</v>
      </c>
      <c r="L35" s="131">
        <v>21</v>
      </c>
      <c r="M35" s="131">
        <v>16828.68</v>
      </c>
      <c r="N35" s="130">
        <v>0</v>
      </c>
      <c r="O35" s="130">
        <v>0</v>
      </c>
      <c r="P35" s="130">
        <v>0</v>
      </c>
      <c r="Q35" s="130">
        <v>0</v>
      </c>
      <c r="R35" s="131">
        <v>0</v>
      </c>
      <c r="S35" s="131" t="s">
        <v>326</v>
      </c>
      <c r="T35" s="131"/>
      <c r="U35" s="131">
        <v>0</v>
      </c>
      <c r="V35" s="131">
        <v>0</v>
      </c>
      <c r="W35" s="131">
        <v>0</v>
      </c>
      <c r="X35" s="131" t="s">
        <v>327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328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ht="22.5">
      <c r="A36" s="146" t="s">
        <v>1611</v>
      </c>
      <c r="B36" s="147" t="s">
        <v>1612</v>
      </c>
      <c r="C36" s="153" t="s">
        <v>1613</v>
      </c>
      <c r="D36" s="148" t="s">
        <v>338</v>
      </c>
      <c r="E36" s="149">
        <v>161.4</v>
      </c>
      <c r="F36" s="150">
        <v>0</v>
      </c>
      <c r="G36" s="151">
        <f t="shared" si="1"/>
        <v>0</v>
      </c>
      <c r="H36" s="131">
        <v>0</v>
      </c>
      <c r="I36" s="131">
        <v>0</v>
      </c>
      <c r="J36" s="131">
        <v>420</v>
      </c>
      <c r="K36" s="131">
        <v>67788</v>
      </c>
      <c r="L36" s="131">
        <v>21</v>
      </c>
      <c r="M36" s="131">
        <v>82023.48</v>
      </c>
      <c r="N36" s="130">
        <v>0</v>
      </c>
      <c r="O36" s="130">
        <v>0</v>
      </c>
      <c r="P36" s="130">
        <v>0</v>
      </c>
      <c r="Q36" s="130">
        <v>0</v>
      </c>
      <c r="R36" s="131">
        <v>0</v>
      </c>
      <c r="S36" s="131" t="s">
        <v>326</v>
      </c>
      <c r="T36" s="131"/>
      <c r="U36" s="131">
        <v>0</v>
      </c>
      <c r="V36" s="131">
        <v>0</v>
      </c>
      <c r="W36" s="131">
        <v>0</v>
      </c>
      <c r="X36" s="131" t="s">
        <v>327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328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ht="22.5">
      <c r="A37" s="146" t="s">
        <v>1614</v>
      </c>
      <c r="B37" s="147" t="s">
        <v>1615</v>
      </c>
      <c r="C37" s="153" t="s">
        <v>1616</v>
      </c>
      <c r="D37" s="148" t="s">
        <v>325</v>
      </c>
      <c r="E37" s="149">
        <v>1</v>
      </c>
      <c r="F37" s="150">
        <v>0</v>
      </c>
      <c r="G37" s="151">
        <f t="shared" si="1"/>
        <v>0</v>
      </c>
      <c r="H37" s="131">
        <v>0</v>
      </c>
      <c r="I37" s="131">
        <v>0</v>
      </c>
      <c r="J37" s="131">
        <v>4700</v>
      </c>
      <c r="K37" s="131">
        <v>4700</v>
      </c>
      <c r="L37" s="131">
        <v>21</v>
      </c>
      <c r="M37" s="131">
        <v>5687</v>
      </c>
      <c r="N37" s="130">
        <v>0</v>
      </c>
      <c r="O37" s="130">
        <v>0</v>
      </c>
      <c r="P37" s="130">
        <v>0</v>
      </c>
      <c r="Q37" s="130">
        <v>0</v>
      </c>
      <c r="R37" s="131">
        <v>0</v>
      </c>
      <c r="S37" s="131" t="s">
        <v>326</v>
      </c>
      <c r="T37" s="131"/>
      <c r="U37" s="131">
        <v>0</v>
      </c>
      <c r="V37" s="131">
        <v>0</v>
      </c>
      <c r="W37" s="131">
        <v>0</v>
      </c>
      <c r="X37" s="131" t="s">
        <v>327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328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>
      <c r="A38" s="146" t="s">
        <v>1617</v>
      </c>
      <c r="B38" s="147" t="s">
        <v>1618</v>
      </c>
      <c r="C38" s="153" t="s">
        <v>1619</v>
      </c>
      <c r="D38" s="148" t="s">
        <v>0</v>
      </c>
      <c r="E38" s="149">
        <v>0</v>
      </c>
      <c r="F38" s="150">
        <v>4.3000000159736933</v>
      </c>
      <c r="G38" s="151">
        <f t="shared" si="1"/>
        <v>0</v>
      </c>
      <c r="H38" s="131">
        <v>0</v>
      </c>
      <c r="I38" s="131">
        <v>0</v>
      </c>
      <c r="J38" s="131">
        <v>4.3</v>
      </c>
      <c r="K38" s="131">
        <v>13459.629949999999</v>
      </c>
      <c r="L38" s="131">
        <v>21</v>
      </c>
      <c r="M38" s="131">
        <v>16286.1523</v>
      </c>
      <c r="N38" s="130">
        <v>0</v>
      </c>
      <c r="O38" s="130">
        <v>0</v>
      </c>
      <c r="P38" s="130">
        <v>0</v>
      </c>
      <c r="Q38" s="130">
        <v>0</v>
      </c>
      <c r="R38" s="131">
        <v>0</v>
      </c>
      <c r="S38" s="131" t="s">
        <v>326</v>
      </c>
      <c r="T38" s="131"/>
      <c r="U38" s="131">
        <v>0</v>
      </c>
      <c r="V38" s="131">
        <v>0</v>
      </c>
      <c r="W38" s="131">
        <v>0</v>
      </c>
      <c r="X38" s="131" t="s">
        <v>327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328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>
      <c r="A39" s="134" t="s">
        <v>320</v>
      </c>
      <c r="B39" s="135" t="s">
        <v>239</v>
      </c>
      <c r="C39" s="152" t="s">
        <v>240</v>
      </c>
      <c r="D39" s="136"/>
      <c r="E39" s="137"/>
      <c r="F39" s="138"/>
      <c r="G39" s="139">
        <f>SUM(G40:G52)</f>
        <v>0</v>
      </c>
      <c r="H39" s="133"/>
      <c r="I39" s="133">
        <v>0</v>
      </c>
      <c r="J39" s="133"/>
      <c r="K39" s="133">
        <v>0</v>
      </c>
      <c r="L39" s="133"/>
      <c r="M39" s="133"/>
      <c r="N39" s="132"/>
      <c r="O39" s="132"/>
      <c r="P39" s="132"/>
      <c r="Q39" s="132"/>
      <c r="R39" s="133"/>
      <c r="S39" s="133"/>
      <c r="T39" s="133"/>
      <c r="U39" s="133"/>
      <c r="V39" s="133"/>
      <c r="W39" s="133"/>
      <c r="X39" s="133"/>
      <c r="AG39" t="s">
        <v>321</v>
      </c>
    </row>
    <row r="40" spans="1:60">
      <c r="A40" s="146" t="s">
        <v>1620</v>
      </c>
      <c r="B40" s="147" t="s">
        <v>1621</v>
      </c>
      <c r="C40" s="153" t="s">
        <v>1622</v>
      </c>
      <c r="D40" s="148" t="s">
        <v>338</v>
      </c>
      <c r="E40" s="149">
        <v>243.7</v>
      </c>
      <c r="F40" s="150">
        <v>0</v>
      </c>
      <c r="G40" s="151">
        <f t="shared" ref="G40:G52" si="2">F40*E40</f>
        <v>0</v>
      </c>
      <c r="H40" s="131">
        <v>0</v>
      </c>
      <c r="I40" s="131">
        <v>0</v>
      </c>
      <c r="J40" s="131">
        <v>79.900000000000006</v>
      </c>
      <c r="K40" s="131">
        <v>19471.63</v>
      </c>
      <c r="L40" s="131">
        <v>21</v>
      </c>
      <c r="M40" s="131">
        <v>23560.672300000002</v>
      </c>
      <c r="N40" s="130">
        <v>0</v>
      </c>
      <c r="O40" s="130">
        <v>0</v>
      </c>
      <c r="P40" s="130">
        <v>0</v>
      </c>
      <c r="Q40" s="130">
        <v>0</v>
      </c>
      <c r="R40" s="131">
        <v>0</v>
      </c>
      <c r="S40" s="131" t="s">
        <v>326</v>
      </c>
      <c r="T40" s="131"/>
      <c r="U40" s="131">
        <v>0</v>
      </c>
      <c r="V40" s="131">
        <v>0</v>
      </c>
      <c r="W40" s="131">
        <v>0</v>
      </c>
      <c r="X40" s="131" t="s">
        <v>327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328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2.5">
      <c r="A41" s="146" t="s">
        <v>1623</v>
      </c>
      <c r="B41" s="147" t="s">
        <v>1134</v>
      </c>
      <c r="C41" s="153" t="s">
        <v>1135</v>
      </c>
      <c r="D41" s="148" t="s">
        <v>653</v>
      </c>
      <c r="E41" s="149">
        <v>17.425999999999998</v>
      </c>
      <c r="F41" s="150">
        <v>0</v>
      </c>
      <c r="G41" s="151">
        <f t="shared" si="2"/>
        <v>0</v>
      </c>
      <c r="H41" s="131">
        <v>5500</v>
      </c>
      <c r="I41" s="131">
        <v>95842.999999999985</v>
      </c>
      <c r="J41" s="131">
        <v>0</v>
      </c>
      <c r="K41" s="131">
        <v>0</v>
      </c>
      <c r="L41" s="131">
        <v>21</v>
      </c>
      <c r="M41" s="131">
        <v>115970.03</v>
      </c>
      <c r="N41" s="130">
        <v>0</v>
      </c>
      <c r="O41" s="130">
        <v>0</v>
      </c>
      <c r="P41" s="130">
        <v>0</v>
      </c>
      <c r="Q41" s="130">
        <v>0</v>
      </c>
      <c r="R41" s="131">
        <v>0</v>
      </c>
      <c r="S41" s="131" t="s">
        <v>326</v>
      </c>
      <c r="T41" s="131"/>
      <c r="U41" s="131">
        <v>0</v>
      </c>
      <c r="V41" s="131">
        <v>0</v>
      </c>
      <c r="W41" s="131">
        <v>0</v>
      </c>
      <c r="X41" s="131" t="s">
        <v>385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386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ht="22.5">
      <c r="A42" s="146" t="s">
        <v>1624</v>
      </c>
      <c r="B42" s="147" t="s">
        <v>1625</v>
      </c>
      <c r="C42" s="153" t="s">
        <v>1626</v>
      </c>
      <c r="D42" s="148" t="s">
        <v>653</v>
      </c>
      <c r="E42" s="149">
        <v>4.5220000000000002</v>
      </c>
      <c r="F42" s="150">
        <v>0</v>
      </c>
      <c r="G42" s="151">
        <f t="shared" si="2"/>
        <v>0</v>
      </c>
      <c r="H42" s="131">
        <v>5500</v>
      </c>
      <c r="I42" s="131">
        <v>24871</v>
      </c>
      <c r="J42" s="131">
        <v>0</v>
      </c>
      <c r="K42" s="131">
        <v>0</v>
      </c>
      <c r="L42" s="131">
        <v>21</v>
      </c>
      <c r="M42" s="131">
        <v>30093.91</v>
      </c>
      <c r="N42" s="130">
        <v>0</v>
      </c>
      <c r="O42" s="130">
        <v>0</v>
      </c>
      <c r="P42" s="130">
        <v>0</v>
      </c>
      <c r="Q42" s="130">
        <v>0</v>
      </c>
      <c r="R42" s="131">
        <v>0</v>
      </c>
      <c r="S42" s="131" t="s">
        <v>326</v>
      </c>
      <c r="T42" s="131"/>
      <c r="U42" s="131">
        <v>0</v>
      </c>
      <c r="V42" s="131">
        <v>0</v>
      </c>
      <c r="W42" s="131">
        <v>0</v>
      </c>
      <c r="X42" s="131" t="s">
        <v>385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386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ht="22.5">
      <c r="A43" s="146" t="s">
        <v>1627</v>
      </c>
      <c r="B43" s="147" t="s">
        <v>1127</v>
      </c>
      <c r="C43" s="153" t="s">
        <v>1128</v>
      </c>
      <c r="D43" s="148" t="s">
        <v>338</v>
      </c>
      <c r="E43" s="149">
        <v>122.85</v>
      </c>
      <c r="F43" s="150">
        <v>0</v>
      </c>
      <c r="G43" s="151">
        <f t="shared" si="2"/>
        <v>0</v>
      </c>
      <c r="H43" s="131">
        <v>0</v>
      </c>
      <c r="I43" s="131">
        <v>0</v>
      </c>
      <c r="J43" s="131">
        <v>42.5</v>
      </c>
      <c r="K43" s="131">
        <v>5221.125</v>
      </c>
      <c r="L43" s="131">
        <v>21</v>
      </c>
      <c r="M43" s="131">
        <v>6317.5672999999997</v>
      </c>
      <c r="N43" s="130">
        <v>0</v>
      </c>
      <c r="O43" s="130">
        <v>0</v>
      </c>
      <c r="P43" s="130">
        <v>0</v>
      </c>
      <c r="Q43" s="130">
        <v>0</v>
      </c>
      <c r="R43" s="131">
        <v>0</v>
      </c>
      <c r="S43" s="131" t="s">
        <v>326</v>
      </c>
      <c r="T43" s="131"/>
      <c r="U43" s="131">
        <v>0</v>
      </c>
      <c r="V43" s="131">
        <v>0</v>
      </c>
      <c r="W43" s="131">
        <v>0</v>
      </c>
      <c r="X43" s="131" t="s">
        <v>327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328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ht="22.5">
      <c r="A44" s="146" t="s">
        <v>1628</v>
      </c>
      <c r="B44" s="147" t="s">
        <v>1629</v>
      </c>
      <c r="C44" s="153" t="s">
        <v>1630</v>
      </c>
      <c r="D44" s="148" t="s">
        <v>653</v>
      </c>
      <c r="E44" s="149">
        <v>4.0540000000000003</v>
      </c>
      <c r="F44" s="150">
        <v>0</v>
      </c>
      <c r="G44" s="151">
        <f t="shared" si="2"/>
        <v>0</v>
      </c>
      <c r="H44" s="131">
        <v>195</v>
      </c>
      <c r="I44" s="131">
        <v>790.53000000000009</v>
      </c>
      <c r="J44" s="131">
        <v>0</v>
      </c>
      <c r="K44" s="131">
        <v>0</v>
      </c>
      <c r="L44" s="131">
        <v>21</v>
      </c>
      <c r="M44" s="131">
        <v>956.54129999999998</v>
      </c>
      <c r="N44" s="130">
        <v>0</v>
      </c>
      <c r="O44" s="130">
        <v>0</v>
      </c>
      <c r="P44" s="130">
        <v>0</v>
      </c>
      <c r="Q44" s="130">
        <v>0</v>
      </c>
      <c r="R44" s="131">
        <v>0</v>
      </c>
      <c r="S44" s="131" t="s">
        <v>326</v>
      </c>
      <c r="T44" s="131"/>
      <c r="U44" s="131">
        <v>0</v>
      </c>
      <c r="V44" s="131">
        <v>0</v>
      </c>
      <c r="W44" s="131">
        <v>0</v>
      </c>
      <c r="X44" s="131" t="s">
        <v>385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386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22.5">
      <c r="A45" s="146" t="s">
        <v>1631</v>
      </c>
      <c r="B45" s="147" t="s">
        <v>1632</v>
      </c>
      <c r="C45" s="153" t="s">
        <v>1633</v>
      </c>
      <c r="D45" s="148" t="s">
        <v>338</v>
      </c>
      <c r="E45" s="149">
        <v>317.89999999999998</v>
      </c>
      <c r="F45" s="150">
        <v>0</v>
      </c>
      <c r="G45" s="151">
        <f t="shared" si="2"/>
        <v>0</v>
      </c>
      <c r="H45" s="131">
        <v>58.59</v>
      </c>
      <c r="I45" s="131">
        <v>18625.760999999999</v>
      </c>
      <c r="J45" s="131">
        <v>72.41</v>
      </c>
      <c r="K45" s="131">
        <v>23019.138999999996</v>
      </c>
      <c r="L45" s="131">
        <v>21</v>
      </c>
      <c r="M45" s="131">
        <v>50390.329000000005</v>
      </c>
      <c r="N45" s="130">
        <v>2.5500000000000002E-3</v>
      </c>
      <c r="O45" s="130">
        <v>0.81064499999999995</v>
      </c>
      <c r="P45" s="130">
        <v>0</v>
      </c>
      <c r="Q45" s="130">
        <v>0</v>
      </c>
      <c r="R45" s="131">
        <v>0</v>
      </c>
      <c r="S45" s="131" t="s">
        <v>326</v>
      </c>
      <c r="T45" s="131"/>
      <c r="U45" s="131">
        <v>0</v>
      </c>
      <c r="V45" s="131">
        <v>0</v>
      </c>
      <c r="W45" s="131">
        <v>0</v>
      </c>
      <c r="X45" s="131" t="s">
        <v>327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328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ht="22.5">
      <c r="A46" s="146" t="s">
        <v>1634</v>
      </c>
      <c r="B46" s="147" t="s">
        <v>1635</v>
      </c>
      <c r="C46" s="153" t="s">
        <v>1636</v>
      </c>
      <c r="D46" s="148" t="s">
        <v>653</v>
      </c>
      <c r="E46" s="149">
        <v>34.606000000000002</v>
      </c>
      <c r="F46" s="150">
        <v>0</v>
      </c>
      <c r="G46" s="151">
        <f t="shared" si="2"/>
        <v>0</v>
      </c>
      <c r="H46" s="131">
        <v>4600</v>
      </c>
      <c r="I46" s="131">
        <v>159187.6</v>
      </c>
      <c r="J46" s="131">
        <v>0</v>
      </c>
      <c r="K46" s="131">
        <v>0</v>
      </c>
      <c r="L46" s="131">
        <v>21</v>
      </c>
      <c r="M46" s="131">
        <v>192616.99600000001</v>
      </c>
      <c r="N46" s="130">
        <v>0</v>
      </c>
      <c r="O46" s="130">
        <v>0</v>
      </c>
      <c r="P46" s="130">
        <v>0</v>
      </c>
      <c r="Q46" s="130">
        <v>0</v>
      </c>
      <c r="R46" s="131">
        <v>0</v>
      </c>
      <c r="S46" s="131" t="s">
        <v>326</v>
      </c>
      <c r="T46" s="131"/>
      <c r="U46" s="131">
        <v>0</v>
      </c>
      <c r="V46" s="131">
        <v>0</v>
      </c>
      <c r="W46" s="131">
        <v>0</v>
      </c>
      <c r="X46" s="131" t="s">
        <v>327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328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ht="22.5">
      <c r="A47" s="146" t="s">
        <v>1637</v>
      </c>
      <c r="B47" s="147" t="s">
        <v>1638</v>
      </c>
      <c r="C47" s="153" t="s">
        <v>1639</v>
      </c>
      <c r="D47" s="148" t="s">
        <v>653</v>
      </c>
      <c r="E47" s="149">
        <v>3.3330000000000002</v>
      </c>
      <c r="F47" s="150">
        <v>0</v>
      </c>
      <c r="G47" s="151">
        <f t="shared" si="2"/>
        <v>0</v>
      </c>
      <c r="H47" s="131">
        <v>4600</v>
      </c>
      <c r="I47" s="131">
        <v>15331.800000000001</v>
      </c>
      <c r="J47" s="131">
        <v>0</v>
      </c>
      <c r="K47" s="131">
        <v>0</v>
      </c>
      <c r="L47" s="131">
        <v>21</v>
      </c>
      <c r="M47" s="131">
        <v>18551.477999999999</v>
      </c>
      <c r="N47" s="130">
        <v>0</v>
      </c>
      <c r="O47" s="130">
        <v>0</v>
      </c>
      <c r="P47" s="130">
        <v>0</v>
      </c>
      <c r="Q47" s="130">
        <v>0</v>
      </c>
      <c r="R47" s="131">
        <v>0</v>
      </c>
      <c r="S47" s="131" t="s">
        <v>326</v>
      </c>
      <c r="T47" s="131"/>
      <c r="U47" s="131">
        <v>0</v>
      </c>
      <c r="V47" s="131">
        <v>0</v>
      </c>
      <c r="W47" s="131">
        <v>0</v>
      </c>
      <c r="X47" s="131" t="s">
        <v>385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386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ht="22.5">
      <c r="A48" s="146" t="s">
        <v>1640</v>
      </c>
      <c r="B48" s="147" t="s">
        <v>1641</v>
      </c>
      <c r="C48" s="153" t="s">
        <v>1642</v>
      </c>
      <c r="D48" s="148" t="s">
        <v>653</v>
      </c>
      <c r="E48" s="149">
        <v>5.5179999999999998</v>
      </c>
      <c r="F48" s="150">
        <v>0</v>
      </c>
      <c r="G48" s="151">
        <f t="shared" si="2"/>
        <v>0</v>
      </c>
      <c r="H48" s="131">
        <v>4600</v>
      </c>
      <c r="I48" s="131">
        <v>25382.799999999999</v>
      </c>
      <c r="J48" s="131">
        <v>0</v>
      </c>
      <c r="K48" s="131">
        <v>0</v>
      </c>
      <c r="L48" s="131">
        <v>21</v>
      </c>
      <c r="M48" s="131">
        <v>30713.187999999998</v>
      </c>
      <c r="N48" s="130">
        <v>0</v>
      </c>
      <c r="O48" s="130">
        <v>0</v>
      </c>
      <c r="P48" s="130">
        <v>0</v>
      </c>
      <c r="Q48" s="130">
        <v>0</v>
      </c>
      <c r="R48" s="131">
        <v>0</v>
      </c>
      <c r="S48" s="131" t="s">
        <v>326</v>
      </c>
      <c r="T48" s="131"/>
      <c r="U48" s="131">
        <v>0</v>
      </c>
      <c r="V48" s="131">
        <v>0</v>
      </c>
      <c r="W48" s="131">
        <v>0</v>
      </c>
      <c r="X48" s="131" t="s">
        <v>385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386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ht="22.5">
      <c r="A49" s="146" t="s">
        <v>1643</v>
      </c>
      <c r="B49" s="147" t="s">
        <v>1644</v>
      </c>
      <c r="C49" s="153" t="s">
        <v>1645</v>
      </c>
      <c r="D49" s="148" t="s">
        <v>338</v>
      </c>
      <c r="E49" s="149">
        <v>158.18</v>
      </c>
      <c r="F49" s="150">
        <v>0</v>
      </c>
      <c r="G49" s="151">
        <f t="shared" si="2"/>
        <v>0</v>
      </c>
      <c r="H49" s="131">
        <v>376</v>
      </c>
      <c r="I49" s="131">
        <v>59475.68</v>
      </c>
      <c r="J49" s="131">
        <v>0</v>
      </c>
      <c r="K49" s="131">
        <v>0</v>
      </c>
      <c r="L49" s="131">
        <v>21</v>
      </c>
      <c r="M49" s="131">
        <v>71965.572799999994</v>
      </c>
      <c r="N49" s="130">
        <v>0</v>
      </c>
      <c r="O49" s="130">
        <v>0</v>
      </c>
      <c r="P49" s="130">
        <v>0</v>
      </c>
      <c r="Q49" s="130">
        <v>0</v>
      </c>
      <c r="R49" s="131">
        <v>0</v>
      </c>
      <c r="S49" s="131" t="s">
        <v>326</v>
      </c>
      <c r="T49" s="131"/>
      <c r="U49" s="131">
        <v>0</v>
      </c>
      <c r="V49" s="131">
        <v>0</v>
      </c>
      <c r="W49" s="131">
        <v>0</v>
      </c>
      <c r="X49" s="131" t="s">
        <v>327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328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ht="22.5">
      <c r="A50" s="146" t="s">
        <v>1646</v>
      </c>
      <c r="B50" s="147" t="s">
        <v>1138</v>
      </c>
      <c r="C50" s="153" t="s">
        <v>1139</v>
      </c>
      <c r="D50" s="148" t="s">
        <v>338</v>
      </c>
      <c r="E50" s="149">
        <v>143.80000000000001</v>
      </c>
      <c r="F50" s="150">
        <v>0</v>
      </c>
      <c r="G50" s="151">
        <f t="shared" si="2"/>
        <v>0</v>
      </c>
      <c r="H50" s="131">
        <v>0</v>
      </c>
      <c r="I50" s="131">
        <v>0</v>
      </c>
      <c r="J50" s="131">
        <v>37.200000000000003</v>
      </c>
      <c r="K50" s="131">
        <v>5349.3600000000006</v>
      </c>
      <c r="L50" s="131">
        <v>21</v>
      </c>
      <c r="M50" s="131">
        <v>6472.7255999999998</v>
      </c>
      <c r="N50" s="130">
        <v>0</v>
      </c>
      <c r="O50" s="130">
        <v>0</v>
      </c>
      <c r="P50" s="130">
        <v>0</v>
      </c>
      <c r="Q50" s="130">
        <v>0</v>
      </c>
      <c r="R50" s="131">
        <v>0</v>
      </c>
      <c r="S50" s="131" t="s">
        <v>326</v>
      </c>
      <c r="T50" s="131"/>
      <c r="U50" s="131">
        <v>0</v>
      </c>
      <c r="V50" s="131">
        <v>0</v>
      </c>
      <c r="W50" s="131">
        <v>0</v>
      </c>
      <c r="X50" s="131" t="s">
        <v>327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328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22.5">
      <c r="A51" s="146" t="s">
        <v>1647</v>
      </c>
      <c r="B51" s="147" t="s">
        <v>1597</v>
      </c>
      <c r="C51" s="153" t="s">
        <v>1598</v>
      </c>
      <c r="D51" s="148" t="s">
        <v>338</v>
      </c>
      <c r="E51" s="149">
        <v>165.37</v>
      </c>
      <c r="F51" s="150">
        <v>0</v>
      </c>
      <c r="G51" s="151">
        <f t="shared" si="2"/>
        <v>0</v>
      </c>
      <c r="H51" s="131">
        <v>43.05</v>
      </c>
      <c r="I51" s="131">
        <v>7119.1785</v>
      </c>
      <c r="J51" s="131">
        <v>0</v>
      </c>
      <c r="K51" s="131">
        <v>0</v>
      </c>
      <c r="L51" s="131">
        <v>21</v>
      </c>
      <c r="M51" s="131">
        <v>8614.2078000000001</v>
      </c>
      <c r="N51" s="130">
        <v>0</v>
      </c>
      <c r="O51" s="130">
        <v>0</v>
      </c>
      <c r="P51" s="130">
        <v>0</v>
      </c>
      <c r="Q51" s="130">
        <v>0</v>
      </c>
      <c r="R51" s="131">
        <v>0</v>
      </c>
      <c r="S51" s="131" t="s">
        <v>326</v>
      </c>
      <c r="T51" s="131"/>
      <c r="U51" s="131">
        <v>0</v>
      </c>
      <c r="V51" s="131">
        <v>0</v>
      </c>
      <c r="W51" s="131">
        <v>0</v>
      </c>
      <c r="X51" s="131" t="s">
        <v>1648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1649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>
      <c r="A52" s="146" t="s">
        <v>1650</v>
      </c>
      <c r="B52" s="147" t="s">
        <v>1156</v>
      </c>
      <c r="C52" s="153" t="s">
        <v>1157</v>
      </c>
      <c r="D52" s="148" t="s">
        <v>0</v>
      </c>
      <c r="E52" s="149">
        <v>0</v>
      </c>
      <c r="F52" s="150">
        <v>1.9500004579186769</v>
      </c>
      <c r="G52" s="151">
        <f t="shared" si="2"/>
        <v>0</v>
      </c>
      <c r="H52" s="131">
        <v>0</v>
      </c>
      <c r="I52" s="131">
        <v>0</v>
      </c>
      <c r="J52" s="131">
        <v>1.95</v>
      </c>
      <c r="K52" s="131">
        <v>8963.9278949999989</v>
      </c>
      <c r="L52" s="131">
        <v>21</v>
      </c>
      <c r="M52" s="131">
        <v>10846.355300000001</v>
      </c>
      <c r="N52" s="130">
        <v>0</v>
      </c>
      <c r="O52" s="130">
        <v>0</v>
      </c>
      <c r="P52" s="130">
        <v>0</v>
      </c>
      <c r="Q52" s="130">
        <v>0</v>
      </c>
      <c r="R52" s="131">
        <v>0</v>
      </c>
      <c r="S52" s="131" t="s">
        <v>326</v>
      </c>
      <c r="T52" s="131"/>
      <c r="U52" s="131">
        <v>0</v>
      </c>
      <c r="V52" s="131">
        <v>0</v>
      </c>
      <c r="W52" s="131">
        <v>0</v>
      </c>
      <c r="X52" s="131" t="s">
        <v>327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328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>
      <c r="A53" s="134" t="s">
        <v>320</v>
      </c>
      <c r="B53" s="135" t="s">
        <v>242</v>
      </c>
      <c r="C53" s="152" t="s">
        <v>232</v>
      </c>
      <c r="D53" s="136"/>
      <c r="E53" s="137"/>
      <c r="F53" s="138"/>
      <c r="G53" s="139">
        <f>SUM(G54:G57)</f>
        <v>0</v>
      </c>
      <c r="H53" s="133"/>
      <c r="I53" s="133">
        <v>0</v>
      </c>
      <c r="J53" s="133"/>
      <c r="K53" s="133">
        <v>0</v>
      </c>
      <c r="L53" s="133"/>
      <c r="M53" s="133"/>
      <c r="N53" s="132"/>
      <c r="O53" s="132"/>
      <c r="P53" s="132"/>
      <c r="Q53" s="132"/>
      <c r="R53" s="133"/>
      <c r="S53" s="133"/>
      <c r="T53" s="133"/>
      <c r="U53" s="133"/>
      <c r="V53" s="133"/>
      <c r="W53" s="133"/>
      <c r="X53" s="133"/>
      <c r="AG53" t="s">
        <v>321</v>
      </c>
    </row>
    <row r="54" spans="1:60">
      <c r="A54" s="146" t="s">
        <v>1651</v>
      </c>
      <c r="B54" s="147" t="s">
        <v>1652</v>
      </c>
      <c r="C54" s="153" t="s">
        <v>1653</v>
      </c>
      <c r="D54" s="148" t="s">
        <v>325</v>
      </c>
      <c r="E54" s="149">
        <v>1</v>
      </c>
      <c r="F54" s="150">
        <v>0</v>
      </c>
      <c r="G54" s="151">
        <f t="shared" ref="G54:G57" si="3">F54*E54</f>
        <v>0</v>
      </c>
      <c r="H54" s="131">
        <v>0</v>
      </c>
      <c r="I54" s="131">
        <v>0</v>
      </c>
      <c r="J54" s="131">
        <v>2885</v>
      </c>
      <c r="K54" s="131">
        <v>2885</v>
      </c>
      <c r="L54" s="131">
        <v>21</v>
      </c>
      <c r="M54" s="131">
        <v>3490.85</v>
      </c>
      <c r="N54" s="130">
        <v>0</v>
      </c>
      <c r="O54" s="130">
        <v>0</v>
      </c>
      <c r="P54" s="130">
        <v>0</v>
      </c>
      <c r="Q54" s="130">
        <v>0</v>
      </c>
      <c r="R54" s="131">
        <v>0</v>
      </c>
      <c r="S54" s="131" t="s">
        <v>326</v>
      </c>
      <c r="T54" s="131"/>
      <c r="U54" s="131">
        <v>0</v>
      </c>
      <c r="V54" s="131">
        <v>0</v>
      </c>
      <c r="W54" s="131">
        <v>0</v>
      </c>
      <c r="X54" s="131" t="s">
        <v>327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328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ht="22.5">
      <c r="A55" s="146" t="s">
        <v>1654</v>
      </c>
      <c r="B55" s="147" t="s">
        <v>1655</v>
      </c>
      <c r="C55" s="153" t="s">
        <v>1656</v>
      </c>
      <c r="D55" s="148" t="s">
        <v>325</v>
      </c>
      <c r="E55" s="149">
        <v>1</v>
      </c>
      <c r="F55" s="150">
        <v>0</v>
      </c>
      <c r="G55" s="151">
        <f t="shared" si="3"/>
        <v>0</v>
      </c>
      <c r="H55" s="131">
        <v>0</v>
      </c>
      <c r="I55" s="131">
        <v>0</v>
      </c>
      <c r="J55" s="131">
        <v>5230</v>
      </c>
      <c r="K55" s="131">
        <v>5230</v>
      </c>
      <c r="L55" s="131">
        <v>21</v>
      </c>
      <c r="M55" s="131">
        <v>6328.3</v>
      </c>
      <c r="N55" s="130">
        <v>0</v>
      </c>
      <c r="O55" s="130">
        <v>0</v>
      </c>
      <c r="P55" s="130">
        <v>0</v>
      </c>
      <c r="Q55" s="130">
        <v>0</v>
      </c>
      <c r="R55" s="131">
        <v>0</v>
      </c>
      <c r="S55" s="131" t="s">
        <v>326</v>
      </c>
      <c r="T55" s="131"/>
      <c r="U55" s="131">
        <v>0</v>
      </c>
      <c r="V55" s="131">
        <v>0</v>
      </c>
      <c r="W55" s="131">
        <v>0</v>
      </c>
      <c r="X55" s="131" t="s">
        <v>327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328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ht="22.5">
      <c r="A56" s="146" t="s">
        <v>1657</v>
      </c>
      <c r="B56" s="147" t="s">
        <v>1658</v>
      </c>
      <c r="C56" s="153" t="s">
        <v>1659</v>
      </c>
      <c r="D56" s="148" t="s">
        <v>325</v>
      </c>
      <c r="E56" s="149">
        <v>1</v>
      </c>
      <c r="F56" s="150">
        <v>0</v>
      </c>
      <c r="G56" s="151">
        <f t="shared" si="3"/>
        <v>0</v>
      </c>
      <c r="H56" s="131">
        <v>0</v>
      </c>
      <c r="I56" s="131">
        <v>0</v>
      </c>
      <c r="J56" s="131">
        <v>6580</v>
      </c>
      <c r="K56" s="131">
        <v>6580</v>
      </c>
      <c r="L56" s="131">
        <v>21</v>
      </c>
      <c r="M56" s="131">
        <v>7961.8</v>
      </c>
      <c r="N56" s="130">
        <v>0</v>
      </c>
      <c r="O56" s="130">
        <v>0</v>
      </c>
      <c r="P56" s="130">
        <v>0</v>
      </c>
      <c r="Q56" s="130">
        <v>0</v>
      </c>
      <c r="R56" s="131">
        <v>0</v>
      </c>
      <c r="S56" s="131" t="s">
        <v>326</v>
      </c>
      <c r="T56" s="131"/>
      <c r="U56" s="131">
        <v>0</v>
      </c>
      <c r="V56" s="131">
        <v>0</v>
      </c>
      <c r="W56" s="131">
        <v>0</v>
      </c>
      <c r="X56" s="131" t="s">
        <v>327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328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>
      <c r="A57" s="146" t="s">
        <v>1660</v>
      </c>
      <c r="B57" s="147" t="s">
        <v>330</v>
      </c>
      <c r="C57" s="153" t="s">
        <v>331</v>
      </c>
      <c r="D57" s="148" t="s">
        <v>0</v>
      </c>
      <c r="E57" s="149">
        <v>0</v>
      </c>
      <c r="F57" s="150">
        <v>2.3100137174211248</v>
      </c>
      <c r="G57" s="151">
        <f t="shared" si="3"/>
        <v>0</v>
      </c>
      <c r="H57" s="131">
        <v>0</v>
      </c>
      <c r="I57" s="131">
        <v>0</v>
      </c>
      <c r="J57" s="131">
        <v>2.31</v>
      </c>
      <c r="K57" s="131">
        <v>168.39900000000003</v>
      </c>
      <c r="L57" s="131">
        <v>21</v>
      </c>
      <c r="M57" s="131">
        <v>203.76400000000001</v>
      </c>
      <c r="N57" s="130">
        <v>0</v>
      </c>
      <c r="O57" s="130">
        <v>0</v>
      </c>
      <c r="P57" s="130">
        <v>0</v>
      </c>
      <c r="Q57" s="130">
        <v>0</v>
      </c>
      <c r="R57" s="131">
        <v>0</v>
      </c>
      <c r="S57" s="131" t="s">
        <v>326</v>
      </c>
      <c r="T57" s="131"/>
      <c r="U57" s="131">
        <v>0</v>
      </c>
      <c r="V57" s="131">
        <v>0</v>
      </c>
      <c r="W57" s="131">
        <v>0</v>
      </c>
      <c r="X57" s="131" t="s">
        <v>327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328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>
      <c r="A58" s="134" t="s">
        <v>320</v>
      </c>
      <c r="B58" s="135" t="s">
        <v>244</v>
      </c>
      <c r="C58" s="152" t="s">
        <v>245</v>
      </c>
      <c r="D58" s="136"/>
      <c r="E58" s="137"/>
      <c r="F58" s="138"/>
      <c r="G58" s="139">
        <f>SUM(G59:G62)</f>
        <v>0</v>
      </c>
      <c r="H58" s="133"/>
      <c r="I58" s="133">
        <v>0</v>
      </c>
      <c r="J58" s="133"/>
      <c r="K58" s="133">
        <v>0</v>
      </c>
      <c r="L58" s="133"/>
      <c r="M58" s="133"/>
      <c r="N58" s="132"/>
      <c r="O58" s="132"/>
      <c r="P58" s="132"/>
      <c r="Q58" s="132"/>
      <c r="R58" s="133"/>
      <c r="S58" s="133"/>
      <c r="T58" s="133"/>
      <c r="U58" s="133"/>
      <c r="V58" s="133"/>
      <c r="W58" s="133"/>
      <c r="X58" s="133"/>
      <c r="AG58" t="s">
        <v>321</v>
      </c>
    </row>
    <row r="59" spans="1:60" ht="22.5">
      <c r="A59" s="146" t="s">
        <v>1661</v>
      </c>
      <c r="B59" s="147" t="s">
        <v>1662</v>
      </c>
      <c r="C59" s="153" t="s">
        <v>1663</v>
      </c>
      <c r="D59" s="148" t="s">
        <v>509</v>
      </c>
      <c r="E59" s="149">
        <v>1</v>
      </c>
      <c r="F59" s="150">
        <v>0</v>
      </c>
      <c r="G59" s="151">
        <f t="shared" ref="G59:G62" si="4">F59*E59</f>
        <v>0</v>
      </c>
      <c r="H59" s="131">
        <v>0</v>
      </c>
      <c r="I59" s="131">
        <v>0</v>
      </c>
      <c r="J59" s="131">
        <v>2335.6799999999998</v>
      </c>
      <c r="K59" s="131">
        <v>2335.6799999999998</v>
      </c>
      <c r="L59" s="131">
        <v>21</v>
      </c>
      <c r="M59" s="131">
        <v>2826.1727999999998</v>
      </c>
      <c r="N59" s="130">
        <v>0</v>
      </c>
      <c r="O59" s="130">
        <v>0</v>
      </c>
      <c r="P59" s="130">
        <v>0</v>
      </c>
      <c r="Q59" s="130">
        <v>0</v>
      </c>
      <c r="R59" s="131">
        <v>0</v>
      </c>
      <c r="S59" s="131" t="s">
        <v>326</v>
      </c>
      <c r="T59" s="131"/>
      <c r="U59" s="131">
        <v>0</v>
      </c>
      <c r="V59" s="131">
        <v>0</v>
      </c>
      <c r="W59" s="131">
        <v>0</v>
      </c>
      <c r="X59" s="131" t="s">
        <v>327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328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ht="22.5">
      <c r="A60" s="146" t="s">
        <v>1664</v>
      </c>
      <c r="B60" s="147" t="s">
        <v>1665</v>
      </c>
      <c r="C60" s="153" t="s">
        <v>1666</v>
      </c>
      <c r="D60" s="148" t="s">
        <v>509</v>
      </c>
      <c r="E60" s="149">
        <v>2</v>
      </c>
      <c r="F60" s="150">
        <v>0</v>
      </c>
      <c r="G60" s="151">
        <f t="shared" si="4"/>
        <v>0</v>
      </c>
      <c r="H60" s="131">
        <v>0</v>
      </c>
      <c r="I60" s="131">
        <v>0</v>
      </c>
      <c r="J60" s="131">
        <v>3888</v>
      </c>
      <c r="K60" s="131">
        <v>7776</v>
      </c>
      <c r="L60" s="131">
        <v>21</v>
      </c>
      <c r="M60" s="131">
        <v>9408.9599999999991</v>
      </c>
      <c r="N60" s="130">
        <v>0</v>
      </c>
      <c r="O60" s="130">
        <v>0</v>
      </c>
      <c r="P60" s="130">
        <v>0</v>
      </c>
      <c r="Q60" s="130">
        <v>0</v>
      </c>
      <c r="R60" s="131">
        <v>0</v>
      </c>
      <c r="S60" s="131" t="s">
        <v>326</v>
      </c>
      <c r="T60" s="131"/>
      <c r="U60" s="131">
        <v>0</v>
      </c>
      <c r="V60" s="131">
        <v>0</v>
      </c>
      <c r="W60" s="131">
        <v>0</v>
      </c>
      <c r="X60" s="131" t="s">
        <v>327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328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22.5">
      <c r="A61" s="146" t="s">
        <v>1667</v>
      </c>
      <c r="B61" s="147" t="s">
        <v>1668</v>
      </c>
      <c r="C61" s="153" t="s">
        <v>1669</v>
      </c>
      <c r="D61" s="148" t="s">
        <v>509</v>
      </c>
      <c r="E61" s="149">
        <v>1</v>
      </c>
      <c r="F61" s="150">
        <v>0</v>
      </c>
      <c r="G61" s="151">
        <f t="shared" si="4"/>
        <v>0</v>
      </c>
      <c r="H61" s="131">
        <v>0</v>
      </c>
      <c r="I61" s="131">
        <v>0</v>
      </c>
      <c r="J61" s="131">
        <v>3754.99</v>
      </c>
      <c r="K61" s="131">
        <v>3754.99</v>
      </c>
      <c r="L61" s="131">
        <v>21</v>
      </c>
      <c r="M61" s="131">
        <v>4543.5378999999994</v>
      </c>
      <c r="N61" s="130">
        <v>0</v>
      </c>
      <c r="O61" s="130">
        <v>0</v>
      </c>
      <c r="P61" s="130">
        <v>0</v>
      </c>
      <c r="Q61" s="130">
        <v>0</v>
      </c>
      <c r="R61" s="131">
        <v>0</v>
      </c>
      <c r="S61" s="131" t="s">
        <v>326</v>
      </c>
      <c r="T61" s="131"/>
      <c r="U61" s="131">
        <v>0</v>
      </c>
      <c r="V61" s="131">
        <v>0</v>
      </c>
      <c r="W61" s="131">
        <v>0</v>
      </c>
      <c r="X61" s="131" t="s">
        <v>327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328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ht="22.5">
      <c r="A62" s="146" t="s">
        <v>1670</v>
      </c>
      <c r="B62" s="147" t="s">
        <v>1671</v>
      </c>
      <c r="C62" s="153" t="s">
        <v>1672</v>
      </c>
      <c r="D62" s="148" t="s">
        <v>0</v>
      </c>
      <c r="E62" s="149">
        <v>0</v>
      </c>
      <c r="F62" s="150">
        <v>0.25997403721332757</v>
      </c>
      <c r="G62" s="151">
        <f t="shared" si="4"/>
        <v>0</v>
      </c>
      <c r="H62" s="131">
        <v>0</v>
      </c>
      <c r="I62" s="131">
        <v>0</v>
      </c>
      <c r="J62" s="131">
        <v>0.26</v>
      </c>
      <c r="K62" s="131">
        <v>30.042999999999999</v>
      </c>
      <c r="L62" s="131">
        <v>21</v>
      </c>
      <c r="M62" s="131">
        <v>36.348399999999998</v>
      </c>
      <c r="N62" s="130">
        <v>0</v>
      </c>
      <c r="O62" s="130">
        <v>0</v>
      </c>
      <c r="P62" s="130">
        <v>0</v>
      </c>
      <c r="Q62" s="130">
        <v>0</v>
      </c>
      <c r="R62" s="131">
        <v>0</v>
      </c>
      <c r="S62" s="131" t="s">
        <v>326</v>
      </c>
      <c r="T62" s="131"/>
      <c r="U62" s="131">
        <v>0</v>
      </c>
      <c r="V62" s="131">
        <v>0</v>
      </c>
      <c r="W62" s="131">
        <v>0</v>
      </c>
      <c r="X62" s="131" t="s">
        <v>327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328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>
      <c r="A63" s="134" t="s">
        <v>320</v>
      </c>
      <c r="B63" s="135" t="s">
        <v>247</v>
      </c>
      <c r="C63" s="152" t="s">
        <v>248</v>
      </c>
      <c r="D63" s="136"/>
      <c r="E63" s="137"/>
      <c r="F63" s="138"/>
      <c r="G63" s="139">
        <f>SUM(G64:G65)</f>
        <v>0</v>
      </c>
      <c r="H63" s="133"/>
      <c r="I63" s="133">
        <v>0</v>
      </c>
      <c r="J63" s="133"/>
      <c r="K63" s="133">
        <v>0</v>
      </c>
      <c r="L63" s="133"/>
      <c r="M63" s="133"/>
      <c r="N63" s="132"/>
      <c r="O63" s="132"/>
      <c r="P63" s="132"/>
      <c r="Q63" s="132"/>
      <c r="R63" s="133"/>
      <c r="S63" s="133"/>
      <c r="T63" s="133"/>
      <c r="U63" s="133"/>
      <c r="V63" s="133"/>
      <c r="W63" s="133"/>
      <c r="X63" s="133"/>
      <c r="AG63" t="s">
        <v>321</v>
      </c>
    </row>
    <row r="64" spans="1:60" ht="33.75">
      <c r="A64" s="146" t="s">
        <v>1673</v>
      </c>
      <c r="B64" s="147" t="s">
        <v>1674</v>
      </c>
      <c r="C64" s="153" t="s">
        <v>1675</v>
      </c>
      <c r="D64" s="148" t="s">
        <v>338</v>
      </c>
      <c r="E64" s="149">
        <v>211.36</v>
      </c>
      <c r="F64" s="150">
        <v>0</v>
      </c>
      <c r="G64" s="151">
        <f t="shared" ref="G64:G127" si="5">F64*E64</f>
        <v>0</v>
      </c>
      <c r="H64" s="131">
        <v>0</v>
      </c>
      <c r="I64" s="131">
        <v>0</v>
      </c>
      <c r="J64" s="131">
        <v>512.52</v>
      </c>
      <c r="K64" s="131">
        <v>108326.22720000001</v>
      </c>
      <c r="L64" s="131">
        <v>21</v>
      </c>
      <c r="M64" s="131">
        <v>131074.7383</v>
      </c>
      <c r="N64" s="130">
        <v>0</v>
      </c>
      <c r="O64" s="130">
        <v>0</v>
      </c>
      <c r="P64" s="130">
        <v>0</v>
      </c>
      <c r="Q64" s="130">
        <v>0</v>
      </c>
      <c r="R64" s="131">
        <v>0</v>
      </c>
      <c r="S64" s="131" t="s">
        <v>326</v>
      </c>
      <c r="T64" s="131"/>
      <c r="U64" s="131">
        <v>0</v>
      </c>
      <c r="V64" s="131">
        <v>0</v>
      </c>
      <c r="W64" s="131">
        <v>0</v>
      </c>
      <c r="X64" s="131" t="s">
        <v>327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328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>
      <c r="A65" s="146" t="s">
        <v>1676</v>
      </c>
      <c r="B65" s="147" t="s">
        <v>1677</v>
      </c>
      <c r="C65" s="153" t="s">
        <v>1678</v>
      </c>
      <c r="D65" s="148" t="s">
        <v>0</v>
      </c>
      <c r="E65" s="149">
        <v>0</v>
      </c>
      <c r="F65" s="150">
        <v>2.8699992688746656</v>
      </c>
      <c r="G65" s="151">
        <f t="shared" si="5"/>
        <v>0</v>
      </c>
      <c r="H65" s="131">
        <v>0</v>
      </c>
      <c r="I65" s="131">
        <v>0</v>
      </c>
      <c r="J65" s="131">
        <v>2.87</v>
      </c>
      <c r="K65" s="131">
        <v>2590.8006599999999</v>
      </c>
      <c r="L65" s="131">
        <v>21</v>
      </c>
      <c r="M65" s="131">
        <v>3134.8680000000004</v>
      </c>
      <c r="N65" s="130">
        <v>0</v>
      </c>
      <c r="O65" s="130">
        <v>0</v>
      </c>
      <c r="P65" s="130">
        <v>0</v>
      </c>
      <c r="Q65" s="130">
        <v>0</v>
      </c>
      <c r="R65" s="131">
        <v>0</v>
      </c>
      <c r="S65" s="131" t="s">
        <v>326</v>
      </c>
      <c r="T65" s="131"/>
      <c r="U65" s="131">
        <v>0</v>
      </c>
      <c r="V65" s="131">
        <v>0</v>
      </c>
      <c r="W65" s="131">
        <v>0</v>
      </c>
      <c r="X65" s="131" t="s">
        <v>327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328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>
      <c r="A66" s="134" t="s">
        <v>320</v>
      </c>
      <c r="B66" s="135" t="s">
        <v>250</v>
      </c>
      <c r="C66" s="152" t="s">
        <v>251</v>
      </c>
      <c r="D66" s="136"/>
      <c r="E66" s="137"/>
      <c r="F66" s="138"/>
      <c r="G66" s="139">
        <f>SUM(G67:G71)</f>
        <v>0</v>
      </c>
      <c r="H66" s="133"/>
      <c r="I66" s="133">
        <v>0</v>
      </c>
      <c r="J66" s="133"/>
      <c r="K66" s="133">
        <v>0</v>
      </c>
      <c r="L66" s="133"/>
      <c r="M66" s="133"/>
      <c r="N66" s="132"/>
      <c r="O66" s="132"/>
      <c r="P66" s="132"/>
      <c r="Q66" s="132"/>
      <c r="R66" s="133"/>
      <c r="S66" s="133"/>
      <c r="T66" s="133"/>
      <c r="U66" s="133"/>
      <c r="V66" s="133"/>
      <c r="W66" s="133"/>
      <c r="X66" s="133"/>
      <c r="AG66" t="s">
        <v>321</v>
      </c>
    </row>
    <row r="67" spans="1:60" ht="22.5">
      <c r="A67" s="146" t="s">
        <v>1679</v>
      </c>
      <c r="B67" s="147" t="s">
        <v>1680</v>
      </c>
      <c r="C67" s="153" t="s">
        <v>1681</v>
      </c>
      <c r="D67" s="148" t="s">
        <v>338</v>
      </c>
      <c r="E67" s="149">
        <v>130.62</v>
      </c>
      <c r="F67" s="150">
        <v>0</v>
      </c>
      <c r="G67" s="151">
        <f t="shared" si="5"/>
        <v>0</v>
      </c>
      <c r="H67" s="131">
        <v>0</v>
      </c>
      <c r="I67" s="131">
        <v>0</v>
      </c>
      <c r="J67" s="131">
        <v>293.10000000000002</v>
      </c>
      <c r="K67" s="131">
        <v>38284.722000000002</v>
      </c>
      <c r="L67" s="131">
        <v>21</v>
      </c>
      <c r="M67" s="131">
        <v>46324.511200000001</v>
      </c>
      <c r="N67" s="130">
        <v>0</v>
      </c>
      <c r="O67" s="130">
        <v>0</v>
      </c>
      <c r="P67" s="130">
        <v>0</v>
      </c>
      <c r="Q67" s="130">
        <v>0</v>
      </c>
      <c r="R67" s="131">
        <v>0</v>
      </c>
      <c r="S67" s="131" t="s">
        <v>326</v>
      </c>
      <c r="T67" s="131"/>
      <c r="U67" s="131">
        <v>0</v>
      </c>
      <c r="V67" s="131">
        <v>0</v>
      </c>
      <c r="W67" s="131">
        <v>0</v>
      </c>
      <c r="X67" s="131" t="s">
        <v>327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328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>
      <c r="A68" s="146" t="s">
        <v>1682</v>
      </c>
      <c r="B68" s="147" t="s">
        <v>1683</v>
      </c>
      <c r="C68" s="153" t="s">
        <v>1684</v>
      </c>
      <c r="D68" s="148" t="s">
        <v>408</v>
      </c>
      <c r="E68" s="149">
        <v>717.91499999999996</v>
      </c>
      <c r="F68" s="150">
        <v>0</v>
      </c>
      <c r="G68" s="151">
        <f t="shared" si="5"/>
        <v>0</v>
      </c>
      <c r="H68" s="131">
        <v>146</v>
      </c>
      <c r="I68" s="131">
        <v>104815.59</v>
      </c>
      <c r="J68" s="131">
        <v>0</v>
      </c>
      <c r="K68" s="131">
        <v>0</v>
      </c>
      <c r="L68" s="131">
        <v>21</v>
      </c>
      <c r="M68" s="131">
        <v>126826.8639</v>
      </c>
      <c r="N68" s="130">
        <v>0</v>
      </c>
      <c r="O68" s="130">
        <v>0</v>
      </c>
      <c r="P68" s="130">
        <v>0</v>
      </c>
      <c r="Q68" s="130">
        <v>0</v>
      </c>
      <c r="R68" s="131">
        <v>0</v>
      </c>
      <c r="S68" s="131" t="s">
        <v>326</v>
      </c>
      <c r="T68" s="131"/>
      <c r="U68" s="131">
        <v>0</v>
      </c>
      <c r="V68" s="131">
        <v>0</v>
      </c>
      <c r="W68" s="131">
        <v>0</v>
      </c>
      <c r="X68" s="131" t="s">
        <v>327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328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ht="22.5">
      <c r="A69" s="146" t="s">
        <v>1685</v>
      </c>
      <c r="B69" s="147" t="s">
        <v>1686</v>
      </c>
      <c r="C69" s="153" t="s">
        <v>1687</v>
      </c>
      <c r="D69" s="148" t="s">
        <v>338</v>
      </c>
      <c r="E69" s="149">
        <v>76.650000000000006</v>
      </c>
      <c r="F69" s="150">
        <v>0</v>
      </c>
      <c r="G69" s="151">
        <f t="shared" si="5"/>
        <v>0</v>
      </c>
      <c r="H69" s="131">
        <v>0</v>
      </c>
      <c r="I69" s="131">
        <v>0</v>
      </c>
      <c r="J69" s="131">
        <v>410</v>
      </c>
      <c r="K69" s="131">
        <v>31426.500000000004</v>
      </c>
      <c r="L69" s="131">
        <v>21</v>
      </c>
      <c r="M69" s="131">
        <v>38026.065000000002</v>
      </c>
      <c r="N69" s="130">
        <v>0</v>
      </c>
      <c r="O69" s="130">
        <v>0</v>
      </c>
      <c r="P69" s="130">
        <v>0</v>
      </c>
      <c r="Q69" s="130">
        <v>0</v>
      </c>
      <c r="R69" s="131">
        <v>0</v>
      </c>
      <c r="S69" s="131" t="s">
        <v>326</v>
      </c>
      <c r="T69" s="131"/>
      <c r="U69" s="131">
        <v>0</v>
      </c>
      <c r="V69" s="131">
        <v>0</v>
      </c>
      <c r="W69" s="131">
        <v>0</v>
      </c>
      <c r="X69" s="131" t="s">
        <v>327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328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>
      <c r="A70" s="146" t="s">
        <v>1688</v>
      </c>
      <c r="B70" s="147" t="s">
        <v>1689</v>
      </c>
      <c r="C70" s="153" t="s">
        <v>1690</v>
      </c>
      <c r="D70" s="148" t="s">
        <v>338</v>
      </c>
      <c r="E70" s="149">
        <v>84.314999999999998</v>
      </c>
      <c r="F70" s="150">
        <v>0</v>
      </c>
      <c r="G70" s="151">
        <f t="shared" si="5"/>
        <v>0</v>
      </c>
      <c r="H70" s="131">
        <v>950</v>
      </c>
      <c r="I70" s="131">
        <v>80099.25</v>
      </c>
      <c r="J70" s="131">
        <v>0</v>
      </c>
      <c r="K70" s="131">
        <v>0</v>
      </c>
      <c r="L70" s="131">
        <v>21</v>
      </c>
      <c r="M70" s="131">
        <v>96920.092499999999</v>
      </c>
      <c r="N70" s="130">
        <v>0</v>
      </c>
      <c r="O70" s="130">
        <v>0</v>
      </c>
      <c r="P70" s="130">
        <v>0</v>
      </c>
      <c r="Q70" s="130">
        <v>0</v>
      </c>
      <c r="R70" s="131">
        <v>0</v>
      </c>
      <c r="S70" s="131" t="s">
        <v>326</v>
      </c>
      <c r="T70" s="131"/>
      <c r="U70" s="131">
        <v>0</v>
      </c>
      <c r="V70" s="131">
        <v>0</v>
      </c>
      <c r="W70" s="131">
        <v>0</v>
      </c>
      <c r="X70" s="131" t="s">
        <v>385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386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ht="22.5">
      <c r="A71" s="146" t="s">
        <v>1691</v>
      </c>
      <c r="B71" s="147" t="s">
        <v>1692</v>
      </c>
      <c r="C71" s="153" t="s">
        <v>1693</v>
      </c>
      <c r="D71" s="148" t="s">
        <v>0</v>
      </c>
      <c r="E71" s="149">
        <v>0</v>
      </c>
      <c r="F71" s="150">
        <v>5.5799991509101119</v>
      </c>
      <c r="G71" s="151">
        <f t="shared" si="5"/>
        <v>0</v>
      </c>
      <c r="H71" s="131">
        <v>0</v>
      </c>
      <c r="I71" s="131">
        <v>0</v>
      </c>
      <c r="J71" s="131">
        <v>5.58</v>
      </c>
      <c r="K71" s="131">
        <v>11434.831740000001</v>
      </c>
      <c r="L71" s="131">
        <v>21</v>
      </c>
      <c r="M71" s="131">
        <v>13836.1443</v>
      </c>
      <c r="N71" s="130">
        <v>0</v>
      </c>
      <c r="O71" s="130">
        <v>0</v>
      </c>
      <c r="P71" s="130">
        <v>0</v>
      </c>
      <c r="Q71" s="130">
        <v>0</v>
      </c>
      <c r="R71" s="131">
        <v>0</v>
      </c>
      <c r="S71" s="131" t="s">
        <v>326</v>
      </c>
      <c r="T71" s="131"/>
      <c r="U71" s="131">
        <v>0</v>
      </c>
      <c r="V71" s="131">
        <v>0</v>
      </c>
      <c r="W71" s="131">
        <v>0</v>
      </c>
      <c r="X71" s="131" t="s">
        <v>327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328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>
      <c r="A72" s="134" t="s">
        <v>320</v>
      </c>
      <c r="B72" s="135" t="s">
        <v>253</v>
      </c>
      <c r="C72" s="152" t="s">
        <v>238</v>
      </c>
      <c r="D72" s="136"/>
      <c r="E72" s="137"/>
      <c r="F72" s="138"/>
      <c r="G72" s="139">
        <f>SUM(G73:G77)</f>
        <v>0</v>
      </c>
      <c r="H72" s="133"/>
      <c r="I72" s="133">
        <v>0</v>
      </c>
      <c r="J72" s="133"/>
      <c r="K72" s="133">
        <v>0</v>
      </c>
      <c r="L72" s="133"/>
      <c r="M72" s="133"/>
      <c r="N72" s="132"/>
      <c r="O72" s="132"/>
      <c r="P72" s="132"/>
      <c r="Q72" s="132"/>
      <c r="R72" s="133"/>
      <c r="S72" s="133"/>
      <c r="T72" s="133"/>
      <c r="U72" s="133"/>
      <c r="V72" s="133"/>
      <c r="W72" s="133"/>
      <c r="X72" s="133"/>
      <c r="AG72" t="s">
        <v>321</v>
      </c>
    </row>
    <row r="73" spans="1:60" ht="22.5">
      <c r="A73" s="146" t="s">
        <v>1694</v>
      </c>
      <c r="B73" s="147" t="s">
        <v>1695</v>
      </c>
      <c r="C73" s="153" t="s">
        <v>1696</v>
      </c>
      <c r="D73" s="148" t="s">
        <v>338</v>
      </c>
      <c r="E73" s="149">
        <v>45.79</v>
      </c>
      <c r="F73" s="150">
        <v>0</v>
      </c>
      <c r="G73" s="151">
        <f t="shared" si="5"/>
        <v>0</v>
      </c>
      <c r="H73" s="131">
        <v>0</v>
      </c>
      <c r="I73" s="131">
        <v>0</v>
      </c>
      <c r="J73" s="131">
        <v>1113</v>
      </c>
      <c r="K73" s="131">
        <v>50964.27</v>
      </c>
      <c r="L73" s="131">
        <v>21</v>
      </c>
      <c r="M73" s="131">
        <v>61666.766699999993</v>
      </c>
      <c r="N73" s="130">
        <v>0</v>
      </c>
      <c r="O73" s="130">
        <v>0</v>
      </c>
      <c r="P73" s="130">
        <v>0</v>
      </c>
      <c r="Q73" s="130">
        <v>0</v>
      </c>
      <c r="R73" s="131">
        <v>0</v>
      </c>
      <c r="S73" s="131" t="s">
        <v>326</v>
      </c>
      <c r="T73" s="131"/>
      <c r="U73" s="131">
        <v>0</v>
      </c>
      <c r="V73" s="131">
        <v>0</v>
      </c>
      <c r="W73" s="131">
        <v>0</v>
      </c>
      <c r="X73" s="131" t="s">
        <v>327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328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ht="33.75">
      <c r="A74" s="146" t="s">
        <v>1697</v>
      </c>
      <c r="B74" s="147" t="s">
        <v>360</v>
      </c>
      <c r="C74" s="153" t="s">
        <v>1698</v>
      </c>
      <c r="D74" s="148" t="s">
        <v>338</v>
      </c>
      <c r="E74" s="149">
        <v>33.15</v>
      </c>
      <c r="F74" s="150">
        <v>0</v>
      </c>
      <c r="G74" s="151">
        <f t="shared" si="5"/>
        <v>0</v>
      </c>
      <c r="H74" s="131">
        <v>0</v>
      </c>
      <c r="I74" s="131">
        <v>0</v>
      </c>
      <c r="J74" s="131">
        <v>753</v>
      </c>
      <c r="K74" s="131">
        <v>24961.95</v>
      </c>
      <c r="L74" s="131">
        <v>21</v>
      </c>
      <c r="M74" s="131">
        <v>30203.959500000001</v>
      </c>
      <c r="N74" s="130">
        <v>0</v>
      </c>
      <c r="O74" s="130">
        <v>0</v>
      </c>
      <c r="P74" s="130">
        <v>0</v>
      </c>
      <c r="Q74" s="130">
        <v>0</v>
      </c>
      <c r="R74" s="131">
        <v>0</v>
      </c>
      <c r="S74" s="131" t="s">
        <v>326</v>
      </c>
      <c r="T74" s="131"/>
      <c r="U74" s="131">
        <v>0</v>
      </c>
      <c r="V74" s="131">
        <v>0</v>
      </c>
      <c r="W74" s="131">
        <v>0</v>
      </c>
      <c r="X74" s="131" t="s">
        <v>327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328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>
      <c r="A75" s="146" t="s">
        <v>1699</v>
      </c>
      <c r="B75" s="147" t="s">
        <v>1700</v>
      </c>
      <c r="C75" s="153" t="s">
        <v>1701</v>
      </c>
      <c r="D75" s="148" t="s">
        <v>338</v>
      </c>
      <c r="E75" s="149">
        <v>151.19999999999999</v>
      </c>
      <c r="F75" s="150">
        <v>0</v>
      </c>
      <c r="G75" s="151">
        <f t="shared" si="5"/>
        <v>0</v>
      </c>
      <c r="H75" s="131">
        <v>0</v>
      </c>
      <c r="I75" s="131">
        <v>0</v>
      </c>
      <c r="J75" s="131">
        <v>1500</v>
      </c>
      <c r="K75" s="131">
        <v>226799.99999999997</v>
      </c>
      <c r="L75" s="131">
        <v>21</v>
      </c>
      <c r="M75" s="131">
        <v>274428</v>
      </c>
      <c r="N75" s="130">
        <v>0</v>
      </c>
      <c r="O75" s="130">
        <v>0</v>
      </c>
      <c r="P75" s="130">
        <v>0</v>
      </c>
      <c r="Q75" s="130">
        <v>0</v>
      </c>
      <c r="R75" s="131">
        <v>0</v>
      </c>
      <c r="S75" s="131" t="s">
        <v>326</v>
      </c>
      <c r="T75" s="131"/>
      <c r="U75" s="131">
        <v>0</v>
      </c>
      <c r="V75" s="131">
        <v>0</v>
      </c>
      <c r="W75" s="131">
        <v>0</v>
      </c>
      <c r="X75" s="131" t="s">
        <v>327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328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ht="22.5">
      <c r="A76" s="146" t="s">
        <v>1702</v>
      </c>
      <c r="B76" s="147" t="s">
        <v>1703</v>
      </c>
      <c r="C76" s="153" t="s">
        <v>1704</v>
      </c>
      <c r="D76" s="148" t="s">
        <v>338</v>
      </c>
      <c r="E76" s="149">
        <v>14.56</v>
      </c>
      <c r="F76" s="150">
        <v>0</v>
      </c>
      <c r="G76" s="151">
        <f t="shared" si="5"/>
        <v>0</v>
      </c>
      <c r="H76" s="131">
        <v>0</v>
      </c>
      <c r="I76" s="131">
        <v>0</v>
      </c>
      <c r="J76" s="131">
        <v>777.46</v>
      </c>
      <c r="K76" s="131">
        <v>11319.8176</v>
      </c>
      <c r="L76" s="131">
        <v>21</v>
      </c>
      <c r="M76" s="131">
        <v>13696.9822</v>
      </c>
      <c r="N76" s="130">
        <v>0</v>
      </c>
      <c r="O76" s="130">
        <v>0</v>
      </c>
      <c r="P76" s="130">
        <v>0</v>
      </c>
      <c r="Q76" s="130">
        <v>0</v>
      </c>
      <c r="R76" s="131">
        <v>0</v>
      </c>
      <c r="S76" s="131" t="s">
        <v>326</v>
      </c>
      <c r="T76" s="131"/>
      <c r="U76" s="131">
        <v>0</v>
      </c>
      <c r="V76" s="131">
        <v>0</v>
      </c>
      <c r="W76" s="131">
        <v>0</v>
      </c>
      <c r="X76" s="131" t="s">
        <v>327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328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ht="22.5">
      <c r="A77" s="146" t="s">
        <v>1705</v>
      </c>
      <c r="B77" s="147" t="s">
        <v>403</v>
      </c>
      <c r="C77" s="153" t="s">
        <v>404</v>
      </c>
      <c r="D77" s="148" t="s">
        <v>0</v>
      </c>
      <c r="E77" s="149">
        <v>0</v>
      </c>
      <c r="F77" s="150">
        <v>10.500002049659143</v>
      </c>
      <c r="G77" s="151">
        <f t="shared" si="5"/>
        <v>0</v>
      </c>
      <c r="H77" s="131">
        <v>0</v>
      </c>
      <c r="I77" s="131">
        <v>0</v>
      </c>
      <c r="J77" s="131">
        <v>10.5</v>
      </c>
      <c r="K77" s="131">
        <v>25614.014999999999</v>
      </c>
      <c r="L77" s="131">
        <v>21</v>
      </c>
      <c r="M77" s="131">
        <v>30992.964200000002</v>
      </c>
      <c r="N77" s="130">
        <v>0</v>
      </c>
      <c r="O77" s="130">
        <v>0</v>
      </c>
      <c r="P77" s="130">
        <v>0</v>
      </c>
      <c r="Q77" s="130">
        <v>0</v>
      </c>
      <c r="R77" s="131">
        <v>0</v>
      </c>
      <c r="S77" s="131" t="s">
        <v>326</v>
      </c>
      <c r="T77" s="131"/>
      <c r="U77" s="131">
        <v>0</v>
      </c>
      <c r="V77" s="131">
        <v>0</v>
      </c>
      <c r="W77" s="131">
        <v>0</v>
      </c>
      <c r="X77" s="131" t="s">
        <v>327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328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>
      <c r="A78" s="134" t="s">
        <v>320</v>
      </c>
      <c r="B78" s="135" t="s">
        <v>255</v>
      </c>
      <c r="C78" s="152" t="s">
        <v>241</v>
      </c>
      <c r="D78" s="136"/>
      <c r="E78" s="137"/>
      <c r="F78" s="138"/>
      <c r="G78" s="139">
        <f>SUM(G79:G87)</f>
        <v>0</v>
      </c>
      <c r="H78" s="133"/>
      <c r="I78" s="133">
        <v>0</v>
      </c>
      <c r="J78" s="133"/>
      <c r="K78" s="133">
        <v>0</v>
      </c>
      <c r="L78" s="133"/>
      <c r="M78" s="133"/>
      <c r="N78" s="132"/>
      <c r="O78" s="132"/>
      <c r="P78" s="132"/>
      <c r="Q78" s="132"/>
      <c r="R78" s="133"/>
      <c r="S78" s="133"/>
      <c r="T78" s="133"/>
      <c r="U78" s="133"/>
      <c r="V78" s="133"/>
      <c r="W78" s="133"/>
      <c r="X78" s="133"/>
      <c r="AG78" t="s">
        <v>321</v>
      </c>
    </row>
    <row r="79" spans="1:60" ht="22.5">
      <c r="A79" s="146" t="s">
        <v>1706</v>
      </c>
      <c r="B79" s="147" t="s">
        <v>1707</v>
      </c>
      <c r="C79" s="153" t="s">
        <v>1708</v>
      </c>
      <c r="D79" s="148" t="s">
        <v>325</v>
      </c>
      <c r="E79" s="149">
        <v>1</v>
      </c>
      <c r="F79" s="150">
        <v>0</v>
      </c>
      <c r="G79" s="151">
        <f t="shared" si="5"/>
        <v>0</v>
      </c>
      <c r="H79" s="131">
        <v>0</v>
      </c>
      <c r="I79" s="131">
        <v>0</v>
      </c>
      <c r="J79" s="131">
        <v>338.73</v>
      </c>
      <c r="K79" s="131">
        <v>338.73</v>
      </c>
      <c r="L79" s="131">
        <v>21</v>
      </c>
      <c r="M79" s="131">
        <v>409.86330000000004</v>
      </c>
      <c r="N79" s="130">
        <v>0</v>
      </c>
      <c r="O79" s="130">
        <v>0</v>
      </c>
      <c r="P79" s="130">
        <v>0</v>
      </c>
      <c r="Q79" s="130">
        <v>0</v>
      </c>
      <c r="R79" s="131">
        <v>0</v>
      </c>
      <c r="S79" s="131" t="s">
        <v>326</v>
      </c>
      <c r="T79" s="131"/>
      <c r="U79" s="131">
        <v>0</v>
      </c>
      <c r="V79" s="131">
        <v>0</v>
      </c>
      <c r="W79" s="131">
        <v>0</v>
      </c>
      <c r="X79" s="131" t="s">
        <v>327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328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ht="22.5">
      <c r="A80" s="146" t="s">
        <v>1709</v>
      </c>
      <c r="B80" s="147" t="s">
        <v>1710</v>
      </c>
      <c r="C80" s="153" t="s">
        <v>1711</v>
      </c>
      <c r="D80" s="148" t="s">
        <v>325</v>
      </c>
      <c r="E80" s="149">
        <v>1</v>
      </c>
      <c r="F80" s="150">
        <v>0</v>
      </c>
      <c r="G80" s="151">
        <f t="shared" si="5"/>
        <v>0</v>
      </c>
      <c r="H80" s="131">
        <v>0</v>
      </c>
      <c r="I80" s="131">
        <v>0</v>
      </c>
      <c r="J80" s="131">
        <v>40800</v>
      </c>
      <c r="K80" s="131">
        <v>40800</v>
      </c>
      <c r="L80" s="131">
        <v>21</v>
      </c>
      <c r="M80" s="131">
        <v>49368</v>
      </c>
      <c r="N80" s="130">
        <v>0</v>
      </c>
      <c r="O80" s="130">
        <v>0</v>
      </c>
      <c r="P80" s="130">
        <v>0</v>
      </c>
      <c r="Q80" s="130">
        <v>0</v>
      </c>
      <c r="R80" s="131">
        <v>0</v>
      </c>
      <c r="S80" s="131" t="s">
        <v>326</v>
      </c>
      <c r="T80" s="131"/>
      <c r="U80" s="131">
        <v>0</v>
      </c>
      <c r="V80" s="131">
        <v>0</v>
      </c>
      <c r="W80" s="131">
        <v>0</v>
      </c>
      <c r="X80" s="131" t="s">
        <v>327</v>
      </c>
      <c r="Y80" s="126"/>
      <c r="Z80" s="126"/>
      <c r="AA80" s="126"/>
      <c r="AB80" s="126"/>
      <c r="AC80" s="126"/>
      <c r="AD80" s="126"/>
      <c r="AE80" s="126"/>
      <c r="AF80" s="126"/>
      <c r="AG80" s="126" t="s">
        <v>328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>
      <c r="A81" s="146" t="s">
        <v>1712</v>
      </c>
      <c r="B81" s="147" t="s">
        <v>1713</v>
      </c>
      <c r="C81" s="153" t="s">
        <v>1714</v>
      </c>
      <c r="D81" s="148" t="s">
        <v>325</v>
      </c>
      <c r="E81" s="149">
        <v>6</v>
      </c>
      <c r="F81" s="150">
        <v>0</v>
      </c>
      <c r="G81" s="151">
        <f t="shared" si="5"/>
        <v>0</v>
      </c>
      <c r="H81" s="131">
        <v>0</v>
      </c>
      <c r="I81" s="131">
        <v>0</v>
      </c>
      <c r="J81" s="131">
        <v>1212</v>
      </c>
      <c r="K81" s="131">
        <v>7272</v>
      </c>
      <c r="L81" s="131">
        <v>21</v>
      </c>
      <c r="M81" s="131">
        <v>8799.1200000000008</v>
      </c>
      <c r="N81" s="130">
        <v>0</v>
      </c>
      <c r="O81" s="130">
        <v>0</v>
      </c>
      <c r="P81" s="130">
        <v>0</v>
      </c>
      <c r="Q81" s="130">
        <v>0</v>
      </c>
      <c r="R81" s="131">
        <v>0</v>
      </c>
      <c r="S81" s="131" t="s">
        <v>326</v>
      </c>
      <c r="T81" s="131"/>
      <c r="U81" s="131">
        <v>0</v>
      </c>
      <c r="V81" s="131">
        <v>0</v>
      </c>
      <c r="W81" s="131">
        <v>0</v>
      </c>
      <c r="X81" s="131" t="s">
        <v>327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328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ht="45">
      <c r="A82" s="146" t="s">
        <v>1715</v>
      </c>
      <c r="B82" s="147" t="s">
        <v>1716</v>
      </c>
      <c r="C82" s="153" t="s">
        <v>1717</v>
      </c>
      <c r="D82" s="148" t="s">
        <v>408</v>
      </c>
      <c r="E82" s="149">
        <v>28.53</v>
      </c>
      <c r="F82" s="150">
        <v>0</v>
      </c>
      <c r="G82" s="151">
        <f t="shared" si="5"/>
        <v>0</v>
      </c>
      <c r="H82" s="131">
        <v>0</v>
      </c>
      <c r="I82" s="131">
        <v>0</v>
      </c>
      <c r="J82" s="131">
        <v>709.2</v>
      </c>
      <c r="K82" s="131">
        <v>20233.476000000002</v>
      </c>
      <c r="L82" s="131">
        <v>21</v>
      </c>
      <c r="M82" s="131">
        <v>24482.5108</v>
      </c>
      <c r="N82" s="130">
        <v>0</v>
      </c>
      <c r="O82" s="130">
        <v>0</v>
      </c>
      <c r="P82" s="130">
        <v>0</v>
      </c>
      <c r="Q82" s="130">
        <v>0</v>
      </c>
      <c r="R82" s="131">
        <v>0</v>
      </c>
      <c r="S82" s="131" t="s">
        <v>326</v>
      </c>
      <c r="T82" s="131"/>
      <c r="U82" s="131">
        <v>0</v>
      </c>
      <c r="V82" s="131">
        <v>0</v>
      </c>
      <c r="W82" s="131">
        <v>0</v>
      </c>
      <c r="X82" s="131" t="s">
        <v>327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328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ht="33.75">
      <c r="A83" s="146" t="s">
        <v>1718</v>
      </c>
      <c r="B83" s="147" t="s">
        <v>426</v>
      </c>
      <c r="C83" s="153" t="s">
        <v>427</v>
      </c>
      <c r="D83" s="148" t="s">
        <v>325</v>
      </c>
      <c r="E83" s="149">
        <v>26</v>
      </c>
      <c r="F83" s="150">
        <v>0</v>
      </c>
      <c r="G83" s="151">
        <f t="shared" si="5"/>
        <v>0</v>
      </c>
      <c r="H83" s="131">
        <v>0</v>
      </c>
      <c r="I83" s="131">
        <v>0</v>
      </c>
      <c r="J83" s="131">
        <v>107.3</v>
      </c>
      <c r="K83" s="131">
        <v>2789.7999999999997</v>
      </c>
      <c r="L83" s="131">
        <v>21</v>
      </c>
      <c r="M83" s="131">
        <v>3375.6580000000004</v>
      </c>
      <c r="N83" s="130">
        <v>0</v>
      </c>
      <c r="O83" s="130">
        <v>0</v>
      </c>
      <c r="P83" s="130">
        <v>0</v>
      </c>
      <c r="Q83" s="130">
        <v>0</v>
      </c>
      <c r="R83" s="131">
        <v>0</v>
      </c>
      <c r="S83" s="131" t="s">
        <v>326</v>
      </c>
      <c r="T83" s="131"/>
      <c r="U83" s="131">
        <v>0</v>
      </c>
      <c r="V83" s="131">
        <v>0</v>
      </c>
      <c r="W83" s="131">
        <v>0</v>
      </c>
      <c r="X83" s="131" t="s">
        <v>327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328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>
      <c r="A84" s="146" t="s">
        <v>1719</v>
      </c>
      <c r="B84" s="147" t="s">
        <v>1720</v>
      </c>
      <c r="C84" s="153" t="s">
        <v>1721</v>
      </c>
      <c r="D84" s="148" t="s">
        <v>408</v>
      </c>
      <c r="E84" s="149">
        <v>40</v>
      </c>
      <c r="F84" s="150">
        <v>0</v>
      </c>
      <c r="G84" s="151">
        <f t="shared" si="5"/>
        <v>0</v>
      </c>
      <c r="H84" s="131">
        <v>0</v>
      </c>
      <c r="I84" s="131">
        <v>0</v>
      </c>
      <c r="J84" s="131">
        <v>698.88</v>
      </c>
      <c r="K84" s="131">
        <v>27955.200000000001</v>
      </c>
      <c r="L84" s="131">
        <v>21</v>
      </c>
      <c r="M84" s="131">
        <v>33825.792000000001</v>
      </c>
      <c r="N84" s="130">
        <v>0</v>
      </c>
      <c r="O84" s="130">
        <v>0</v>
      </c>
      <c r="P84" s="130">
        <v>0</v>
      </c>
      <c r="Q84" s="130">
        <v>0</v>
      </c>
      <c r="R84" s="131">
        <v>0</v>
      </c>
      <c r="S84" s="131" t="s">
        <v>326</v>
      </c>
      <c r="T84" s="131"/>
      <c r="U84" s="131">
        <v>0</v>
      </c>
      <c r="V84" s="131">
        <v>0</v>
      </c>
      <c r="W84" s="131">
        <v>0</v>
      </c>
      <c r="X84" s="131" t="s">
        <v>327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328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>
      <c r="A85" s="146" t="s">
        <v>1722</v>
      </c>
      <c r="B85" s="147" t="s">
        <v>1723</v>
      </c>
      <c r="C85" s="153" t="s">
        <v>1724</v>
      </c>
      <c r="D85" s="148" t="s">
        <v>408</v>
      </c>
      <c r="E85" s="149">
        <v>123</v>
      </c>
      <c r="F85" s="150">
        <v>0</v>
      </c>
      <c r="G85" s="151">
        <f t="shared" si="5"/>
        <v>0</v>
      </c>
      <c r="H85" s="131">
        <v>0</v>
      </c>
      <c r="I85" s="131">
        <v>0</v>
      </c>
      <c r="J85" s="131">
        <v>669.31</v>
      </c>
      <c r="K85" s="131">
        <v>82325.12999999999</v>
      </c>
      <c r="L85" s="131">
        <v>21</v>
      </c>
      <c r="M85" s="131">
        <v>99613.407300000006</v>
      </c>
      <c r="N85" s="130">
        <v>0</v>
      </c>
      <c r="O85" s="130">
        <v>0</v>
      </c>
      <c r="P85" s="130">
        <v>0</v>
      </c>
      <c r="Q85" s="130">
        <v>0</v>
      </c>
      <c r="R85" s="131">
        <v>0</v>
      </c>
      <c r="S85" s="131" t="s">
        <v>326</v>
      </c>
      <c r="T85" s="131"/>
      <c r="U85" s="131">
        <v>0</v>
      </c>
      <c r="V85" s="131">
        <v>0</v>
      </c>
      <c r="W85" s="131">
        <v>0</v>
      </c>
      <c r="X85" s="131" t="s">
        <v>327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328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>
      <c r="A86" s="146" t="s">
        <v>1725</v>
      </c>
      <c r="B86" s="147" t="s">
        <v>1726</v>
      </c>
      <c r="C86" s="153" t="s">
        <v>1727</v>
      </c>
      <c r="D86" s="148" t="s">
        <v>408</v>
      </c>
      <c r="E86" s="149">
        <v>47</v>
      </c>
      <c r="F86" s="150">
        <v>0</v>
      </c>
      <c r="G86" s="151">
        <f t="shared" si="5"/>
        <v>0</v>
      </c>
      <c r="H86" s="131">
        <v>0</v>
      </c>
      <c r="I86" s="131">
        <v>0</v>
      </c>
      <c r="J86" s="131">
        <v>599.41999999999996</v>
      </c>
      <c r="K86" s="131">
        <v>28172.739999999998</v>
      </c>
      <c r="L86" s="131">
        <v>21</v>
      </c>
      <c r="M86" s="131">
        <v>34089.015400000004</v>
      </c>
      <c r="N86" s="130">
        <v>0</v>
      </c>
      <c r="O86" s="130">
        <v>0</v>
      </c>
      <c r="P86" s="130">
        <v>0</v>
      </c>
      <c r="Q86" s="130">
        <v>0</v>
      </c>
      <c r="R86" s="131">
        <v>0</v>
      </c>
      <c r="S86" s="131" t="s">
        <v>326</v>
      </c>
      <c r="T86" s="131"/>
      <c r="U86" s="131">
        <v>0</v>
      </c>
      <c r="V86" s="131">
        <v>0</v>
      </c>
      <c r="W86" s="131">
        <v>0</v>
      </c>
      <c r="X86" s="131" t="s">
        <v>327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328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>
      <c r="A87" s="146" t="s">
        <v>1728</v>
      </c>
      <c r="B87" s="147" t="s">
        <v>454</v>
      </c>
      <c r="C87" s="153" t="s">
        <v>455</v>
      </c>
      <c r="D87" s="148" t="s">
        <v>0</v>
      </c>
      <c r="E87" s="149">
        <v>0</v>
      </c>
      <c r="F87" s="150">
        <v>2.3499992181350957</v>
      </c>
      <c r="G87" s="151">
        <f t="shared" si="5"/>
        <v>0</v>
      </c>
      <c r="H87" s="131">
        <v>0</v>
      </c>
      <c r="I87" s="131">
        <v>0</v>
      </c>
      <c r="J87" s="131">
        <v>2.35</v>
      </c>
      <c r="K87" s="131">
        <v>4508.4515000000001</v>
      </c>
      <c r="L87" s="131">
        <v>21</v>
      </c>
      <c r="M87" s="131">
        <v>5455.2244999999994</v>
      </c>
      <c r="N87" s="130">
        <v>0</v>
      </c>
      <c r="O87" s="130">
        <v>0</v>
      </c>
      <c r="P87" s="130">
        <v>0</v>
      </c>
      <c r="Q87" s="130">
        <v>0</v>
      </c>
      <c r="R87" s="131">
        <v>0</v>
      </c>
      <c r="S87" s="131" t="s">
        <v>326</v>
      </c>
      <c r="T87" s="131"/>
      <c r="U87" s="131">
        <v>0</v>
      </c>
      <c r="V87" s="131">
        <v>0</v>
      </c>
      <c r="W87" s="131">
        <v>0</v>
      </c>
      <c r="X87" s="131" t="s">
        <v>327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328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>
      <c r="A88" s="134" t="s">
        <v>320</v>
      </c>
      <c r="B88" s="135" t="s">
        <v>257</v>
      </c>
      <c r="C88" s="152" t="s">
        <v>258</v>
      </c>
      <c r="D88" s="136"/>
      <c r="E88" s="137"/>
      <c r="F88" s="138"/>
      <c r="G88" s="139">
        <f>SUM(G89:G101)</f>
        <v>0</v>
      </c>
      <c r="H88" s="133"/>
      <c r="I88" s="133">
        <v>0</v>
      </c>
      <c r="J88" s="133"/>
      <c r="K88" s="133">
        <v>0</v>
      </c>
      <c r="L88" s="133"/>
      <c r="M88" s="133"/>
      <c r="N88" s="132"/>
      <c r="O88" s="132"/>
      <c r="P88" s="132"/>
      <c r="Q88" s="132"/>
      <c r="R88" s="133"/>
      <c r="S88" s="133"/>
      <c r="T88" s="133"/>
      <c r="U88" s="133"/>
      <c r="V88" s="133"/>
      <c r="W88" s="133"/>
      <c r="X88" s="133"/>
      <c r="AG88" t="s">
        <v>321</v>
      </c>
    </row>
    <row r="89" spans="1:60">
      <c r="A89" s="146" t="s">
        <v>130</v>
      </c>
      <c r="B89" s="147" t="s">
        <v>1729</v>
      </c>
      <c r="C89" s="153" t="s">
        <v>1730</v>
      </c>
      <c r="D89" s="148" t="s">
        <v>653</v>
      </c>
      <c r="E89" s="149">
        <v>81.599999999999994</v>
      </c>
      <c r="F89" s="150">
        <v>0</v>
      </c>
      <c r="G89" s="151">
        <f t="shared" si="5"/>
        <v>0</v>
      </c>
      <c r="H89" s="131">
        <v>0</v>
      </c>
      <c r="I89" s="131">
        <v>0</v>
      </c>
      <c r="J89" s="131">
        <v>89.6</v>
      </c>
      <c r="K89" s="131">
        <v>7311.3599999999988</v>
      </c>
      <c r="L89" s="131">
        <v>21</v>
      </c>
      <c r="M89" s="131">
        <v>8846.7456000000002</v>
      </c>
      <c r="N89" s="130">
        <v>0</v>
      </c>
      <c r="O89" s="130">
        <v>0</v>
      </c>
      <c r="P89" s="130">
        <v>0</v>
      </c>
      <c r="Q89" s="130">
        <v>0</v>
      </c>
      <c r="R89" s="131">
        <v>0</v>
      </c>
      <c r="S89" s="131" t="s">
        <v>326</v>
      </c>
      <c r="T89" s="131"/>
      <c r="U89" s="131">
        <v>0</v>
      </c>
      <c r="V89" s="131">
        <v>0</v>
      </c>
      <c r="W89" s="131">
        <v>0</v>
      </c>
      <c r="X89" s="131" t="s">
        <v>327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328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>
      <c r="A90" s="146" t="s">
        <v>149</v>
      </c>
      <c r="B90" s="147" t="s">
        <v>1731</v>
      </c>
      <c r="C90" s="153" t="s">
        <v>1732</v>
      </c>
      <c r="D90" s="148" t="s">
        <v>653</v>
      </c>
      <c r="E90" s="149">
        <v>567.41</v>
      </c>
      <c r="F90" s="150">
        <v>0</v>
      </c>
      <c r="G90" s="151">
        <f t="shared" si="5"/>
        <v>0</v>
      </c>
      <c r="H90" s="131">
        <v>0</v>
      </c>
      <c r="I90" s="131">
        <v>0</v>
      </c>
      <c r="J90" s="131">
        <v>249.5</v>
      </c>
      <c r="K90" s="131">
        <v>141568.79499999998</v>
      </c>
      <c r="L90" s="131">
        <v>21</v>
      </c>
      <c r="M90" s="131">
        <v>171298.24799999999</v>
      </c>
      <c r="N90" s="130">
        <v>0</v>
      </c>
      <c r="O90" s="130">
        <v>0</v>
      </c>
      <c r="P90" s="130">
        <v>0</v>
      </c>
      <c r="Q90" s="130">
        <v>0</v>
      </c>
      <c r="R90" s="131">
        <v>0</v>
      </c>
      <c r="S90" s="131" t="s">
        <v>326</v>
      </c>
      <c r="T90" s="131"/>
      <c r="U90" s="131">
        <v>0</v>
      </c>
      <c r="V90" s="131">
        <v>0</v>
      </c>
      <c r="W90" s="131">
        <v>0</v>
      </c>
      <c r="X90" s="131" t="s">
        <v>327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328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>
      <c r="A91" s="146" t="s">
        <v>153</v>
      </c>
      <c r="B91" s="147" t="s">
        <v>1733</v>
      </c>
      <c r="C91" s="153" t="s">
        <v>1734</v>
      </c>
      <c r="D91" s="148" t="s">
        <v>653</v>
      </c>
      <c r="E91" s="149">
        <v>567.41</v>
      </c>
      <c r="F91" s="150">
        <v>0</v>
      </c>
      <c r="G91" s="151">
        <f t="shared" si="5"/>
        <v>0</v>
      </c>
      <c r="H91" s="131">
        <v>0</v>
      </c>
      <c r="I91" s="131">
        <v>0</v>
      </c>
      <c r="J91" s="131">
        <v>65.2</v>
      </c>
      <c r="K91" s="131">
        <v>36995.131999999998</v>
      </c>
      <c r="L91" s="131">
        <v>21</v>
      </c>
      <c r="M91" s="131">
        <v>44764.107299999996</v>
      </c>
      <c r="N91" s="130">
        <v>0</v>
      </c>
      <c r="O91" s="130">
        <v>0</v>
      </c>
      <c r="P91" s="130">
        <v>0</v>
      </c>
      <c r="Q91" s="130">
        <v>0</v>
      </c>
      <c r="R91" s="131">
        <v>0</v>
      </c>
      <c r="S91" s="131" t="s">
        <v>326</v>
      </c>
      <c r="T91" s="131"/>
      <c r="U91" s="131">
        <v>0</v>
      </c>
      <c r="V91" s="131">
        <v>0</v>
      </c>
      <c r="W91" s="131">
        <v>0</v>
      </c>
      <c r="X91" s="131" t="s">
        <v>327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328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>
      <c r="A92" s="146" t="s">
        <v>155</v>
      </c>
      <c r="B92" s="147" t="s">
        <v>1735</v>
      </c>
      <c r="C92" s="153" t="s">
        <v>1736</v>
      </c>
      <c r="D92" s="148" t="s">
        <v>653</v>
      </c>
      <c r="E92" s="149">
        <v>31.2</v>
      </c>
      <c r="F92" s="150">
        <v>0</v>
      </c>
      <c r="G92" s="151">
        <f t="shared" si="5"/>
        <v>0</v>
      </c>
      <c r="H92" s="131">
        <v>0</v>
      </c>
      <c r="I92" s="131">
        <v>0</v>
      </c>
      <c r="J92" s="131">
        <v>2630</v>
      </c>
      <c r="K92" s="131">
        <v>82056</v>
      </c>
      <c r="L92" s="131">
        <v>21</v>
      </c>
      <c r="M92" s="131">
        <v>99287.76</v>
      </c>
      <c r="N92" s="130">
        <v>0</v>
      </c>
      <c r="O92" s="130">
        <v>0</v>
      </c>
      <c r="P92" s="130">
        <v>0</v>
      </c>
      <c r="Q92" s="130">
        <v>0</v>
      </c>
      <c r="R92" s="131">
        <v>0</v>
      </c>
      <c r="S92" s="131" t="s">
        <v>326</v>
      </c>
      <c r="T92" s="131"/>
      <c r="U92" s="131">
        <v>0</v>
      </c>
      <c r="V92" s="131">
        <v>0</v>
      </c>
      <c r="W92" s="131">
        <v>0</v>
      </c>
      <c r="X92" s="131" t="s">
        <v>327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328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>
      <c r="A93" s="146" t="s">
        <v>159</v>
      </c>
      <c r="B93" s="147" t="s">
        <v>1737</v>
      </c>
      <c r="C93" s="153" t="s">
        <v>1738</v>
      </c>
      <c r="D93" s="148" t="s">
        <v>653</v>
      </c>
      <c r="E93" s="149">
        <v>2.8530000000000002</v>
      </c>
      <c r="F93" s="150">
        <v>0</v>
      </c>
      <c r="G93" s="151">
        <f t="shared" si="5"/>
        <v>0</v>
      </c>
      <c r="H93" s="131">
        <v>0</v>
      </c>
      <c r="I93" s="131">
        <v>0</v>
      </c>
      <c r="J93" s="131">
        <v>1629</v>
      </c>
      <c r="K93" s="131">
        <v>4647.5370000000003</v>
      </c>
      <c r="L93" s="131">
        <v>21</v>
      </c>
      <c r="M93" s="131">
        <v>5623.5234</v>
      </c>
      <c r="N93" s="130">
        <v>0</v>
      </c>
      <c r="O93" s="130">
        <v>0</v>
      </c>
      <c r="P93" s="130">
        <v>0</v>
      </c>
      <c r="Q93" s="130">
        <v>0</v>
      </c>
      <c r="R93" s="131">
        <v>0</v>
      </c>
      <c r="S93" s="131" t="s">
        <v>326</v>
      </c>
      <c r="T93" s="131"/>
      <c r="U93" s="131">
        <v>0</v>
      </c>
      <c r="V93" s="131">
        <v>0</v>
      </c>
      <c r="W93" s="131">
        <v>0</v>
      </c>
      <c r="X93" s="131" t="s">
        <v>327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328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>
      <c r="A94" s="146" t="s">
        <v>757</v>
      </c>
      <c r="B94" s="147" t="s">
        <v>1739</v>
      </c>
      <c r="C94" s="153" t="s">
        <v>1740</v>
      </c>
      <c r="D94" s="148" t="s">
        <v>653</v>
      </c>
      <c r="E94" s="149">
        <v>2.8530000000000002</v>
      </c>
      <c r="F94" s="150">
        <v>0</v>
      </c>
      <c r="G94" s="151">
        <f t="shared" si="5"/>
        <v>0</v>
      </c>
      <c r="H94" s="131">
        <v>0</v>
      </c>
      <c r="I94" s="131">
        <v>0</v>
      </c>
      <c r="J94" s="131">
        <v>232.5</v>
      </c>
      <c r="K94" s="131">
        <v>663.32249999999999</v>
      </c>
      <c r="L94" s="131">
        <v>21</v>
      </c>
      <c r="M94" s="131">
        <v>802.61720000000003</v>
      </c>
      <c r="N94" s="130">
        <v>0</v>
      </c>
      <c r="O94" s="130">
        <v>0</v>
      </c>
      <c r="P94" s="130">
        <v>0</v>
      </c>
      <c r="Q94" s="130">
        <v>0</v>
      </c>
      <c r="R94" s="131">
        <v>0</v>
      </c>
      <c r="S94" s="131" t="s">
        <v>326</v>
      </c>
      <c r="T94" s="131"/>
      <c r="U94" s="131">
        <v>0</v>
      </c>
      <c r="V94" s="131">
        <v>0</v>
      </c>
      <c r="W94" s="131">
        <v>0</v>
      </c>
      <c r="X94" s="131" t="s">
        <v>327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328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>
      <c r="A95" s="146" t="s">
        <v>761</v>
      </c>
      <c r="B95" s="147" t="s">
        <v>1741</v>
      </c>
      <c r="C95" s="153" t="s">
        <v>1742</v>
      </c>
      <c r="D95" s="148" t="s">
        <v>338</v>
      </c>
      <c r="E95" s="149">
        <v>243.78</v>
      </c>
      <c r="F95" s="150">
        <v>0</v>
      </c>
      <c r="G95" s="151">
        <f t="shared" si="5"/>
        <v>0</v>
      </c>
      <c r="H95" s="131">
        <v>34.54</v>
      </c>
      <c r="I95" s="131">
        <v>8420.1612000000005</v>
      </c>
      <c r="J95" s="131">
        <v>255.46</v>
      </c>
      <c r="K95" s="131">
        <v>62276.038800000002</v>
      </c>
      <c r="L95" s="131">
        <v>21</v>
      </c>
      <c r="M95" s="131">
        <v>85542.402000000002</v>
      </c>
      <c r="N95" s="130">
        <v>8.5999999999999998E-4</v>
      </c>
      <c r="O95" s="130">
        <v>0.2096508</v>
      </c>
      <c r="P95" s="130">
        <v>0</v>
      </c>
      <c r="Q95" s="130">
        <v>0</v>
      </c>
      <c r="R95" s="131">
        <v>0</v>
      </c>
      <c r="S95" s="131" t="s">
        <v>326</v>
      </c>
      <c r="T95" s="131"/>
      <c r="U95" s="131">
        <v>0</v>
      </c>
      <c r="V95" s="131">
        <v>0</v>
      </c>
      <c r="W95" s="131">
        <v>0</v>
      </c>
      <c r="X95" s="131" t="s">
        <v>327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328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>
      <c r="A96" s="146" t="s">
        <v>219</v>
      </c>
      <c r="B96" s="147" t="s">
        <v>1743</v>
      </c>
      <c r="C96" s="153" t="s">
        <v>1744</v>
      </c>
      <c r="D96" s="148" t="s">
        <v>338</v>
      </c>
      <c r="E96" s="149">
        <v>243.78</v>
      </c>
      <c r="F96" s="150">
        <v>0</v>
      </c>
      <c r="G96" s="151">
        <f t="shared" si="5"/>
        <v>0</v>
      </c>
      <c r="H96" s="131">
        <v>0</v>
      </c>
      <c r="I96" s="131">
        <v>0</v>
      </c>
      <c r="J96" s="131">
        <v>145.5</v>
      </c>
      <c r="K96" s="131">
        <v>35469.99</v>
      </c>
      <c r="L96" s="131">
        <v>21</v>
      </c>
      <c r="M96" s="131">
        <v>42918.687899999997</v>
      </c>
      <c r="N96" s="130">
        <v>0</v>
      </c>
      <c r="O96" s="130">
        <v>0</v>
      </c>
      <c r="P96" s="130">
        <v>0</v>
      </c>
      <c r="Q96" s="130">
        <v>0</v>
      </c>
      <c r="R96" s="131">
        <v>0</v>
      </c>
      <c r="S96" s="131" t="s">
        <v>326</v>
      </c>
      <c r="T96" s="131"/>
      <c r="U96" s="131">
        <v>0</v>
      </c>
      <c r="V96" s="131">
        <v>0</v>
      </c>
      <c r="W96" s="131">
        <v>0</v>
      </c>
      <c r="X96" s="131" t="s">
        <v>327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328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>
      <c r="A97" s="146" t="s">
        <v>223</v>
      </c>
      <c r="B97" s="147" t="s">
        <v>1745</v>
      </c>
      <c r="C97" s="153" t="s">
        <v>1746</v>
      </c>
      <c r="D97" s="148" t="s">
        <v>653</v>
      </c>
      <c r="E97" s="149">
        <v>368.81700000000001</v>
      </c>
      <c r="F97" s="150">
        <v>0</v>
      </c>
      <c r="G97" s="151">
        <f t="shared" si="5"/>
        <v>0</v>
      </c>
      <c r="H97" s="131">
        <v>0</v>
      </c>
      <c r="I97" s="131">
        <v>0</v>
      </c>
      <c r="J97" s="131">
        <v>139.5</v>
      </c>
      <c r="K97" s="131">
        <v>51449.9715</v>
      </c>
      <c r="L97" s="131">
        <v>21</v>
      </c>
      <c r="M97" s="131">
        <v>62254.4637</v>
      </c>
      <c r="N97" s="130">
        <v>0</v>
      </c>
      <c r="O97" s="130">
        <v>0</v>
      </c>
      <c r="P97" s="130">
        <v>0</v>
      </c>
      <c r="Q97" s="130">
        <v>0</v>
      </c>
      <c r="R97" s="131">
        <v>0</v>
      </c>
      <c r="S97" s="131" t="s">
        <v>326</v>
      </c>
      <c r="T97" s="131"/>
      <c r="U97" s="131">
        <v>0</v>
      </c>
      <c r="V97" s="131">
        <v>0</v>
      </c>
      <c r="W97" s="131">
        <v>0</v>
      </c>
      <c r="X97" s="131" t="s">
        <v>327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328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>
      <c r="A98" s="146" t="s">
        <v>63</v>
      </c>
      <c r="B98" s="147" t="s">
        <v>1747</v>
      </c>
      <c r="C98" s="153" t="s">
        <v>1748</v>
      </c>
      <c r="D98" s="148" t="s">
        <v>653</v>
      </c>
      <c r="E98" s="149">
        <v>567.41</v>
      </c>
      <c r="F98" s="150">
        <v>0</v>
      </c>
      <c r="G98" s="151">
        <f t="shared" si="5"/>
        <v>0</v>
      </c>
      <c r="H98" s="131">
        <v>0</v>
      </c>
      <c r="I98" s="131">
        <v>0</v>
      </c>
      <c r="J98" s="131">
        <v>144</v>
      </c>
      <c r="K98" s="131">
        <v>81707.039999999994</v>
      </c>
      <c r="L98" s="131">
        <v>21</v>
      </c>
      <c r="M98" s="131">
        <v>98865.518399999986</v>
      </c>
      <c r="N98" s="130">
        <v>0</v>
      </c>
      <c r="O98" s="130">
        <v>0</v>
      </c>
      <c r="P98" s="130">
        <v>0</v>
      </c>
      <c r="Q98" s="130">
        <v>0</v>
      </c>
      <c r="R98" s="131">
        <v>0</v>
      </c>
      <c r="S98" s="131" t="s">
        <v>326</v>
      </c>
      <c r="T98" s="131"/>
      <c r="U98" s="131">
        <v>0</v>
      </c>
      <c r="V98" s="131">
        <v>0</v>
      </c>
      <c r="W98" s="131">
        <v>0</v>
      </c>
      <c r="X98" s="131" t="s">
        <v>327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328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ht="22.5">
      <c r="A99" s="146" t="s">
        <v>65</v>
      </c>
      <c r="B99" s="147" t="s">
        <v>1749</v>
      </c>
      <c r="C99" s="153" t="s">
        <v>1750</v>
      </c>
      <c r="D99" s="148" t="s">
        <v>653</v>
      </c>
      <c r="E99" s="149">
        <v>206.791</v>
      </c>
      <c r="F99" s="150">
        <v>0</v>
      </c>
      <c r="G99" s="151">
        <f t="shared" si="5"/>
        <v>0</v>
      </c>
      <c r="H99" s="131">
        <v>0</v>
      </c>
      <c r="I99" s="131">
        <v>0</v>
      </c>
      <c r="J99" s="131">
        <v>299</v>
      </c>
      <c r="K99" s="131">
        <v>61830.508999999998</v>
      </c>
      <c r="L99" s="131">
        <v>21</v>
      </c>
      <c r="M99" s="131">
        <v>74814.917100000006</v>
      </c>
      <c r="N99" s="130">
        <v>0</v>
      </c>
      <c r="O99" s="130">
        <v>0</v>
      </c>
      <c r="P99" s="130">
        <v>0</v>
      </c>
      <c r="Q99" s="130">
        <v>0</v>
      </c>
      <c r="R99" s="131">
        <v>0</v>
      </c>
      <c r="S99" s="131" t="s">
        <v>326</v>
      </c>
      <c r="T99" s="131"/>
      <c r="U99" s="131">
        <v>0</v>
      </c>
      <c r="V99" s="131">
        <v>0</v>
      </c>
      <c r="W99" s="131">
        <v>0</v>
      </c>
      <c r="X99" s="131" t="s">
        <v>327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328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>
      <c r="A100" s="146" t="s">
        <v>67</v>
      </c>
      <c r="B100" s="147" t="s">
        <v>1751</v>
      </c>
      <c r="C100" s="153" t="s">
        <v>1752</v>
      </c>
      <c r="D100" s="148" t="s">
        <v>653</v>
      </c>
      <c r="E100" s="149">
        <v>1033.9549999999999</v>
      </c>
      <c r="F100" s="150">
        <v>0</v>
      </c>
      <c r="G100" s="151">
        <f t="shared" si="5"/>
        <v>0</v>
      </c>
      <c r="H100" s="131">
        <v>0</v>
      </c>
      <c r="I100" s="131">
        <v>0</v>
      </c>
      <c r="J100" s="131">
        <v>23.5</v>
      </c>
      <c r="K100" s="131">
        <v>24297.942499999997</v>
      </c>
      <c r="L100" s="131">
        <v>21</v>
      </c>
      <c r="M100" s="131">
        <v>29400.507399999999</v>
      </c>
      <c r="N100" s="130">
        <v>0</v>
      </c>
      <c r="O100" s="130">
        <v>0</v>
      </c>
      <c r="P100" s="130">
        <v>0</v>
      </c>
      <c r="Q100" s="130">
        <v>0</v>
      </c>
      <c r="R100" s="131">
        <v>0</v>
      </c>
      <c r="S100" s="131" t="s">
        <v>326</v>
      </c>
      <c r="T100" s="131"/>
      <c r="U100" s="131">
        <v>0</v>
      </c>
      <c r="V100" s="131">
        <v>0</v>
      </c>
      <c r="W100" s="131">
        <v>0</v>
      </c>
      <c r="X100" s="131" t="s">
        <v>327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328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ht="22.5">
      <c r="A101" s="146" t="s">
        <v>69</v>
      </c>
      <c r="B101" s="147" t="s">
        <v>1753</v>
      </c>
      <c r="C101" s="153" t="s">
        <v>1754</v>
      </c>
      <c r="D101" s="148" t="s">
        <v>735</v>
      </c>
      <c r="E101" s="149">
        <v>330.86599999999999</v>
      </c>
      <c r="F101" s="150">
        <v>0</v>
      </c>
      <c r="G101" s="151">
        <f t="shared" si="5"/>
        <v>0</v>
      </c>
      <c r="H101" s="131">
        <v>0</v>
      </c>
      <c r="I101" s="131">
        <v>0</v>
      </c>
      <c r="J101" s="131">
        <v>150</v>
      </c>
      <c r="K101" s="131">
        <v>49629.899999999994</v>
      </c>
      <c r="L101" s="131">
        <v>21</v>
      </c>
      <c r="M101" s="131">
        <v>60052.179000000004</v>
      </c>
      <c r="N101" s="130">
        <v>0</v>
      </c>
      <c r="O101" s="130">
        <v>0</v>
      </c>
      <c r="P101" s="130">
        <v>0</v>
      </c>
      <c r="Q101" s="130">
        <v>0</v>
      </c>
      <c r="R101" s="131">
        <v>0</v>
      </c>
      <c r="S101" s="131" t="s">
        <v>326</v>
      </c>
      <c r="T101" s="131"/>
      <c r="U101" s="131">
        <v>0</v>
      </c>
      <c r="V101" s="131">
        <v>0</v>
      </c>
      <c r="W101" s="131">
        <v>0</v>
      </c>
      <c r="X101" s="131" t="s">
        <v>327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328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>
      <c r="A102" s="134" t="s">
        <v>320</v>
      </c>
      <c r="B102" s="135" t="s">
        <v>260</v>
      </c>
      <c r="C102" s="152" t="s">
        <v>243</v>
      </c>
      <c r="D102" s="136"/>
      <c r="E102" s="137"/>
      <c r="F102" s="138"/>
      <c r="G102" s="139">
        <f>SUM(G103:G114)</f>
        <v>0</v>
      </c>
      <c r="H102" s="133"/>
      <c r="I102" s="133">
        <v>0</v>
      </c>
      <c r="J102" s="133"/>
      <c r="K102" s="133">
        <v>0</v>
      </c>
      <c r="L102" s="133"/>
      <c r="M102" s="133"/>
      <c r="N102" s="132"/>
      <c r="O102" s="132"/>
      <c r="P102" s="132"/>
      <c r="Q102" s="132"/>
      <c r="R102" s="133"/>
      <c r="S102" s="133"/>
      <c r="T102" s="133"/>
      <c r="U102" s="133"/>
      <c r="V102" s="133"/>
      <c r="W102" s="133"/>
      <c r="X102" s="133"/>
      <c r="AG102" t="s">
        <v>321</v>
      </c>
    </row>
    <row r="103" spans="1:60" ht="22.5">
      <c r="A103" s="146" t="s">
        <v>1755</v>
      </c>
      <c r="B103" s="147" t="s">
        <v>1756</v>
      </c>
      <c r="C103" s="153" t="s">
        <v>1757</v>
      </c>
      <c r="D103" s="148" t="s">
        <v>338</v>
      </c>
      <c r="E103" s="149">
        <v>24.597000000000001</v>
      </c>
      <c r="F103" s="150">
        <v>0</v>
      </c>
      <c r="G103" s="151">
        <f t="shared" si="5"/>
        <v>0</v>
      </c>
      <c r="H103" s="131">
        <v>0</v>
      </c>
      <c r="I103" s="131">
        <v>0</v>
      </c>
      <c r="J103" s="131">
        <v>626.4</v>
      </c>
      <c r="K103" s="131">
        <v>15407.560800000001</v>
      </c>
      <c r="L103" s="131">
        <v>21</v>
      </c>
      <c r="M103" s="131">
        <v>18643.1476</v>
      </c>
      <c r="N103" s="130">
        <v>0</v>
      </c>
      <c r="O103" s="130">
        <v>0</v>
      </c>
      <c r="P103" s="130">
        <v>0</v>
      </c>
      <c r="Q103" s="130">
        <v>0</v>
      </c>
      <c r="R103" s="131">
        <v>0</v>
      </c>
      <c r="S103" s="131" t="s">
        <v>326</v>
      </c>
      <c r="T103" s="131"/>
      <c r="U103" s="131">
        <v>0</v>
      </c>
      <c r="V103" s="131">
        <v>0</v>
      </c>
      <c r="W103" s="131">
        <v>0</v>
      </c>
      <c r="X103" s="131" t="s">
        <v>327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328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ht="22.5">
      <c r="A104" s="146" t="s">
        <v>1758</v>
      </c>
      <c r="B104" s="147" t="s">
        <v>1759</v>
      </c>
      <c r="C104" s="153" t="s">
        <v>1760</v>
      </c>
      <c r="D104" s="148" t="s">
        <v>338</v>
      </c>
      <c r="E104" s="149">
        <v>27.056999999999999</v>
      </c>
      <c r="F104" s="150">
        <v>0</v>
      </c>
      <c r="G104" s="151">
        <f t="shared" si="5"/>
        <v>0</v>
      </c>
      <c r="H104" s="131">
        <v>0</v>
      </c>
      <c r="I104" s="131">
        <v>0</v>
      </c>
      <c r="J104" s="131">
        <v>780</v>
      </c>
      <c r="K104" s="131">
        <v>21104.46</v>
      </c>
      <c r="L104" s="131">
        <v>21</v>
      </c>
      <c r="M104" s="131">
        <v>25536.3966</v>
      </c>
      <c r="N104" s="130">
        <v>0</v>
      </c>
      <c r="O104" s="130">
        <v>0</v>
      </c>
      <c r="P104" s="130">
        <v>0</v>
      </c>
      <c r="Q104" s="130">
        <v>0</v>
      </c>
      <c r="R104" s="131">
        <v>0</v>
      </c>
      <c r="S104" s="131" t="s">
        <v>326</v>
      </c>
      <c r="T104" s="131"/>
      <c r="U104" s="131">
        <v>0</v>
      </c>
      <c r="V104" s="131">
        <v>0</v>
      </c>
      <c r="W104" s="131">
        <v>0</v>
      </c>
      <c r="X104" s="131" t="s">
        <v>327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328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ht="22.5">
      <c r="A105" s="146" t="s">
        <v>1761</v>
      </c>
      <c r="B105" s="147" t="s">
        <v>1762</v>
      </c>
      <c r="C105" s="153" t="s">
        <v>1763</v>
      </c>
      <c r="D105" s="148" t="s">
        <v>408</v>
      </c>
      <c r="E105" s="149">
        <v>40.74</v>
      </c>
      <c r="F105" s="150">
        <v>0</v>
      </c>
      <c r="G105" s="151">
        <f t="shared" si="5"/>
        <v>0</v>
      </c>
      <c r="H105" s="131">
        <v>0</v>
      </c>
      <c r="I105" s="131">
        <v>0</v>
      </c>
      <c r="J105" s="131">
        <v>132</v>
      </c>
      <c r="K105" s="131">
        <v>5377.68</v>
      </c>
      <c r="L105" s="131">
        <v>21</v>
      </c>
      <c r="M105" s="131">
        <v>6506.9928</v>
      </c>
      <c r="N105" s="130">
        <v>0</v>
      </c>
      <c r="O105" s="130">
        <v>0</v>
      </c>
      <c r="P105" s="130">
        <v>0</v>
      </c>
      <c r="Q105" s="130">
        <v>0</v>
      </c>
      <c r="R105" s="131">
        <v>0</v>
      </c>
      <c r="S105" s="131" t="s">
        <v>326</v>
      </c>
      <c r="T105" s="131"/>
      <c r="U105" s="131">
        <v>0</v>
      </c>
      <c r="V105" s="131">
        <v>0</v>
      </c>
      <c r="W105" s="131">
        <v>0</v>
      </c>
      <c r="X105" s="131" t="s">
        <v>327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328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>
      <c r="A106" s="146" t="s">
        <v>1764</v>
      </c>
      <c r="B106" s="147" t="s">
        <v>1765</v>
      </c>
      <c r="C106" s="153" t="s">
        <v>1766</v>
      </c>
      <c r="D106" s="148" t="s">
        <v>653</v>
      </c>
      <c r="E106" s="149">
        <v>7.1999999999999995E-2</v>
      </c>
      <c r="F106" s="150">
        <v>0</v>
      </c>
      <c r="G106" s="151">
        <f t="shared" si="5"/>
        <v>0</v>
      </c>
      <c r="H106" s="131">
        <v>27440</v>
      </c>
      <c r="I106" s="131">
        <v>1975.6799999999998</v>
      </c>
      <c r="J106" s="131">
        <v>0</v>
      </c>
      <c r="K106" s="131">
        <v>0</v>
      </c>
      <c r="L106" s="131">
        <v>21</v>
      </c>
      <c r="M106" s="131">
        <v>2390.5727999999999</v>
      </c>
      <c r="N106" s="130">
        <v>0</v>
      </c>
      <c r="O106" s="130">
        <v>0</v>
      </c>
      <c r="P106" s="130">
        <v>0</v>
      </c>
      <c r="Q106" s="130">
        <v>0</v>
      </c>
      <c r="R106" s="131">
        <v>0</v>
      </c>
      <c r="S106" s="131" t="s">
        <v>326</v>
      </c>
      <c r="T106" s="131"/>
      <c r="U106" s="131">
        <v>0</v>
      </c>
      <c r="V106" s="131">
        <v>0</v>
      </c>
      <c r="W106" s="131">
        <v>0</v>
      </c>
      <c r="X106" s="131" t="s">
        <v>385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386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ht="33.75">
      <c r="A107" s="146" t="s">
        <v>1767</v>
      </c>
      <c r="B107" s="147" t="s">
        <v>1768</v>
      </c>
      <c r="C107" s="153" t="s">
        <v>1769</v>
      </c>
      <c r="D107" s="148" t="s">
        <v>325</v>
      </c>
      <c r="E107" s="149">
        <v>1</v>
      </c>
      <c r="F107" s="150">
        <v>0</v>
      </c>
      <c r="G107" s="151">
        <f t="shared" si="5"/>
        <v>0</v>
      </c>
      <c r="H107" s="131">
        <v>0</v>
      </c>
      <c r="I107" s="131">
        <v>0</v>
      </c>
      <c r="J107" s="131">
        <v>21840</v>
      </c>
      <c r="K107" s="131">
        <v>21840</v>
      </c>
      <c r="L107" s="131">
        <v>21</v>
      </c>
      <c r="M107" s="131">
        <v>26426.400000000001</v>
      </c>
      <c r="N107" s="130">
        <v>0</v>
      </c>
      <c r="O107" s="130">
        <v>0</v>
      </c>
      <c r="P107" s="130">
        <v>0</v>
      </c>
      <c r="Q107" s="130">
        <v>0</v>
      </c>
      <c r="R107" s="131">
        <v>0</v>
      </c>
      <c r="S107" s="131" t="s">
        <v>326</v>
      </c>
      <c r="T107" s="131"/>
      <c r="U107" s="131">
        <v>0</v>
      </c>
      <c r="V107" s="131">
        <v>0</v>
      </c>
      <c r="W107" s="131">
        <v>0</v>
      </c>
      <c r="X107" s="131" t="s">
        <v>327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328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ht="33.75">
      <c r="A108" s="146" t="s">
        <v>1770</v>
      </c>
      <c r="B108" s="147" t="s">
        <v>1771</v>
      </c>
      <c r="C108" s="153" t="s">
        <v>1772</v>
      </c>
      <c r="D108" s="148" t="s">
        <v>325</v>
      </c>
      <c r="E108" s="149">
        <v>1</v>
      </c>
      <c r="F108" s="150">
        <v>0</v>
      </c>
      <c r="G108" s="151">
        <f t="shared" si="5"/>
        <v>0</v>
      </c>
      <c r="H108" s="131">
        <v>0</v>
      </c>
      <c r="I108" s="131">
        <v>0</v>
      </c>
      <c r="J108" s="131">
        <v>26520</v>
      </c>
      <c r="K108" s="131">
        <v>26520</v>
      </c>
      <c r="L108" s="131">
        <v>21</v>
      </c>
      <c r="M108" s="131">
        <v>32089.200000000001</v>
      </c>
      <c r="N108" s="130">
        <v>0</v>
      </c>
      <c r="O108" s="130">
        <v>0</v>
      </c>
      <c r="P108" s="130">
        <v>0</v>
      </c>
      <c r="Q108" s="130">
        <v>0</v>
      </c>
      <c r="R108" s="131">
        <v>0</v>
      </c>
      <c r="S108" s="131" t="s">
        <v>326</v>
      </c>
      <c r="T108" s="131"/>
      <c r="U108" s="131">
        <v>0</v>
      </c>
      <c r="V108" s="131">
        <v>0</v>
      </c>
      <c r="W108" s="131">
        <v>0</v>
      </c>
      <c r="X108" s="131" t="s">
        <v>327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328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ht="33.75">
      <c r="A109" s="146" t="s">
        <v>151</v>
      </c>
      <c r="B109" s="147" t="s">
        <v>1773</v>
      </c>
      <c r="C109" s="153" t="s">
        <v>1774</v>
      </c>
      <c r="D109" s="148" t="s">
        <v>325</v>
      </c>
      <c r="E109" s="149">
        <v>3</v>
      </c>
      <c r="F109" s="150">
        <v>0</v>
      </c>
      <c r="G109" s="151">
        <f t="shared" si="5"/>
        <v>0</v>
      </c>
      <c r="H109" s="131">
        <v>0</v>
      </c>
      <c r="I109" s="131">
        <v>0</v>
      </c>
      <c r="J109" s="131">
        <v>14040</v>
      </c>
      <c r="K109" s="131">
        <v>42120</v>
      </c>
      <c r="L109" s="131">
        <v>21</v>
      </c>
      <c r="M109" s="131">
        <v>50965.2</v>
      </c>
      <c r="N109" s="130">
        <v>0</v>
      </c>
      <c r="O109" s="130">
        <v>0</v>
      </c>
      <c r="P109" s="130">
        <v>0</v>
      </c>
      <c r="Q109" s="130">
        <v>0</v>
      </c>
      <c r="R109" s="131">
        <v>0</v>
      </c>
      <c r="S109" s="131" t="s">
        <v>326</v>
      </c>
      <c r="T109" s="131"/>
      <c r="U109" s="131">
        <v>0</v>
      </c>
      <c r="V109" s="131">
        <v>0</v>
      </c>
      <c r="W109" s="131">
        <v>0</v>
      </c>
      <c r="X109" s="131" t="s">
        <v>327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328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ht="33.75">
      <c r="A110" s="146" t="s">
        <v>1775</v>
      </c>
      <c r="B110" s="147" t="s">
        <v>1776</v>
      </c>
      <c r="C110" s="153" t="s">
        <v>1777</v>
      </c>
      <c r="D110" s="148" t="s">
        <v>325</v>
      </c>
      <c r="E110" s="149">
        <v>1</v>
      </c>
      <c r="F110" s="150">
        <v>0</v>
      </c>
      <c r="G110" s="151">
        <f t="shared" si="5"/>
        <v>0</v>
      </c>
      <c r="H110" s="131">
        <v>0</v>
      </c>
      <c r="I110" s="131">
        <v>0</v>
      </c>
      <c r="J110" s="131">
        <v>26520</v>
      </c>
      <c r="K110" s="131">
        <v>26520</v>
      </c>
      <c r="L110" s="131">
        <v>21</v>
      </c>
      <c r="M110" s="131">
        <v>32089.200000000001</v>
      </c>
      <c r="N110" s="130">
        <v>0</v>
      </c>
      <c r="O110" s="130">
        <v>0</v>
      </c>
      <c r="P110" s="130">
        <v>0</v>
      </c>
      <c r="Q110" s="130">
        <v>0</v>
      </c>
      <c r="R110" s="131">
        <v>0</v>
      </c>
      <c r="S110" s="131" t="s">
        <v>326</v>
      </c>
      <c r="T110" s="131"/>
      <c r="U110" s="131">
        <v>0</v>
      </c>
      <c r="V110" s="131">
        <v>0</v>
      </c>
      <c r="W110" s="131">
        <v>0</v>
      </c>
      <c r="X110" s="131" t="s">
        <v>327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328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ht="45">
      <c r="A111" s="146" t="s">
        <v>1778</v>
      </c>
      <c r="B111" s="147" t="s">
        <v>1779</v>
      </c>
      <c r="C111" s="153" t="s">
        <v>1780</v>
      </c>
      <c r="D111" s="148" t="s">
        <v>325</v>
      </c>
      <c r="E111" s="149">
        <v>1</v>
      </c>
      <c r="F111" s="150">
        <v>0</v>
      </c>
      <c r="G111" s="151">
        <f t="shared" si="5"/>
        <v>0</v>
      </c>
      <c r="H111" s="131">
        <v>0</v>
      </c>
      <c r="I111" s="131">
        <v>0</v>
      </c>
      <c r="J111" s="131">
        <v>34320</v>
      </c>
      <c r="K111" s="131">
        <v>34320</v>
      </c>
      <c r="L111" s="131">
        <v>21</v>
      </c>
      <c r="M111" s="131">
        <v>41527.199999999997</v>
      </c>
      <c r="N111" s="130">
        <v>0</v>
      </c>
      <c r="O111" s="130">
        <v>0</v>
      </c>
      <c r="P111" s="130">
        <v>0</v>
      </c>
      <c r="Q111" s="130">
        <v>0</v>
      </c>
      <c r="R111" s="131">
        <v>0</v>
      </c>
      <c r="S111" s="131" t="s">
        <v>326</v>
      </c>
      <c r="T111" s="131"/>
      <c r="U111" s="131">
        <v>0</v>
      </c>
      <c r="V111" s="131">
        <v>0</v>
      </c>
      <c r="W111" s="131">
        <v>0</v>
      </c>
      <c r="X111" s="131" t="s">
        <v>327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328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ht="33.75">
      <c r="A112" s="146" t="s">
        <v>1781</v>
      </c>
      <c r="B112" s="147" t="s">
        <v>1782</v>
      </c>
      <c r="C112" s="153" t="s">
        <v>1783</v>
      </c>
      <c r="D112" s="148" t="s">
        <v>325</v>
      </c>
      <c r="E112" s="149">
        <v>1</v>
      </c>
      <c r="F112" s="150">
        <v>0</v>
      </c>
      <c r="G112" s="151">
        <f t="shared" si="5"/>
        <v>0</v>
      </c>
      <c r="H112" s="131">
        <v>0</v>
      </c>
      <c r="I112" s="131">
        <v>0</v>
      </c>
      <c r="J112" s="131">
        <v>14040</v>
      </c>
      <c r="K112" s="131">
        <v>14040</v>
      </c>
      <c r="L112" s="131">
        <v>21</v>
      </c>
      <c r="M112" s="131">
        <v>16988.400000000001</v>
      </c>
      <c r="N112" s="130">
        <v>0</v>
      </c>
      <c r="O112" s="130">
        <v>0</v>
      </c>
      <c r="P112" s="130">
        <v>0</v>
      </c>
      <c r="Q112" s="130">
        <v>0</v>
      </c>
      <c r="R112" s="131">
        <v>0</v>
      </c>
      <c r="S112" s="131" t="s">
        <v>326</v>
      </c>
      <c r="T112" s="131"/>
      <c r="U112" s="131">
        <v>0</v>
      </c>
      <c r="V112" s="131">
        <v>0</v>
      </c>
      <c r="W112" s="131">
        <v>0</v>
      </c>
      <c r="X112" s="131" t="s">
        <v>327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328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ht="33.75">
      <c r="A113" s="146" t="s">
        <v>1784</v>
      </c>
      <c r="B113" s="147" t="s">
        <v>1785</v>
      </c>
      <c r="C113" s="153" t="s">
        <v>1786</v>
      </c>
      <c r="D113" s="148" t="s">
        <v>509</v>
      </c>
      <c r="E113" s="149">
        <v>1</v>
      </c>
      <c r="F113" s="150">
        <v>0</v>
      </c>
      <c r="G113" s="151">
        <f t="shared" si="5"/>
        <v>0</v>
      </c>
      <c r="H113" s="131">
        <v>0</v>
      </c>
      <c r="I113" s="131">
        <v>0</v>
      </c>
      <c r="J113" s="131">
        <v>93600</v>
      </c>
      <c r="K113" s="131">
        <v>93600</v>
      </c>
      <c r="L113" s="131">
        <v>21</v>
      </c>
      <c r="M113" s="131">
        <v>113256</v>
      </c>
      <c r="N113" s="130">
        <v>0</v>
      </c>
      <c r="O113" s="130">
        <v>0</v>
      </c>
      <c r="P113" s="130">
        <v>0</v>
      </c>
      <c r="Q113" s="130">
        <v>0</v>
      </c>
      <c r="R113" s="131">
        <v>0</v>
      </c>
      <c r="S113" s="131" t="s">
        <v>326</v>
      </c>
      <c r="T113" s="131"/>
      <c r="U113" s="131">
        <v>0</v>
      </c>
      <c r="V113" s="131">
        <v>0</v>
      </c>
      <c r="W113" s="131">
        <v>0</v>
      </c>
      <c r="X113" s="131" t="s">
        <v>327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328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>
      <c r="A114" s="146" t="s">
        <v>1787</v>
      </c>
      <c r="B114" s="147" t="s">
        <v>490</v>
      </c>
      <c r="C114" s="153" t="s">
        <v>491</v>
      </c>
      <c r="D114" s="148" t="s">
        <v>0</v>
      </c>
      <c r="E114" s="149">
        <v>0</v>
      </c>
      <c r="F114" s="150">
        <v>7.6999985932486901</v>
      </c>
      <c r="G114" s="151">
        <f t="shared" si="5"/>
        <v>0</v>
      </c>
      <c r="H114" s="131">
        <v>0</v>
      </c>
      <c r="I114" s="131">
        <v>0</v>
      </c>
      <c r="J114" s="131">
        <v>7.7</v>
      </c>
      <c r="K114" s="131">
        <v>23317.554260000001</v>
      </c>
      <c r="L114" s="131">
        <v>21</v>
      </c>
      <c r="M114" s="131">
        <v>28214.235499999999</v>
      </c>
      <c r="N114" s="130">
        <v>0</v>
      </c>
      <c r="O114" s="130">
        <v>0</v>
      </c>
      <c r="P114" s="130">
        <v>0</v>
      </c>
      <c r="Q114" s="130">
        <v>0</v>
      </c>
      <c r="R114" s="131">
        <v>0</v>
      </c>
      <c r="S114" s="131" t="s">
        <v>326</v>
      </c>
      <c r="T114" s="131"/>
      <c r="U114" s="131">
        <v>0</v>
      </c>
      <c r="V114" s="131">
        <v>0</v>
      </c>
      <c r="W114" s="131">
        <v>0</v>
      </c>
      <c r="X114" s="131" t="s">
        <v>327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328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>
      <c r="A115" s="134" t="s">
        <v>320</v>
      </c>
      <c r="B115" s="135" t="s">
        <v>262</v>
      </c>
      <c r="C115" s="152" t="s">
        <v>246</v>
      </c>
      <c r="D115" s="136"/>
      <c r="E115" s="137"/>
      <c r="F115" s="138"/>
      <c r="G115" s="139">
        <f>SUM(G116:G137)</f>
        <v>0</v>
      </c>
      <c r="H115" s="133"/>
      <c r="I115" s="133">
        <v>0</v>
      </c>
      <c r="J115" s="133"/>
      <c r="K115" s="133">
        <v>0</v>
      </c>
      <c r="L115" s="133"/>
      <c r="M115" s="133"/>
      <c r="N115" s="132"/>
      <c r="O115" s="132"/>
      <c r="P115" s="132"/>
      <c r="Q115" s="132"/>
      <c r="R115" s="133"/>
      <c r="S115" s="133"/>
      <c r="T115" s="133"/>
      <c r="U115" s="133"/>
      <c r="V115" s="133"/>
      <c r="W115" s="133"/>
      <c r="X115" s="133"/>
      <c r="AG115" t="s">
        <v>321</v>
      </c>
    </row>
    <row r="116" spans="1:60" ht="22.5">
      <c r="A116" s="146" t="s">
        <v>1788</v>
      </c>
      <c r="B116" s="147" t="s">
        <v>1789</v>
      </c>
      <c r="C116" s="153" t="s">
        <v>1790</v>
      </c>
      <c r="D116" s="148" t="s">
        <v>495</v>
      </c>
      <c r="E116" s="149">
        <v>1155.4000000000001</v>
      </c>
      <c r="F116" s="150">
        <v>0</v>
      </c>
      <c r="G116" s="151">
        <f t="shared" si="5"/>
        <v>0</v>
      </c>
      <c r="H116" s="131">
        <v>0</v>
      </c>
      <c r="I116" s="131">
        <v>0</v>
      </c>
      <c r="J116" s="131">
        <v>165</v>
      </c>
      <c r="K116" s="131">
        <v>190641.00000000003</v>
      </c>
      <c r="L116" s="131">
        <v>21</v>
      </c>
      <c r="M116" s="131">
        <v>230675.61</v>
      </c>
      <c r="N116" s="130">
        <v>0</v>
      </c>
      <c r="O116" s="130">
        <v>0</v>
      </c>
      <c r="P116" s="130">
        <v>0</v>
      </c>
      <c r="Q116" s="130">
        <v>0</v>
      </c>
      <c r="R116" s="131">
        <v>0</v>
      </c>
      <c r="S116" s="131" t="s">
        <v>326</v>
      </c>
      <c r="T116" s="131"/>
      <c r="U116" s="131">
        <v>0</v>
      </c>
      <c r="V116" s="131">
        <v>0</v>
      </c>
      <c r="W116" s="131">
        <v>0</v>
      </c>
      <c r="X116" s="131" t="s">
        <v>327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328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ht="22.5">
      <c r="A117" s="146" t="s">
        <v>1791</v>
      </c>
      <c r="B117" s="147" t="s">
        <v>1792</v>
      </c>
      <c r="C117" s="153" t="s">
        <v>1793</v>
      </c>
      <c r="D117" s="148" t="s">
        <v>325</v>
      </c>
      <c r="E117" s="149">
        <v>4</v>
      </c>
      <c r="F117" s="150">
        <v>0</v>
      </c>
      <c r="G117" s="151">
        <f t="shared" si="5"/>
        <v>0</v>
      </c>
      <c r="H117" s="131">
        <v>0</v>
      </c>
      <c r="I117" s="131">
        <v>0</v>
      </c>
      <c r="J117" s="131">
        <v>1557.91</v>
      </c>
      <c r="K117" s="131">
        <v>6231.64</v>
      </c>
      <c r="L117" s="131">
        <v>21</v>
      </c>
      <c r="M117" s="131">
        <v>7540.2844000000005</v>
      </c>
      <c r="N117" s="130">
        <v>0</v>
      </c>
      <c r="O117" s="130">
        <v>0</v>
      </c>
      <c r="P117" s="130">
        <v>0</v>
      </c>
      <c r="Q117" s="130">
        <v>0</v>
      </c>
      <c r="R117" s="131">
        <v>0</v>
      </c>
      <c r="S117" s="131" t="s">
        <v>326</v>
      </c>
      <c r="T117" s="131"/>
      <c r="U117" s="131">
        <v>0</v>
      </c>
      <c r="V117" s="131">
        <v>0</v>
      </c>
      <c r="W117" s="131">
        <v>0</v>
      </c>
      <c r="X117" s="131" t="s">
        <v>327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328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ht="22.5">
      <c r="A118" s="146" t="s">
        <v>1794</v>
      </c>
      <c r="B118" s="147" t="s">
        <v>1795</v>
      </c>
      <c r="C118" s="153" t="s">
        <v>1796</v>
      </c>
      <c r="D118" s="148" t="s">
        <v>325</v>
      </c>
      <c r="E118" s="149">
        <v>2</v>
      </c>
      <c r="F118" s="150">
        <v>0</v>
      </c>
      <c r="G118" s="151">
        <f t="shared" si="5"/>
        <v>0</v>
      </c>
      <c r="H118" s="131">
        <v>0</v>
      </c>
      <c r="I118" s="131">
        <v>0</v>
      </c>
      <c r="J118" s="131">
        <v>1402.2</v>
      </c>
      <c r="K118" s="131">
        <v>2804.4</v>
      </c>
      <c r="L118" s="131">
        <v>21</v>
      </c>
      <c r="M118" s="131">
        <v>3393.3240000000001</v>
      </c>
      <c r="N118" s="130">
        <v>0</v>
      </c>
      <c r="O118" s="130">
        <v>0</v>
      </c>
      <c r="P118" s="130">
        <v>0</v>
      </c>
      <c r="Q118" s="130">
        <v>0</v>
      </c>
      <c r="R118" s="131">
        <v>0</v>
      </c>
      <c r="S118" s="131" t="s">
        <v>326</v>
      </c>
      <c r="T118" s="131"/>
      <c r="U118" s="131">
        <v>0</v>
      </c>
      <c r="V118" s="131">
        <v>0</v>
      </c>
      <c r="W118" s="131">
        <v>0</v>
      </c>
      <c r="X118" s="131" t="s">
        <v>327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328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ht="22.5">
      <c r="A119" s="146" t="s">
        <v>1797</v>
      </c>
      <c r="B119" s="147" t="s">
        <v>1798</v>
      </c>
      <c r="C119" s="153" t="s">
        <v>1799</v>
      </c>
      <c r="D119" s="148" t="s">
        <v>325</v>
      </c>
      <c r="E119" s="149">
        <v>1</v>
      </c>
      <c r="F119" s="150">
        <v>0</v>
      </c>
      <c r="G119" s="151">
        <f t="shared" si="5"/>
        <v>0</v>
      </c>
      <c r="H119" s="131">
        <v>0</v>
      </c>
      <c r="I119" s="131">
        <v>0</v>
      </c>
      <c r="J119" s="131">
        <v>4078.82</v>
      </c>
      <c r="K119" s="131">
        <v>4078.82</v>
      </c>
      <c r="L119" s="131">
        <v>21</v>
      </c>
      <c r="M119" s="131">
        <v>4935.3721999999998</v>
      </c>
      <c r="N119" s="130">
        <v>0</v>
      </c>
      <c r="O119" s="130">
        <v>0</v>
      </c>
      <c r="P119" s="130">
        <v>0</v>
      </c>
      <c r="Q119" s="130">
        <v>0</v>
      </c>
      <c r="R119" s="131">
        <v>0</v>
      </c>
      <c r="S119" s="131" t="s">
        <v>326</v>
      </c>
      <c r="T119" s="131"/>
      <c r="U119" s="131">
        <v>0</v>
      </c>
      <c r="V119" s="131">
        <v>0</v>
      </c>
      <c r="W119" s="131">
        <v>0</v>
      </c>
      <c r="X119" s="131" t="s">
        <v>327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328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>
      <c r="A120" s="146" t="s">
        <v>1800</v>
      </c>
      <c r="B120" s="147" t="s">
        <v>1801</v>
      </c>
      <c r="C120" s="153" t="s">
        <v>1802</v>
      </c>
      <c r="D120" s="148" t="s">
        <v>338</v>
      </c>
      <c r="E120" s="149">
        <v>15.618</v>
      </c>
      <c r="F120" s="150">
        <v>0</v>
      </c>
      <c r="G120" s="151">
        <f t="shared" si="5"/>
        <v>0</v>
      </c>
      <c r="H120" s="131">
        <v>0</v>
      </c>
      <c r="I120" s="131">
        <v>0</v>
      </c>
      <c r="J120" s="131">
        <v>63.2</v>
      </c>
      <c r="K120" s="131">
        <v>987.05760000000009</v>
      </c>
      <c r="L120" s="131">
        <v>21</v>
      </c>
      <c r="M120" s="131">
        <v>1194.3425999999999</v>
      </c>
      <c r="N120" s="130">
        <v>0</v>
      </c>
      <c r="O120" s="130">
        <v>0</v>
      </c>
      <c r="P120" s="130">
        <v>0</v>
      </c>
      <c r="Q120" s="130">
        <v>0</v>
      </c>
      <c r="R120" s="131">
        <v>0</v>
      </c>
      <c r="S120" s="131" t="s">
        <v>326</v>
      </c>
      <c r="T120" s="131"/>
      <c r="U120" s="131">
        <v>0</v>
      </c>
      <c r="V120" s="131">
        <v>0</v>
      </c>
      <c r="W120" s="131">
        <v>0</v>
      </c>
      <c r="X120" s="131" t="s">
        <v>327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328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ht="22.5">
      <c r="A121" s="146" t="s">
        <v>1803</v>
      </c>
      <c r="B121" s="147" t="s">
        <v>1804</v>
      </c>
      <c r="C121" s="153" t="s">
        <v>1805</v>
      </c>
      <c r="D121" s="148" t="s">
        <v>338</v>
      </c>
      <c r="E121" s="149">
        <v>14.685</v>
      </c>
      <c r="F121" s="150">
        <v>0</v>
      </c>
      <c r="G121" s="151">
        <f t="shared" si="5"/>
        <v>0</v>
      </c>
      <c r="H121" s="131">
        <v>1890</v>
      </c>
      <c r="I121" s="131">
        <v>27754.65</v>
      </c>
      <c r="J121" s="131">
        <v>0</v>
      </c>
      <c r="K121" s="131">
        <v>0</v>
      </c>
      <c r="L121" s="131">
        <v>21</v>
      </c>
      <c r="M121" s="131">
        <v>33583.126499999998</v>
      </c>
      <c r="N121" s="130">
        <v>0</v>
      </c>
      <c r="O121" s="130">
        <v>0</v>
      </c>
      <c r="P121" s="130">
        <v>0</v>
      </c>
      <c r="Q121" s="130">
        <v>0</v>
      </c>
      <c r="R121" s="131">
        <v>0</v>
      </c>
      <c r="S121" s="131" t="s">
        <v>326</v>
      </c>
      <c r="T121" s="131"/>
      <c r="U121" s="131">
        <v>0</v>
      </c>
      <c r="V121" s="131">
        <v>0</v>
      </c>
      <c r="W121" s="131">
        <v>0</v>
      </c>
      <c r="X121" s="131" t="s">
        <v>385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386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ht="22.5">
      <c r="A122" s="146" t="s">
        <v>1806</v>
      </c>
      <c r="B122" s="147" t="s">
        <v>1807</v>
      </c>
      <c r="C122" s="153" t="s">
        <v>1808</v>
      </c>
      <c r="D122" s="148" t="s">
        <v>338</v>
      </c>
      <c r="E122" s="149">
        <v>2.4950000000000001</v>
      </c>
      <c r="F122" s="150">
        <v>0</v>
      </c>
      <c r="G122" s="151">
        <f t="shared" si="5"/>
        <v>0</v>
      </c>
      <c r="H122" s="131">
        <v>8500</v>
      </c>
      <c r="I122" s="131">
        <v>21207.5</v>
      </c>
      <c r="J122" s="131">
        <v>0</v>
      </c>
      <c r="K122" s="131">
        <v>0</v>
      </c>
      <c r="L122" s="131">
        <v>21</v>
      </c>
      <c r="M122" s="131">
        <v>25661.075000000001</v>
      </c>
      <c r="N122" s="130">
        <v>0</v>
      </c>
      <c r="O122" s="130">
        <v>0</v>
      </c>
      <c r="P122" s="130">
        <v>0</v>
      </c>
      <c r="Q122" s="130">
        <v>0</v>
      </c>
      <c r="R122" s="131">
        <v>0</v>
      </c>
      <c r="S122" s="131" t="s">
        <v>326</v>
      </c>
      <c r="T122" s="131"/>
      <c r="U122" s="131">
        <v>0</v>
      </c>
      <c r="V122" s="131">
        <v>0</v>
      </c>
      <c r="W122" s="131">
        <v>0</v>
      </c>
      <c r="X122" s="131" t="s">
        <v>385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386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ht="22.5">
      <c r="A123" s="146" t="s">
        <v>1809</v>
      </c>
      <c r="B123" s="147" t="s">
        <v>1810</v>
      </c>
      <c r="C123" s="153" t="s">
        <v>1811</v>
      </c>
      <c r="D123" s="148" t="s">
        <v>325</v>
      </c>
      <c r="E123" s="149">
        <v>1</v>
      </c>
      <c r="F123" s="150">
        <v>0</v>
      </c>
      <c r="G123" s="151">
        <f t="shared" si="5"/>
        <v>0</v>
      </c>
      <c r="H123" s="131">
        <v>0</v>
      </c>
      <c r="I123" s="131">
        <v>0</v>
      </c>
      <c r="J123" s="131">
        <v>30240</v>
      </c>
      <c r="K123" s="131">
        <v>30240</v>
      </c>
      <c r="L123" s="131">
        <v>21</v>
      </c>
      <c r="M123" s="131">
        <v>36590.400000000001</v>
      </c>
      <c r="N123" s="130">
        <v>0</v>
      </c>
      <c r="O123" s="130">
        <v>0</v>
      </c>
      <c r="P123" s="130">
        <v>0</v>
      </c>
      <c r="Q123" s="130">
        <v>0</v>
      </c>
      <c r="R123" s="131">
        <v>0</v>
      </c>
      <c r="S123" s="131" t="s">
        <v>326</v>
      </c>
      <c r="T123" s="131"/>
      <c r="U123" s="131">
        <v>0</v>
      </c>
      <c r="V123" s="131">
        <v>0</v>
      </c>
      <c r="W123" s="131">
        <v>0</v>
      </c>
      <c r="X123" s="131" t="s">
        <v>327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328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>
      <c r="A124" s="146" t="s">
        <v>1812</v>
      </c>
      <c r="B124" s="147" t="s">
        <v>1813</v>
      </c>
      <c r="C124" s="153" t="s">
        <v>1814</v>
      </c>
      <c r="D124" s="148" t="s">
        <v>325</v>
      </c>
      <c r="E124" s="149">
        <v>2</v>
      </c>
      <c r="F124" s="150">
        <v>0</v>
      </c>
      <c r="G124" s="151">
        <f t="shared" si="5"/>
        <v>0</v>
      </c>
      <c r="H124" s="131">
        <v>0</v>
      </c>
      <c r="I124" s="131">
        <v>0</v>
      </c>
      <c r="J124" s="131">
        <v>25920</v>
      </c>
      <c r="K124" s="131">
        <v>51840</v>
      </c>
      <c r="L124" s="131">
        <v>21</v>
      </c>
      <c r="M124" s="131">
        <v>62726.400000000001</v>
      </c>
      <c r="N124" s="130">
        <v>0</v>
      </c>
      <c r="O124" s="130">
        <v>0</v>
      </c>
      <c r="P124" s="130">
        <v>0</v>
      </c>
      <c r="Q124" s="130">
        <v>0</v>
      </c>
      <c r="R124" s="131">
        <v>0</v>
      </c>
      <c r="S124" s="131" t="s">
        <v>326</v>
      </c>
      <c r="T124" s="131"/>
      <c r="U124" s="131">
        <v>0</v>
      </c>
      <c r="V124" s="131">
        <v>0</v>
      </c>
      <c r="W124" s="131">
        <v>0</v>
      </c>
      <c r="X124" s="131" t="s">
        <v>327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328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ht="22.5">
      <c r="A125" s="146" t="s">
        <v>1815</v>
      </c>
      <c r="B125" s="147" t="s">
        <v>1816</v>
      </c>
      <c r="C125" s="153" t="s">
        <v>1817</v>
      </c>
      <c r="D125" s="148" t="s">
        <v>325</v>
      </c>
      <c r="E125" s="149">
        <v>1</v>
      </c>
      <c r="F125" s="150">
        <v>0</v>
      </c>
      <c r="G125" s="151">
        <f t="shared" si="5"/>
        <v>0</v>
      </c>
      <c r="H125" s="131">
        <v>0</v>
      </c>
      <c r="I125" s="131">
        <v>0</v>
      </c>
      <c r="J125" s="131">
        <v>15120</v>
      </c>
      <c r="K125" s="131">
        <v>15120</v>
      </c>
      <c r="L125" s="131">
        <v>21</v>
      </c>
      <c r="M125" s="131">
        <v>18295.2</v>
      </c>
      <c r="N125" s="130">
        <v>0</v>
      </c>
      <c r="O125" s="130">
        <v>0</v>
      </c>
      <c r="P125" s="130">
        <v>0</v>
      </c>
      <c r="Q125" s="130">
        <v>0</v>
      </c>
      <c r="R125" s="131">
        <v>0</v>
      </c>
      <c r="S125" s="131" t="s">
        <v>326</v>
      </c>
      <c r="T125" s="131"/>
      <c r="U125" s="131">
        <v>0</v>
      </c>
      <c r="V125" s="131">
        <v>0</v>
      </c>
      <c r="W125" s="131">
        <v>0</v>
      </c>
      <c r="X125" s="131" t="s">
        <v>327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328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ht="22.5">
      <c r="A126" s="146" t="s">
        <v>1818</v>
      </c>
      <c r="B126" s="147" t="s">
        <v>1819</v>
      </c>
      <c r="C126" s="153" t="s">
        <v>1820</v>
      </c>
      <c r="D126" s="148" t="s">
        <v>325</v>
      </c>
      <c r="E126" s="149">
        <v>3</v>
      </c>
      <c r="F126" s="150">
        <v>0</v>
      </c>
      <c r="G126" s="151">
        <f t="shared" si="5"/>
        <v>0</v>
      </c>
      <c r="H126" s="131">
        <v>0</v>
      </c>
      <c r="I126" s="131">
        <v>0</v>
      </c>
      <c r="J126" s="131">
        <v>693</v>
      </c>
      <c r="K126" s="131">
        <v>2079</v>
      </c>
      <c r="L126" s="131">
        <v>21</v>
      </c>
      <c r="M126" s="131">
        <v>2515.59</v>
      </c>
      <c r="N126" s="130">
        <v>0</v>
      </c>
      <c r="O126" s="130">
        <v>0</v>
      </c>
      <c r="P126" s="130">
        <v>0</v>
      </c>
      <c r="Q126" s="130">
        <v>0</v>
      </c>
      <c r="R126" s="131">
        <v>0</v>
      </c>
      <c r="S126" s="131" t="s">
        <v>326</v>
      </c>
      <c r="T126" s="131"/>
      <c r="U126" s="131">
        <v>0</v>
      </c>
      <c r="V126" s="131">
        <v>0</v>
      </c>
      <c r="W126" s="131">
        <v>0</v>
      </c>
      <c r="X126" s="131" t="s">
        <v>327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328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ht="22.5">
      <c r="A127" s="146" t="s">
        <v>1821</v>
      </c>
      <c r="B127" s="147" t="s">
        <v>1822</v>
      </c>
      <c r="C127" s="153" t="s">
        <v>1823</v>
      </c>
      <c r="D127" s="148" t="s">
        <v>338</v>
      </c>
      <c r="E127" s="149">
        <v>3.863</v>
      </c>
      <c r="F127" s="150">
        <v>0</v>
      </c>
      <c r="G127" s="151">
        <f t="shared" si="5"/>
        <v>0</v>
      </c>
      <c r="H127" s="131">
        <v>0</v>
      </c>
      <c r="I127" s="131">
        <v>0</v>
      </c>
      <c r="J127" s="131">
        <v>18700</v>
      </c>
      <c r="K127" s="131">
        <v>72238.100000000006</v>
      </c>
      <c r="L127" s="131">
        <v>21</v>
      </c>
      <c r="M127" s="131">
        <v>87408.10100000001</v>
      </c>
      <c r="N127" s="130">
        <v>0</v>
      </c>
      <c r="O127" s="130">
        <v>0</v>
      </c>
      <c r="P127" s="130">
        <v>0</v>
      </c>
      <c r="Q127" s="130">
        <v>0</v>
      </c>
      <c r="R127" s="131">
        <v>0</v>
      </c>
      <c r="S127" s="131" t="s">
        <v>326</v>
      </c>
      <c r="T127" s="131"/>
      <c r="U127" s="131">
        <v>0</v>
      </c>
      <c r="V127" s="131">
        <v>0</v>
      </c>
      <c r="W127" s="131">
        <v>0</v>
      </c>
      <c r="X127" s="131" t="s">
        <v>327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328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ht="22.5">
      <c r="A128" s="146" t="s">
        <v>1824</v>
      </c>
      <c r="B128" s="147" t="s">
        <v>1825</v>
      </c>
      <c r="C128" s="153" t="s">
        <v>1826</v>
      </c>
      <c r="D128" s="148" t="s">
        <v>408</v>
      </c>
      <c r="E128" s="149">
        <v>18.8</v>
      </c>
      <c r="F128" s="150">
        <v>0</v>
      </c>
      <c r="G128" s="151">
        <f t="shared" ref="G128:G137" si="6">F128*E128</f>
        <v>0</v>
      </c>
      <c r="H128" s="131">
        <v>0</v>
      </c>
      <c r="I128" s="131">
        <v>0</v>
      </c>
      <c r="J128" s="131">
        <v>2040</v>
      </c>
      <c r="K128" s="131">
        <v>38352</v>
      </c>
      <c r="L128" s="131">
        <v>21</v>
      </c>
      <c r="M128" s="131">
        <v>46405.919999999998</v>
      </c>
      <c r="N128" s="130">
        <v>0</v>
      </c>
      <c r="O128" s="130">
        <v>0</v>
      </c>
      <c r="P128" s="130">
        <v>0</v>
      </c>
      <c r="Q128" s="130">
        <v>0</v>
      </c>
      <c r="R128" s="131">
        <v>0</v>
      </c>
      <c r="S128" s="131" t="s">
        <v>326</v>
      </c>
      <c r="T128" s="131"/>
      <c r="U128" s="131">
        <v>0</v>
      </c>
      <c r="V128" s="131">
        <v>0</v>
      </c>
      <c r="W128" s="131">
        <v>0</v>
      </c>
      <c r="X128" s="131" t="s">
        <v>327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328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ht="22.5">
      <c r="A129" s="146" t="s">
        <v>1827</v>
      </c>
      <c r="B129" s="147" t="s">
        <v>1828</v>
      </c>
      <c r="C129" s="153" t="s">
        <v>1829</v>
      </c>
      <c r="D129" s="148" t="s">
        <v>408</v>
      </c>
      <c r="E129" s="149">
        <v>37.26</v>
      </c>
      <c r="F129" s="150">
        <v>0</v>
      </c>
      <c r="G129" s="151">
        <f t="shared" si="6"/>
        <v>0</v>
      </c>
      <c r="H129" s="131">
        <v>0</v>
      </c>
      <c r="I129" s="131">
        <v>0</v>
      </c>
      <c r="J129" s="131">
        <v>3888</v>
      </c>
      <c r="K129" s="131">
        <v>144866.88</v>
      </c>
      <c r="L129" s="131">
        <v>21</v>
      </c>
      <c r="M129" s="131">
        <v>175288.92480000001</v>
      </c>
      <c r="N129" s="130">
        <v>0</v>
      </c>
      <c r="O129" s="130">
        <v>0</v>
      </c>
      <c r="P129" s="130">
        <v>0</v>
      </c>
      <c r="Q129" s="130">
        <v>0</v>
      </c>
      <c r="R129" s="131">
        <v>0</v>
      </c>
      <c r="S129" s="131" t="s">
        <v>326</v>
      </c>
      <c r="T129" s="131"/>
      <c r="U129" s="131">
        <v>0</v>
      </c>
      <c r="V129" s="131">
        <v>0</v>
      </c>
      <c r="W129" s="131">
        <v>0</v>
      </c>
      <c r="X129" s="131" t="s">
        <v>327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328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ht="33.75">
      <c r="A130" s="146" t="s">
        <v>1830</v>
      </c>
      <c r="B130" s="147" t="s">
        <v>1831</v>
      </c>
      <c r="C130" s="153" t="s">
        <v>1832</v>
      </c>
      <c r="D130" s="148" t="s">
        <v>408</v>
      </c>
      <c r="E130" s="149">
        <v>22.08</v>
      </c>
      <c r="F130" s="150">
        <v>0</v>
      </c>
      <c r="G130" s="151">
        <f t="shared" si="6"/>
        <v>0</v>
      </c>
      <c r="H130" s="131">
        <v>0</v>
      </c>
      <c r="I130" s="131">
        <v>0</v>
      </c>
      <c r="J130" s="131">
        <v>4204.8</v>
      </c>
      <c r="K130" s="131">
        <v>92841.983999999997</v>
      </c>
      <c r="L130" s="131">
        <v>21</v>
      </c>
      <c r="M130" s="131">
        <v>112338.79579999999</v>
      </c>
      <c r="N130" s="130">
        <v>0</v>
      </c>
      <c r="O130" s="130">
        <v>0</v>
      </c>
      <c r="P130" s="130">
        <v>0</v>
      </c>
      <c r="Q130" s="130">
        <v>0</v>
      </c>
      <c r="R130" s="131">
        <v>0</v>
      </c>
      <c r="S130" s="131" t="s">
        <v>326</v>
      </c>
      <c r="T130" s="131"/>
      <c r="U130" s="131">
        <v>0</v>
      </c>
      <c r="V130" s="131">
        <v>0</v>
      </c>
      <c r="W130" s="131">
        <v>0</v>
      </c>
      <c r="X130" s="131" t="s">
        <v>327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328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ht="22.5">
      <c r="A131" s="146" t="s">
        <v>1833</v>
      </c>
      <c r="B131" s="147" t="s">
        <v>1834</v>
      </c>
      <c r="C131" s="153" t="s">
        <v>1835</v>
      </c>
      <c r="D131" s="148" t="s">
        <v>338</v>
      </c>
      <c r="E131" s="149">
        <v>64.358999999999995</v>
      </c>
      <c r="F131" s="150">
        <v>0</v>
      </c>
      <c r="G131" s="151">
        <f t="shared" si="6"/>
        <v>0</v>
      </c>
      <c r="H131" s="131">
        <v>0</v>
      </c>
      <c r="I131" s="131">
        <v>0</v>
      </c>
      <c r="J131" s="131">
        <v>21600</v>
      </c>
      <c r="K131" s="131">
        <v>1390154.4</v>
      </c>
      <c r="L131" s="131">
        <v>21</v>
      </c>
      <c r="M131" s="131">
        <v>1682086.8239999998</v>
      </c>
      <c r="N131" s="130">
        <v>0</v>
      </c>
      <c r="O131" s="130">
        <v>0</v>
      </c>
      <c r="P131" s="130">
        <v>0</v>
      </c>
      <c r="Q131" s="130">
        <v>0</v>
      </c>
      <c r="R131" s="131">
        <v>0</v>
      </c>
      <c r="S131" s="131" t="s">
        <v>326</v>
      </c>
      <c r="T131" s="131"/>
      <c r="U131" s="131">
        <v>0</v>
      </c>
      <c r="V131" s="131">
        <v>0</v>
      </c>
      <c r="W131" s="131">
        <v>0</v>
      </c>
      <c r="X131" s="131" t="s">
        <v>327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328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ht="22.5">
      <c r="A132" s="146" t="s">
        <v>1836</v>
      </c>
      <c r="B132" s="147" t="s">
        <v>1837</v>
      </c>
      <c r="C132" s="153" t="s">
        <v>1838</v>
      </c>
      <c r="D132" s="148" t="s">
        <v>408</v>
      </c>
      <c r="E132" s="149">
        <v>4.74</v>
      </c>
      <c r="F132" s="150">
        <v>0</v>
      </c>
      <c r="G132" s="151">
        <f t="shared" si="6"/>
        <v>0</v>
      </c>
      <c r="H132" s="131">
        <v>0</v>
      </c>
      <c r="I132" s="131">
        <v>0</v>
      </c>
      <c r="J132" s="131">
        <v>6609.6</v>
      </c>
      <c r="K132" s="131">
        <v>31329.504000000004</v>
      </c>
      <c r="L132" s="131">
        <v>21</v>
      </c>
      <c r="M132" s="131">
        <v>37908.695</v>
      </c>
      <c r="N132" s="130">
        <v>0</v>
      </c>
      <c r="O132" s="130">
        <v>0</v>
      </c>
      <c r="P132" s="130">
        <v>0</v>
      </c>
      <c r="Q132" s="130">
        <v>0</v>
      </c>
      <c r="R132" s="131">
        <v>0</v>
      </c>
      <c r="S132" s="131" t="s">
        <v>326</v>
      </c>
      <c r="T132" s="131"/>
      <c r="U132" s="131">
        <v>0</v>
      </c>
      <c r="V132" s="131">
        <v>0</v>
      </c>
      <c r="W132" s="131">
        <v>0</v>
      </c>
      <c r="X132" s="131" t="s">
        <v>327</v>
      </c>
      <c r="Y132" s="126"/>
      <c r="Z132" s="126"/>
      <c r="AA132" s="126"/>
      <c r="AB132" s="126"/>
      <c r="AC132" s="126"/>
      <c r="AD132" s="126"/>
      <c r="AE132" s="126"/>
      <c r="AF132" s="126"/>
      <c r="AG132" s="126" t="s">
        <v>328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ht="33.75">
      <c r="A133" s="146" t="s">
        <v>1839</v>
      </c>
      <c r="B133" s="147" t="s">
        <v>1840</v>
      </c>
      <c r="C133" s="153" t="s">
        <v>1841</v>
      </c>
      <c r="D133" s="148" t="s">
        <v>325</v>
      </c>
      <c r="E133" s="149">
        <v>1</v>
      </c>
      <c r="F133" s="150">
        <v>0</v>
      </c>
      <c r="G133" s="151">
        <f t="shared" si="6"/>
        <v>0</v>
      </c>
      <c r="H133" s="131">
        <v>0</v>
      </c>
      <c r="I133" s="131">
        <v>0</v>
      </c>
      <c r="J133" s="131">
        <v>25920</v>
      </c>
      <c r="K133" s="131">
        <v>25920</v>
      </c>
      <c r="L133" s="131">
        <v>21</v>
      </c>
      <c r="M133" s="131">
        <v>31363.200000000001</v>
      </c>
      <c r="N133" s="130">
        <v>0</v>
      </c>
      <c r="O133" s="130">
        <v>0</v>
      </c>
      <c r="P133" s="130">
        <v>0</v>
      </c>
      <c r="Q133" s="130">
        <v>0</v>
      </c>
      <c r="R133" s="131">
        <v>0</v>
      </c>
      <c r="S133" s="131" t="s">
        <v>326</v>
      </c>
      <c r="T133" s="131"/>
      <c r="U133" s="131">
        <v>0</v>
      </c>
      <c r="V133" s="131">
        <v>0</v>
      </c>
      <c r="W133" s="131">
        <v>0</v>
      </c>
      <c r="X133" s="131" t="s">
        <v>327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328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ht="22.5">
      <c r="A134" s="146" t="s">
        <v>1842</v>
      </c>
      <c r="B134" s="147" t="s">
        <v>1843</v>
      </c>
      <c r="C134" s="153" t="s">
        <v>1844</v>
      </c>
      <c r="D134" s="148" t="s">
        <v>325</v>
      </c>
      <c r="E134" s="149">
        <v>2</v>
      </c>
      <c r="F134" s="150">
        <v>0</v>
      </c>
      <c r="G134" s="151">
        <f t="shared" si="6"/>
        <v>0</v>
      </c>
      <c r="H134" s="131">
        <v>0</v>
      </c>
      <c r="I134" s="131">
        <v>0</v>
      </c>
      <c r="J134" s="131">
        <v>127</v>
      </c>
      <c r="K134" s="131">
        <v>254</v>
      </c>
      <c r="L134" s="131">
        <v>21</v>
      </c>
      <c r="M134" s="131">
        <v>307.33999999999997</v>
      </c>
      <c r="N134" s="130">
        <v>0</v>
      </c>
      <c r="O134" s="130">
        <v>0</v>
      </c>
      <c r="P134" s="130">
        <v>0</v>
      </c>
      <c r="Q134" s="130">
        <v>0</v>
      </c>
      <c r="R134" s="131">
        <v>0</v>
      </c>
      <c r="S134" s="131" t="s">
        <v>326</v>
      </c>
      <c r="T134" s="131"/>
      <c r="U134" s="131">
        <v>0</v>
      </c>
      <c r="V134" s="131">
        <v>0</v>
      </c>
      <c r="W134" s="131">
        <v>0</v>
      </c>
      <c r="X134" s="131" t="s">
        <v>327</v>
      </c>
      <c r="Y134" s="126"/>
      <c r="Z134" s="126"/>
      <c r="AA134" s="126"/>
      <c r="AB134" s="126"/>
      <c r="AC134" s="126"/>
      <c r="AD134" s="126"/>
      <c r="AE134" s="126"/>
      <c r="AF134" s="126"/>
      <c r="AG134" s="126" t="s">
        <v>328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>
      <c r="A135" s="146" t="s">
        <v>1845</v>
      </c>
      <c r="B135" s="147" t="s">
        <v>1846</v>
      </c>
      <c r="C135" s="153" t="s">
        <v>1847</v>
      </c>
      <c r="D135" s="148" t="s">
        <v>325</v>
      </c>
      <c r="E135" s="149">
        <v>1</v>
      </c>
      <c r="F135" s="150">
        <v>0</v>
      </c>
      <c r="G135" s="151">
        <f t="shared" si="6"/>
        <v>0</v>
      </c>
      <c r="H135" s="131">
        <v>0</v>
      </c>
      <c r="I135" s="131">
        <v>0</v>
      </c>
      <c r="J135" s="131">
        <v>382.8</v>
      </c>
      <c r="K135" s="131">
        <v>382.8</v>
      </c>
      <c r="L135" s="131">
        <v>21</v>
      </c>
      <c r="M135" s="131">
        <v>463.18799999999999</v>
      </c>
      <c r="N135" s="130">
        <v>0</v>
      </c>
      <c r="O135" s="130">
        <v>0</v>
      </c>
      <c r="P135" s="130">
        <v>0</v>
      </c>
      <c r="Q135" s="130">
        <v>0</v>
      </c>
      <c r="R135" s="131">
        <v>0</v>
      </c>
      <c r="S135" s="131" t="s">
        <v>326</v>
      </c>
      <c r="T135" s="131"/>
      <c r="U135" s="131">
        <v>0</v>
      </c>
      <c r="V135" s="131">
        <v>0</v>
      </c>
      <c r="W135" s="131">
        <v>0</v>
      </c>
      <c r="X135" s="131" t="s">
        <v>327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328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>
      <c r="A136" s="146" t="s">
        <v>1848</v>
      </c>
      <c r="B136" s="147" t="s">
        <v>1849</v>
      </c>
      <c r="C136" s="153" t="s">
        <v>1850</v>
      </c>
      <c r="D136" s="148" t="s">
        <v>325</v>
      </c>
      <c r="E136" s="149">
        <v>1</v>
      </c>
      <c r="F136" s="150">
        <v>0</v>
      </c>
      <c r="G136" s="151">
        <f t="shared" si="6"/>
        <v>0</v>
      </c>
      <c r="H136" s="131">
        <v>0</v>
      </c>
      <c r="I136" s="131">
        <v>0</v>
      </c>
      <c r="J136" s="131">
        <v>314.60000000000002</v>
      </c>
      <c r="K136" s="131">
        <v>314.60000000000002</v>
      </c>
      <c r="L136" s="131">
        <v>21</v>
      </c>
      <c r="M136" s="131">
        <v>380.66600000000005</v>
      </c>
      <c r="N136" s="130">
        <v>0</v>
      </c>
      <c r="O136" s="130">
        <v>0</v>
      </c>
      <c r="P136" s="130">
        <v>0</v>
      </c>
      <c r="Q136" s="130">
        <v>0</v>
      </c>
      <c r="R136" s="131">
        <v>0</v>
      </c>
      <c r="S136" s="131" t="s">
        <v>326</v>
      </c>
      <c r="T136" s="131"/>
      <c r="U136" s="131">
        <v>0</v>
      </c>
      <c r="V136" s="131">
        <v>0</v>
      </c>
      <c r="W136" s="131">
        <v>0</v>
      </c>
      <c r="X136" s="131" t="s">
        <v>327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328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>
      <c r="A137" s="146" t="s">
        <v>1851</v>
      </c>
      <c r="B137" s="147" t="s">
        <v>521</v>
      </c>
      <c r="C137" s="153" t="s">
        <v>522</v>
      </c>
      <c r="D137" s="148" t="s">
        <v>0</v>
      </c>
      <c r="E137" s="149">
        <v>0</v>
      </c>
      <c r="F137" s="150">
        <v>2.2999999260340691</v>
      </c>
      <c r="G137" s="151">
        <f t="shared" si="6"/>
        <v>0</v>
      </c>
      <c r="H137" s="131">
        <v>0</v>
      </c>
      <c r="I137" s="131">
        <v>0</v>
      </c>
      <c r="J137" s="131">
        <v>2.2999999999999998</v>
      </c>
      <c r="K137" s="131">
        <v>49441.68159</v>
      </c>
      <c r="L137" s="131">
        <v>21</v>
      </c>
      <c r="M137" s="131">
        <v>59824.432800000002</v>
      </c>
      <c r="N137" s="130">
        <v>0</v>
      </c>
      <c r="O137" s="130">
        <v>0</v>
      </c>
      <c r="P137" s="130">
        <v>0</v>
      </c>
      <c r="Q137" s="130">
        <v>0</v>
      </c>
      <c r="R137" s="131">
        <v>0</v>
      </c>
      <c r="S137" s="131" t="s">
        <v>326</v>
      </c>
      <c r="T137" s="131"/>
      <c r="U137" s="131">
        <v>0</v>
      </c>
      <c r="V137" s="131">
        <v>0</v>
      </c>
      <c r="W137" s="131">
        <v>0</v>
      </c>
      <c r="X137" s="131" t="s">
        <v>327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328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>
      <c r="A138" s="134" t="s">
        <v>320</v>
      </c>
      <c r="B138" s="135" t="s">
        <v>264</v>
      </c>
      <c r="C138" s="152" t="s">
        <v>249</v>
      </c>
      <c r="D138" s="136"/>
      <c r="E138" s="137"/>
      <c r="F138" s="138"/>
      <c r="G138" s="139">
        <f>SUM(G139:G142)</f>
        <v>0</v>
      </c>
      <c r="H138" s="133"/>
      <c r="I138" s="133">
        <v>0</v>
      </c>
      <c r="J138" s="133"/>
      <c r="K138" s="133">
        <v>0</v>
      </c>
      <c r="L138" s="133"/>
      <c r="M138" s="133"/>
      <c r="N138" s="132"/>
      <c r="O138" s="132"/>
      <c r="P138" s="132"/>
      <c r="Q138" s="132"/>
      <c r="R138" s="133"/>
      <c r="S138" s="133"/>
      <c r="T138" s="133"/>
      <c r="U138" s="133"/>
      <c r="V138" s="133"/>
      <c r="W138" s="133"/>
      <c r="X138" s="133"/>
      <c r="AG138" t="s">
        <v>321</v>
      </c>
    </row>
    <row r="139" spans="1:60">
      <c r="A139" s="146" t="s">
        <v>1852</v>
      </c>
      <c r="B139" s="147" t="s">
        <v>524</v>
      </c>
      <c r="C139" s="153" t="s">
        <v>525</v>
      </c>
      <c r="D139" s="148" t="s">
        <v>338</v>
      </c>
      <c r="E139" s="149">
        <v>58.21</v>
      </c>
      <c r="F139" s="150">
        <v>0</v>
      </c>
      <c r="G139" s="151">
        <f t="shared" ref="G139:G142" si="7">F139*E139</f>
        <v>0</v>
      </c>
      <c r="H139" s="131">
        <v>0</v>
      </c>
      <c r="I139" s="131">
        <v>0</v>
      </c>
      <c r="J139" s="131">
        <v>64</v>
      </c>
      <c r="K139" s="131">
        <v>3725.44</v>
      </c>
      <c r="L139" s="131">
        <v>21</v>
      </c>
      <c r="M139" s="131">
        <v>4507.7824000000001</v>
      </c>
      <c r="N139" s="130">
        <v>0</v>
      </c>
      <c r="O139" s="130">
        <v>0</v>
      </c>
      <c r="P139" s="130">
        <v>0</v>
      </c>
      <c r="Q139" s="130">
        <v>0</v>
      </c>
      <c r="R139" s="131">
        <v>0</v>
      </c>
      <c r="S139" s="131" t="s">
        <v>326</v>
      </c>
      <c r="T139" s="131"/>
      <c r="U139" s="131">
        <v>0</v>
      </c>
      <c r="V139" s="131">
        <v>0</v>
      </c>
      <c r="W139" s="131">
        <v>0</v>
      </c>
      <c r="X139" s="131" t="s">
        <v>327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328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ht="22.5">
      <c r="A140" s="146" t="s">
        <v>1853</v>
      </c>
      <c r="B140" s="147" t="s">
        <v>540</v>
      </c>
      <c r="C140" s="153" t="s">
        <v>541</v>
      </c>
      <c r="D140" s="148" t="s">
        <v>338</v>
      </c>
      <c r="E140" s="149">
        <v>58.21</v>
      </c>
      <c r="F140" s="150">
        <v>0</v>
      </c>
      <c r="G140" s="151">
        <f t="shared" si="7"/>
        <v>0</v>
      </c>
      <c r="H140" s="131">
        <v>0</v>
      </c>
      <c r="I140" s="131">
        <v>0</v>
      </c>
      <c r="J140" s="131">
        <v>690</v>
      </c>
      <c r="K140" s="131">
        <v>40164.9</v>
      </c>
      <c r="L140" s="131">
        <v>21</v>
      </c>
      <c r="M140" s="131">
        <v>48599.529000000002</v>
      </c>
      <c r="N140" s="130">
        <v>0</v>
      </c>
      <c r="O140" s="130">
        <v>0</v>
      </c>
      <c r="P140" s="130">
        <v>0</v>
      </c>
      <c r="Q140" s="130">
        <v>0</v>
      </c>
      <c r="R140" s="131">
        <v>0</v>
      </c>
      <c r="S140" s="131" t="s">
        <v>326</v>
      </c>
      <c r="T140" s="131"/>
      <c r="U140" s="131">
        <v>0</v>
      </c>
      <c r="V140" s="131">
        <v>0</v>
      </c>
      <c r="W140" s="131">
        <v>0</v>
      </c>
      <c r="X140" s="131" t="s">
        <v>327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328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>
      <c r="A141" s="146" t="s">
        <v>1854</v>
      </c>
      <c r="B141" s="147" t="s">
        <v>546</v>
      </c>
      <c r="C141" s="153" t="s">
        <v>1855</v>
      </c>
      <c r="D141" s="148" t="s">
        <v>338</v>
      </c>
      <c r="E141" s="149">
        <v>64.031000000000006</v>
      </c>
      <c r="F141" s="150">
        <v>0</v>
      </c>
      <c r="G141" s="151">
        <f t="shared" si="7"/>
        <v>0</v>
      </c>
      <c r="H141" s="131">
        <v>550</v>
      </c>
      <c r="I141" s="131">
        <v>35217.050000000003</v>
      </c>
      <c r="J141" s="131">
        <v>0</v>
      </c>
      <c r="K141" s="131">
        <v>0</v>
      </c>
      <c r="L141" s="131">
        <v>21</v>
      </c>
      <c r="M141" s="131">
        <v>42612.630500000007</v>
      </c>
      <c r="N141" s="130">
        <v>0</v>
      </c>
      <c r="O141" s="130">
        <v>0</v>
      </c>
      <c r="P141" s="130">
        <v>0</v>
      </c>
      <c r="Q141" s="130">
        <v>0</v>
      </c>
      <c r="R141" s="131">
        <v>0</v>
      </c>
      <c r="S141" s="131" t="s">
        <v>326</v>
      </c>
      <c r="T141" s="131"/>
      <c r="U141" s="131">
        <v>0</v>
      </c>
      <c r="V141" s="131">
        <v>0</v>
      </c>
      <c r="W141" s="131">
        <v>0</v>
      </c>
      <c r="X141" s="131" t="s">
        <v>385</v>
      </c>
      <c r="Y141" s="126"/>
      <c r="Z141" s="126"/>
      <c r="AA141" s="126"/>
      <c r="AB141" s="126"/>
      <c r="AC141" s="126"/>
      <c r="AD141" s="126"/>
      <c r="AE141" s="126"/>
      <c r="AF141" s="126"/>
      <c r="AG141" s="126" t="s">
        <v>386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>
      <c r="A142" s="146" t="s">
        <v>1856</v>
      </c>
      <c r="B142" s="147" t="s">
        <v>560</v>
      </c>
      <c r="C142" s="153" t="s">
        <v>561</v>
      </c>
      <c r="D142" s="148" t="s">
        <v>0</v>
      </c>
      <c r="E142" s="149">
        <v>0</v>
      </c>
      <c r="F142" s="150">
        <v>7.7000012261812714</v>
      </c>
      <c r="G142" s="151">
        <f t="shared" si="7"/>
        <v>0</v>
      </c>
      <c r="H142" s="131">
        <v>0</v>
      </c>
      <c r="I142" s="131">
        <v>0</v>
      </c>
      <c r="J142" s="131">
        <v>7.7</v>
      </c>
      <c r="K142" s="131">
        <v>6091.2690300000004</v>
      </c>
      <c r="L142" s="131">
        <v>21</v>
      </c>
      <c r="M142" s="131">
        <v>7370.4367000000002</v>
      </c>
      <c r="N142" s="130">
        <v>0</v>
      </c>
      <c r="O142" s="130">
        <v>0</v>
      </c>
      <c r="P142" s="130">
        <v>0</v>
      </c>
      <c r="Q142" s="130">
        <v>0</v>
      </c>
      <c r="R142" s="131">
        <v>0</v>
      </c>
      <c r="S142" s="131" t="s">
        <v>326</v>
      </c>
      <c r="T142" s="131"/>
      <c r="U142" s="131">
        <v>0</v>
      </c>
      <c r="V142" s="131">
        <v>0</v>
      </c>
      <c r="W142" s="131">
        <v>0</v>
      </c>
      <c r="X142" s="131" t="s">
        <v>327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328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>
      <c r="A143" s="134" t="s">
        <v>320</v>
      </c>
      <c r="B143" s="135" t="s">
        <v>266</v>
      </c>
      <c r="C143" s="152" t="s">
        <v>252</v>
      </c>
      <c r="D143" s="136"/>
      <c r="E143" s="137"/>
      <c r="F143" s="138"/>
      <c r="G143" s="139">
        <f>SUM(G144:G146)</f>
        <v>0</v>
      </c>
      <c r="H143" s="133"/>
      <c r="I143" s="133">
        <v>0</v>
      </c>
      <c r="J143" s="133"/>
      <c r="K143" s="133">
        <v>0</v>
      </c>
      <c r="L143" s="133"/>
      <c r="M143" s="133"/>
      <c r="N143" s="132"/>
      <c r="O143" s="132"/>
      <c r="P143" s="132"/>
      <c r="Q143" s="132"/>
      <c r="R143" s="133"/>
      <c r="S143" s="133"/>
      <c r="T143" s="133"/>
      <c r="U143" s="133"/>
      <c r="V143" s="133"/>
      <c r="W143" s="133"/>
      <c r="X143" s="133"/>
      <c r="AG143" t="s">
        <v>321</v>
      </c>
    </row>
    <row r="144" spans="1:60">
      <c r="A144" s="146" t="s">
        <v>1857</v>
      </c>
      <c r="B144" s="147" t="s">
        <v>563</v>
      </c>
      <c r="C144" s="153" t="s">
        <v>1858</v>
      </c>
      <c r="D144" s="148" t="s">
        <v>338</v>
      </c>
      <c r="E144" s="149">
        <v>2.1</v>
      </c>
      <c r="F144" s="150">
        <v>0</v>
      </c>
      <c r="G144" s="151">
        <f t="shared" ref="G144:G146" si="8">F144*E144</f>
        <v>0</v>
      </c>
      <c r="H144" s="131">
        <v>0</v>
      </c>
      <c r="I144" s="131">
        <v>0</v>
      </c>
      <c r="J144" s="131">
        <v>1000</v>
      </c>
      <c r="K144" s="131">
        <v>2100</v>
      </c>
      <c r="L144" s="131">
        <v>21</v>
      </c>
      <c r="M144" s="131">
        <v>2541</v>
      </c>
      <c r="N144" s="130">
        <v>0</v>
      </c>
      <c r="O144" s="130">
        <v>0</v>
      </c>
      <c r="P144" s="130">
        <v>0</v>
      </c>
      <c r="Q144" s="130">
        <v>0</v>
      </c>
      <c r="R144" s="131">
        <v>0</v>
      </c>
      <c r="S144" s="131" t="s">
        <v>326</v>
      </c>
      <c r="T144" s="131"/>
      <c r="U144" s="131">
        <v>0</v>
      </c>
      <c r="V144" s="131">
        <v>0</v>
      </c>
      <c r="W144" s="131">
        <v>0</v>
      </c>
      <c r="X144" s="131" t="s">
        <v>327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328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>
      <c r="A145" s="146" t="s">
        <v>1859</v>
      </c>
      <c r="B145" s="147" t="s">
        <v>570</v>
      </c>
      <c r="C145" s="153" t="s">
        <v>1860</v>
      </c>
      <c r="D145" s="148" t="s">
        <v>338</v>
      </c>
      <c r="E145" s="149">
        <v>2.31</v>
      </c>
      <c r="F145" s="150">
        <v>0</v>
      </c>
      <c r="G145" s="151">
        <f t="shared" si="8"/>
        <v>0</v>
      </c>
      <c r="H145" s="131">
        <v>959</v>
      </c>
      <c r="I145" s="131">
        <v>2215.29</v>
      </c>
      <c r="J145" s="131">
        <v>0</v>
      </c>
      <c r="K145" s="131">
        <v>0</v>
      </c>
      <c r="L145" s="131">
        <v>21</v>
      </c>
      <c r="M145" s="131">
        <v>2680.5009</v>
      </c>
      <c r="N145" s="130">
        <v>0</v>
      </c>
      <c r="O145" s="130">
        <v>0</v>
      </c>
      <c r="P145" s="130">
        <v>0</v>
      </c>
      <c r="Q145" s="130">
        <v>0</v>
      </c>
      <c r="R145" s="131">
        <v>0</v>
      </c>
      <c r="S145" s="131" t="s">
        <v>326</v>
      </c>
      <c r="T145" s="131"/>
      <c r="U145" s="131">
        <v>0</v>
      </c>
      <c r="V145" s="131">
        <v>0</v>
      </c>
      <c r="W145" s="131">
        <v>0</v>
      </c>
      <c r="X145" s="131" t="s">
        <v>385</v>
      </c>
      <c r="Y145" s="126"/>
      <c r="Z145" s="126"/>
      <c r="AA145" s="126"/>
      <c r="AB145" s="126"/>
      <c r="AC145" s="126"/>
      <c r="AD145" s="126"/>
      <c r="AE145" s="126"/>
      <c r="AF145" s="126"/>
      <c r="AG145" s="126" t="s">
        <v>386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>
      <c r="A146" s="146" t="s">
        <v>1861</v>
      </c>
      <c r="B146" s="147" t="s">
        <v>575</v>
      </c>
      <c r="C146" s="153" t="s">
        <v>576</v>
      </c>
      <c r="D146" s="148" t="s">
        <v>0</v>
      </c>
      <c r="E146" s="149">
        <v>0</v>
      </c>
      <c r="F146" s="150">
        <v>7.0000000000000009</v>
      </c>
      <c r="G146" s="151">
        <f t="shared" si="8"/>
        <v>0</v>
      </c>
      <c r="H146" s="131">
        <v>0</v>
      </c>
      <c r="I146" s="131">
        <v>0</v>
      </c>
      <c r="J146" s="131">
        <v>7</v>
      </c>
      <c r="K146" s="131">
        <v>302.05</v>
      </c>
      <c r="L146" s="131">
        <v>21</v>
      </c>
      <c r="M146" s="131">
        <v>365.48050000000001</v>
      </c>
      <c r="N146" s="130">
        <v>0</v>
      </c>
      <c r="O146" s="130">
        <v>0</v>
      </c>
      <c r="P146" s="130">
        <v>0</v>
      </c>
      <c r="Q146" s="130">
        <v>0</v>
      </c>
      <c r="R146" s="131">
        <v>0</v>
      </c>
      <c r="S146" s="131" t="s">
        <v>326</v>
      </c>
      <c r="T146" s="131"/>
      <c r="U146" s="131">
        <v>0</v>
      </c>
      <c r="V146" s="131">
        <v>0</v>
      </c>
      <c r="W146" s="131">
        <v>0</v>
      </c>
      <c r="X146" s="131" t="s">
        <v>327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328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>
      <c r="A147" s="134" t="s">
        <v>320</v>
      </c>
      <c r="B147" s="135" t="s">
        <v>267</v>
      </c>
      <c r="C147" s="152" t="s">
        <v>254</v>
      </c>
      <c r="D147" s="136"/>
      <c r="E147" s="137"/>
      <c r="F147" s="138"/>
      <c r="G147" s="139">
        <f>SUM(G148:G154)</f>
        <v>0</v>
      </c>
      <c r="H147" s="133"/>
      <c r="I147" s="133">
        <v>0</v>
      </c>
      <c r="J147" s="133"/>
      <c r="K147" s="133">
        <v>0</v>
      </c>
      <c r="L147" s="133"/>
      <c r="M147" s="133"/>
      <c r="N147" s="132"/>
      <c r="O147" s="132"/>
      <c r="P147" s="132"/>
      <c r="Q147" s="132"/>
      <c r="R147" s="133"/>
      <c r="S147" s="133"/>
      <c r="T147" s="133"/>
      <c r="U147" s="133"/>
      <c r="V147" s="133"/>
      <c r="W147" s="133"/>
      <c r="X147" s="133"/>
      <c r="AG147" t="s">
        <v>321</v>
      </c>
    </row>
    <row r="148" spans="1:60" ht="22.5">
      <c r="A148" s="146" t="s">
        <v>1862</v>
      </c>
      <c r="B148" s="147" t="s">
        <v>578</v>
      </c>
      <c r="C148" s="153" t="s">
        <v>579</v>
      </c>
      <c r="D148" s="148" t="s">
        <v>338</v>
      </c>
      <c r="E148" s="149">
        <v>186.49</v>
      </c>
      <c r="F148" s="150">
        <v>0</v>
      </c>
      <c r="G148" s="151">
        <f t="shared" ref="G148:G154" si="9">F148*E148</f>
        <v>0</v>
      </c>
      <c r="H148" s="131">
        <v>0</v>
      </c>
      <c r="I148" s="131">
        <v>0</v>
      </c>
      <c r="J148" s="131">
        <v>85</v>
      </c>
      <c r="K148" s="131">
        <v>15851.650000000001</v>
      </c>
      <c r="L148" s="131">
        <v>21</v>
      </c>
      <c r="M148" s="131">
        <v>19180.496500000001</v>
      </c>
      <c r="N148" s="130">
        <v>0</v>
      </c>
      <c r="O148" s="130">
        <v>0</v>
      </c>
      <c r="P148" s="130">
        <v>0</v>
      </c>
      <c r="Q148" s="130">
        <v>0</v>
      </c>
      <c r="R148" s="131">
        <v>0</v>
      </c>
      <c r="S148" s="131" t="s">
        <v>326</v>
      </c>
      <c r="T148" s="131"/>
      <c r="U148" s="131">
        <v>0</v>
      </c>
      <c r="V148" s="131">
        <v>0</v>
      </c>
      <c r="W148" s="131">
        <v>0</v>
      </c>
      <c r="X148" s="131" t="s">
        <v>327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328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ht="22.5">
      <c r="A149" s="146" t="s">
        <v>1863</v>
      </c>
      <c r="B149" s="147" t="s">
        <v>589</v>
      </c>
      <c r="C149" s="153" t="s">
        <v>590</v>
      </c>
      <c r="D149" s="148" t="s">
        <v>338</v>
      </c>
      <c r="E149" s="149">
        <v>163.65</v>
      </c>
      <c r="F149" s="150">
        <v>0</v>
      </c>
      <c r="G149" s="151">
        <f t="shared" si="9"/>
        <v>0</v>
      </c>
      <c r="H149" s="131">
        <v>0</v>
      </c>
      <c r="I149" s="131">
        <v>0</v>
      </c>
      <c r="J149" s="131">
        <v>239.51</v>
      </c>
      <c r="K149" s="131">
        <v>39195.811500000003</v>
      </c>
      <c r="L149" s="131">
        <v>21</v>
      </c>
      <c r="M149" s="131">
        <v>47426.930099999998</v>
      </c>
      <c r="N149" s="130">
        <v>0</v>
      </c>
      <c r="O149" s="130">
        <v>0</v>
      </c>
      <c r="P149" s="130">
        <v>0</v>
      </c>
      <c r="Q149" s="130">
        <v>0</v>
      </c>
      <c r="R149" s="131">
        <v>0</v>
      </c>
      <c r="S149" s="131" t="s">
        <v>326</v>
      </c>
      <c r="T149" s="131"/>
      <c r="U149" s="131">
        <v>0</v>
      </c>
      <c r="V149" s="131">
        <v>0</v>
      </c>
      <c r="W149" s="131">
        <v>0</v>
      </c>
      <c r="X149" s="131" t="s">
        <v>327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328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ht="22.5">
      <c r="A150" s="146" t="s">
        <v>1864</v>
      </c>
      <c r="B150" s="147" t="s">
        <v>595</v>
      </c>
      <c r="C150" s="153" t="s">
        <v>596</v>
      </c>
      <c r="D150" s="148" t="s">
        <v>338</v>
      </c>
      <c r="E150" s="149">
        <v>163.65</v>
      </c>
      <c r="F150" s="150">
        <v>0</v>
      </c>
      <c r="G150" s="151">
        <f t="shared" si="9"/>
        <v>0</v>
      </c>
      <c r="H150" s="131">
        <v>0</v>
      </c>
      <c r="I150" s="131">
        <v>0</v>
      </c>
      <c r="J150" s="131">
        <v>200</v>
      </c>
      <c r="K150" s="131">
        <v>32730</v>
      </c>
      <c r="L150" s="131">
        <v>21</v>
      </c>
      <c r="M150" s="131">
        <v>39603.300000000003</v>
      </c>
      <c r="N150" s="130">
        <v>0</v>
      </c>
      <c r="O150" s="130">
        <v>0</v>
      </c>
      <c r="P150" s="130">
        <v>0</v>
      </c>
      <c r="Q150" s="130">
        <v>0</v>
      </c>
      <c r="R150" s="131">
        <v>0</v>
      </c>
      <c r="S150" s="131" t="s">
        <v>326</v>
      </c>
      <c r="T150" s="131"/>
      <c r="U150" s="131">
        <v>0</v>
      </c>
      <c r="V150" s="131">
        <v>0</v>
      </c>
      <c r="W150" s="131">
        <v>0</v>
      </c>
      <c r="X150" s="131" t="s">
        <v>327</v>
      </c>
      <c r="Y150" s="126"/>
      <c r="Z150" s="126"/>
      <c r="AA150" s="126"/>
      <c r="AB150" s="126"/>
      <c r="AC150" s="126"/>
      <c r="AD150" s="126"/>
      <c r="AE150" s="126"/>
      <c r="AF150" s="126"/>
      <c r="AG150" s="126" t="s">
        <v>328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>
      <c r="A151" s="146" t="s">
        <v>1865</v>
      </c>
      <c r="B151" s="147" t="s">
        <v>598</v>
      </c>
      <c r="C151" s="153" t="s">
        <v>1866</v>
      </c>
      <c r="D151" s="148" t="s">
        <v>338</v>
      </c>
      <c r="E151" s="149">
        <v>180.01499999999999</v>
      </c>
      <c r="F151" s="150">
        <v>0</v>
      </c>
      <c r="G151" s="151">
        <f t="shared" si="9"/>
        <v>0</v>
      </c>
      <c r="H151" s="131">
        <v>780</v>
      </c>
      <c r="I151" s="131">
        <v>140411.69999999998</v>
      </c>
      <c r="J151" s="131">
        <v>0</v>
      </c>
      <c r="K151" s="131">
        <v>0</v>
      </c>
      <c r="L151" s="131">
        <v>21</v>
      </c>
      <c r="M151" s="131">
        <v>169898.15700000001</v>
      </c>
      <c r="N151" s="130">
        <v>0</v>
      </c>
      <c r="O151" s="130">
        <v>0</v>
      </c>
      <c r="P151" s="130">
        <v>0</v>
      </c>
      <c r="Q151" s="130">
        <v>0</v>
      </c>
      <c r="R151" s="131">
        <v>0</v>
      </c>
      <c r="S151" s="131" t="s">
        <v>326</v>
      </c>
      <c r="T151" s="131"/>
      <c r="U151" s="131">
        <v>0</v>
      </c>
      <c r="V151" s="131">
        <v>0</v>
      </c>
      <c r="W151" s="131">
        <v>0</v>
      </c>
      <c r="X151" s="131" t="s">
        <v>385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386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>
      <c r="A152" s="146" t="s">
        <v>1867</v>
      </c>
      <c r="B152" s="147" t="s">
        <v>1868</v>
      </c>
      <c r="C152" s="153" t="s">
        <v>1869</v>
      </c>
      <c r="D152" s="148" t="s">
        <v>338</v>
      </c>
      <c r="E152" s="149">
        <v>22.84</v>
      </c>
      <c r="F152" s="150">
        <v>0</v>
      </c>
      <c r="G152" s="151">
        <f t="shared" si="9"/>
        <v>0</v>
      </c>
      <c r="H152" s="131">
        <v>0</v>
      </c>
      <c r="I152" s="131">
        <v>0</v>
      </c>
      <c r="J152" s="131">
        <v>200</v>
      </c>
      <c r="K152" s="131">
        <v>4568</v>
      </c>
      <c r="L152" s="131">
        <v>21</v>
      </c>
      <c r="M152" s="131">
        <v>5527.28</v>
      </c>
      <c r="N152" s="130">
        <v>0</v>
      </c>
      <c r="O152" s="130">
        <v>0</v>
      </c>
      <c r="P152" s="130">
        <v>0</v>
      </c>
      <c r="Q152" s="130">
        <v>0</v>
      </c>
      <c r="R152" s="131">
        <v>0</v>
      </c>
      <c r="S152" s="131" t="s">
        <v>326</v>
      </c>
      <c r="T152" s="131"/>
      <c r="U152" s="131">
        <v>0</v>
      </c>
      <c r="V152" s="131">
        <v>0</v>
      </c>
      <c r="W152" s="131">
        <v>0</v>
      </c>
      <c r="X152" s="131" t="s">
        <v>327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328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>
      <c r="A153" s="146" t="s">
        <v>1870</v>
      </c>
      <c r="B153" s="147" t="s">
        <v>1871</v>
      </c>
      <c r="C153" s="153" t="s">
        <v>1872</v>
      </c>
      <c r="D153" s="148" t="s">
        <v>338</v>
      </c>
      <c r="E153" s="149">
        <v>25.123999999999999</v>
      </c>
      <c r="F153" s="150">
        <v>0</v>
      </c>
      <c r="G153" s="151">
        <f t="shared" si="9"/>
        <v>0</v>
      </c>
      <c r="H153" s="131">
        <v>1620</v>
      </c>
      <c r="I153" s="131">
        <v>40700.879999999997</v>
      </c>
      <c r="J153" s="131">
        <v>0</v>
      </c>
      <c r="K153" s="131">
        <v>0</v>
      </c>
      <c r="L153" s="131">
        <v>21</v>
      </c>
      <c r="M153" s="131">
        <v>49248.0648</v>
      </c>
      <c r="N153" s="130">
        <v>0</v>
      </c>
      <c r="O153" s="130">
        <v>0</v>
      </c>
      <c r="P153" s="130">
        <v>0</v>
      </c>
      <c r="Q153" s="130">
        <v>0</v>
      </c>
      <c r="R153" s="131">
        <v>0</v>
      </c>
      <c r="S153" s="131" t="s">
        <v>326</v>
      </c>
      <c r="T153" s="131"/>
      <c r="U153" s="131">
        <v>0</v>
      </c>
      <c r="V153" s="131">
        <v>0</v>
      </c>
      <c r="W153" s="131">
        <v>0</v>
      </c>
      <c r="X153" s="131" t="s">
        <v>385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386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>
      <c r="A154" s="146" t="s">
        <v>1873</v>
      </c>
      <c r="B154" s="147" t="s">
        <v>611</v>
      </c>
      <c r="C154" s="153" t="s">
        <v>612</v>
      </c>
      <c r="D154" s="148" t="s">
        <v>0</v>
      </c>
      <c r="E154" s="149">
        <v>0</v>
      </c>
      <c r="F154" s="150">
        <v>0.93000118704929213</v>
      </c>
      <c r="G154" s="151">
        <f t="shared" si="9"/>
        <v>0</v>
      </c>
      <c r="H154" s="131">
        <v>0</v>
      </c>
      <c r="I154" s="131">
        <v>0</v>
      </c>
      <c r="J154" s="131">
        <v>0.93</v>
      </c>
      <c r="K154" s="131">
        <v>2507.0568000000003</v>
      </c>
      <c r="L154" s="131">
        <v>21</v>
      </c>
      <c r="M154" s="131">
        <v>3033.5425999999998</v>
      </c>
      <c r="N154" s="130">
        <v>0</v>
      </c>
      <c r="O154" s="130">
        <v>0</v>
      </c>
      <c r="P154" s="130">
        <v>0</v>
      </c>
      <c r="Q154" s="130">
        <v>0</v>
      </c>
      <c r="R154" s="131">
        <v>0</v>
      </c>
      <c r="S154" s="131" t="s">
        <v>326</v>
      </c>
      <c r="T154" s="131"/>
      <c r="U154" s="131">
        <v>0</v>
      </c>
      <c r="V154" s="131">
        <v>0</v>
      </c>
      <c r="W154" s="131">
        <v>0</v>
      </c>
      <c r="X154" s="131" t="s">
        <v>327</v>
      </c>
      <c r="Y154" s="126"/>
      <c r="Z154" s="126"/>
      <c r="AA154" s="126"/>
      <c r="AB154" s="126"/>
      <c r="AC154" s="126"/>
      <c r="AD154" s="126"/>
      <c r="AE154" s="126"/>
      <c r="AF154" s="126"/>
      <c r="AG154" s="126" t="s">
        <v>328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>
      <c r="A155" s="134" t="s">
        <v>320</v>
      </c>
      <c r="B155" s="135" t="s">
        <v>269</v>
      </c>
      <c r="C155" s="152" t="s">
        <v>256</v>
      </c>
      <c r="D155" s="136"/>
      <c r="E155" s="137"/>
      <c r="F155" s="138"/>
      <c r="G155" s="139">
        <f>SUM(G156:G160)</f>
        <v>0</v>
      </c>
      <c r="H155" s="133"/>
      <c r="I155" s="133">
        <v>0</v>
      </c>
      <c r="J155" s="133"/>
      <c r="K155" s="133">
        <v>0</v>
      </c>
      <c r="L155" s="133"/>
      <c r="M155" s="133"/>
      <c r="N155" s="132"/>
      <c r="O155" s="132"/>
      <c r="P155" s="132"/>
      <c r="Q155" s="132"/>
      <c r="R155" s="133"/>
      <c r="S155" s="133"/>
      <c r="T155" s="133"/>
      <c r="U155" s="133"/>
      <c r="V155" s="133"/>
      <c r="W155" s="133"/>
      <c r="X155" s="133"/>
      <c r="AG155" t="s">
        <v>321</v>
      </c>
    </row>
    <row r="156" spans="1:60" ht="22.5">
      <c r="A156" s="146" t="s">
        <v>1874</v>
      </c>
      <c r="B156" s="147" t="s">
        <v>614</v>
      </c>
      <c r="C156" s="153" t="s">
        <v>615</v>
      </c>
      <c r="D156" s="148" t="s">
        <v>338</v>
      </c>
      <c r="E156" s="149">
        <v>62.134</v>
      </c>
      <c r="F156" s="150">
        <v>0</v>
      </c>
      <c r="G156" s="151">
        <f t="shared" ref="G156:G160" si="10">F156*E156</f>
        <v>0</v>
      </c>
      <c r="H156" s="131">
        <v>0</v>
      </c>
      <c r="I156" s="131">
        <v>0</v>
      </c>
      <c r="J156" s="131">
        <v>698</v>
      </c>
      <c r="K156" s="131">
        <v>43369.531999999999</v>
      </c>
      <c r="L156" s="131">
        <v>21</v>
      </c>
      <c r="M156" s="131">
        <v>52477.131300000001</v>
      </c>
      <c r="N156" s="130">
        <v>0</v>
      </c>
      <c r="O156" s="130">
        <v>0</v>
      </c>
      <c r="P156" s="130">
        <v>0</v>
      </c>
      <c r="Q156" s="130">
        <v>0</v>
      </c>
      <c r="R156" s="131">
        <v>0</v>
      </c>
      <c r="S156" s="131" t="s">
        <v>326</v>
      </c>
      <c r="T156" s="131"/>
      <c r="U156" s="131">
        <v>0</v>
      </c>
      <c r="V156" s="131">
        <v>0</v>
      </c>
      <c r="W156" s="131">
        <v>0</v>
      </c>
      <c r="X156" s="131" t="s">
        <v>327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328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ht="22.5">
      <c r="A157" s="146" t="s">
        <v>1875</v>
      </c>
      <c r="B157" s="147" t="s">
        <v>1876</v>
      </c>
      <c r="C157" s="153" t="s">
        <v>1877</v>
      </c>
      <c r="D157" s="148" t="s">
        <v>408</v>
      </c>
      <c r="E157" s="149">
        <v>4</v>
      </c>
      <c r="F157" s="150">
        <v>0</v>
      </c>
      <c r="G157" s="151">
        <f t="shared" si="10"/>
        <v>0</v>
      </c>
      <c r="H157" s="131">
        <v>0</v>
      </c>
      <c r="I157" s="131">
        <v>0</v>
      </c>
      <c r="J157" s="131">
        <v>115.63</v>
      </c>
      <c r="K157" s="131">
        <v>462.52</v>
      </c>
      <c r="L157" s="131">
        <v>21</v>
      </c>
      <c r="M157" s="131">
        <v>559.64919999999995</v>
      </c>
      <c r="N157" s="130">
        <v>0</v>
      </c>
      <c r="O157" s="130">
        <v>0</v>
      </c>
      <c r="P157" s="130">
        <v>0</v>
      </c>
      <c r="Q157" s="130">
        <v>0</v>
      </c>
      <c r="R157" s="131">
        <v>0</v>
      </c>
      <c r="S157" s="131" t="s">
        <v>326</v>
      </c>
      <c r="T157" s="131"/>
      <c r="U157" s="131">
        <v>0</v>
      </c>
      <c r="V157" s="131">
        <v>0</v>
      </c>
      <c r="W157" s="131">
        <v>0</v>
      </c>
      <c r="X157" s="131" t="s">
        <v>327</v>
      </c>
      <c r="Y157" s="126"/>
      <c r="Z157" s="126"/>
      <c r="AA157" s="126"/>
      <c r="AB157" s="126"/>
      <c r="AC157" s="126"/>
      <c r="AD157" s="126"/>
      <c r="AE157" s="126"/>
      <c r="AF157" s="126"/>
      <c r="AG157" s="126" t="s">
        <v>328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ht="22.5">
      <c r="A158" s="146" t="s">
        <v>1878</v>
      </c>
      <c r="B158" s="147" t="s">
        <v>637</v>
      </c>
      <c r="C158" s="153" t="s">
        <v>638</v>
      </c>
      <c r="D158" s="148" t="s">
        <v>408</v>
      </c>
      <c r="E158" s="149">
        <v>53.26</v>
      </c>
      <c r="F158" s="150">
        <v>0</v>
      </c>
      <c r="G158" s="151">
        <f t="shared" si="10"/>
        <v>0</v>
      </c>
      <c r="H158" s="131">
        <v>0</v>
      </c>
      <c r="I158" s="131">
        <v>0</v>
      </c>
      <c r="J158" s="131">
        <v>76</v>
      </c>
      <c r="K158" s="131">
        <v>4047.7599999999998</v>
      </c>
      <c r="L158" s="131">
        <v>21</v>
      </c>
      <c r="M158" s="131">
        <v>4897.7896000000001</v>
      </c>
      <c r="N158" s="130">
        <v>0</v>
      </c>
      <c r="O158" s="130">
        <v>0</v>
      </c>
      <c r="P158" s="130">
        <v>0</v>
      </c>
      <c r="Q158" s="130">
        <v>0</v>
      </c>
      <c r="R158" s="131">
        <v>0</v>
      </c>
      <c r="S158" s="131" t="s">
        <v>326</v>
      </c>
      <c r="T158" s="131"/>
      <c r="U158" s="131">
        <v>0</v>
      </c>
      <c r="V158" s="131">
        <v>0</v>
      </c>
      <c r="W158" s="131">
        <v>0</v>
      </c>
      <c r="X158" s="131" t="s">
        <v>327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328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>
      <c r="A159" s="146" t="s">
        <v>1879</v>
      </c>
      <c r="B159" s="147" t="s">
        <v>630</v>
      </c>
      <c r="C159" s="153" t="s">
        <v>1880</v>
      </c>
      <c r="D159" s="148" t="s">
        <v>338</v>
      </c>
      <c r="E159" s="149">
        <v>69.066999999999993</v>
      </c>
      <c r="F159" s="150">
        <v>0</v>
      </c>
      <c r="G159" s="151">
        <f t="shared" si="10"/>
        <v>0</v>
      </c>
      <c r="H159" s="131">
        <v>420</v>
      </c>
      <c r="I159" s="131">
        <v>29008.139999999996</v>
      </c>
      <c r="J159" s="131">
        <v>0</v>
      </c>
      <c r="K159" s="131">
        <v>0</v>
      </c>
      <c r="L159" s="131">
        <v>21</v>
      </c>
      <c r="M159" s="131">
        <v>35099.849399999999</v>
      </c>
      <c r="N159" s="130">
        <v>0</v>
      </c>
      <c r="O159" s="130">
        <v>0</v>
      </c>
      <c r="P159" s="130">
        <v>0</v>
      </c>
      <c r="Q159" s="130">
        <v>0</v>
      </c>
      <c r="R159" s="131">
        <v>0</v>
      </c>
      <c r="S159" s="131" t="s">
        <v>326</v>
      </c>
      <c r="T159" s="131"/>
      <c r="U159" s="131">
        <v>0</v>
      </c>
      <c r="V159" s="131">
        <v>0</v>
      </c>
      <c r="W159" s="131">
        <v>0</v>
      </c>
      <c r="X159" s="131" t="s">
        <v>385</v>
      </c>
      <c r="Y159" s="126"/>
      <c r="Z159" s="126"/>
      <c r="AA159" s="126"/>
      <c r="AB159" s="126"/>
      <c r="AC159" s="126"/>
      <c r="AD159" s="126"/>
      <c r="AE159" s="126"/>
      <c r="AF159" s="126"/>
      <c r="AG159" s="126" t="s">
        <v>386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>
      <c r="A160" s="146" t="s">
        <v>1881</v>
      </c>
      <c r="B160" s="147" t="s">
        <v>649</v>
      </c>
      <c r="C160" s="153" t="s">
        <v>650</v>
      </c>
      <c r="D160" s="148" t="s">
        <v>0</v>
      </c>
      <c r="E160" s="149">
        <v>0</v>
      </c>
      <c r="F160" s="150">
        <v>4.2500027637620716</v>
      </c>
      <c r="G160" s="151">
        <f t="shared" si="10"/>
        <v>0</v>
      </c>
      <c r="H160" s="131">
        <v>0</v>
      </c>
      <c r="I160" s="131">
        <v>0</v>
      </c>
      <c r="J160" s="131">
        <v>4.25</v>
      </c>
      <c r="K160" s="131">
        <v>3267.7378749999998</v>
      </c>
      <c r="L160" s="131">
        <v>21</v>
      </c>
      <c r="M160" s="131">
        <v>3953.9653999999996</v>
      </c>
      <c r="N160" s="130">
        <v>0</v>
      </c>
      <c r="O160" s="130">
        <v>0</v>
      </c>
      <c r="P160" s="130">
        <v>0</v>
      </c>
      <c r="Q160" s="130">
        <v>0</v>
      </c>
      <c r="R160" s="131">
        <v>0</v>
      </c>
      <c r="S160" s="131" t="s">
        <v>326</v>
      </c>
      <c r="T160" s="131"/>
      <c r="U160" s="131">
        <v>0</v>
      </c>
      <c r="V160" s="131">
        <v>0</v>
      </c>
      <c r="W160" s="131">
        <v>0</v>
      </c>
      <c r="X160" s="131" t="s">
        <v>327</v>
      </c>
      <c r="Y160" s="126"/>
      <c r="Z160" s="126"/>
      <c r="AA160" s="126"/>
      <c r="AB160" s="126"/>
      <c r="AC160" s="126"/>
      <c r="AD160" s="126"/>
      <c r="AE160" s="126"/>
      <c r="AF160" s="126"/>
      <c r="AG160" s="126" t="s">
        <v>328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>
      <c r="A161" s="134" t="s">
        <v>320</v>
      </c>
      <c r="B161" s="135" t="s">
        <v>270</v>
      </c>
      <c r="C161" s="152" t="s">
        <v>261</v>
      </c>
      <c r="D161" s="136"/>
      <c r="E161" s="137"/>
      <c r="F161" s="138"/>
      <c r="G161" s="139">
        <f>SUM(G162:G163)</f>
        <v>0</v>
      </c>
      <c r="H161" s="133"/>
      <c r="I161" s="133">
        <v>0</v>
      </c>
      <c r="J161" s="133"/>
      <c r="K161" s="133">
        <v>0</v>
      </c>
      <c r="L161" s="133"/>
      <c r="M161" s="133"/>
      <c r="N161" s="132"/>
      <c r="O161" s="132"/>
      <c r="P161" s="132"/>
      <c r="Q161" s="132"/>
      <c r="R161" s="133"/>
      <c r="S161" s="133"/>
      <c r="T161" s="133"/>
      <c r="U161" s="133"/>
      <c r="V161" s="133"/>
      <c r="W161" s="133"/>
      <c r="X161" s="133"/>
      <c r="AG161" t="s">
        <v>321</v>
      </c>
    </row>
    <row r="162" spans="1:60" ht="22.5">
      <c r="A162" s="146" t="s">
        <v>1882</v>
      </c>
      <c r="B162" s="147" t="s">
        <v>663</v>
      </c>
      <c r="C162" s="153" t="s">
        <v>664</v>
      </c>
      <c r="D162" s="148" t="s">
        <v>338</v>
      </c>
      <c r="E162" s="149">
        <v>585.72900000000004</v>
      </c>
      <c r="F162" s="150">
        <v>0</v>
      </c>
      <c r="G162" s="151">
        <f t="shared" ref="G162:G163" si="11">F162*E162</f>
        <v>0</v>
      </c>
      <c r="H162" s="131">
        <v>0</v>
      </c>
      <c r="I162" s="131">
        <v>0</v>
      </c>
      <c r="J162" s="131">
        <v>21.97</v>
      </c>
      <c r="K162" s="131">
        <v>12868.466130000001</v>
      </c>
      <c r="L162" s="131">
        <v>21</v>
      </c>
      <c r="M162" s="131">
        <v>15570.848699999999</v>
      </c>
      <c r="N162" s="130">
        <v>0</v>
      </c>
      <c r="O162" s="130">
        <v>0</v>
      </c>
      <c r="P162" s="130">
        <v>0</v>
      </c>
      <c r="Q162" s="130">
        <v>0</v>
      </c>
      <c r="R162" s="131">
        <v>0</v>
      </c>
      <c r="S162" s="131" t="s">
        <v>326</v>
      </c>
      <c r="T162" s="131"/>
      <c r="U162" s="131">
        <v>0</v>
      </c>
      <c r="V162" s="131">
        <v>0</v>
      </c>
      <c r="W162" s="131">
        <v>0</v>
      </c>
      <c r="X162" s="131" t="s">
        <v>327</v>
      </c>
      <c r="Y162" s="126"/>
      <c r="Z162" s="126"/>
      <c r="AA162" s="126"/>
      <c r="AB162" s="126"/>
      <c r="AC162" s="126"/>
      <c r="AD162" s="126"/>
      <c r="AE162" s="126"/>
      <c r="AF162" s="126"/>
      <c r="AG162" s="126" t="s">
        <v>328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ht="22.5">
      <c r="A163" s="146" t="s">
        <v>1883</v>
      </c>
      <c r="B163" s="147" t="s">
        <v>715</v>
      </c>
      <c r="C163" s="153" t="s">
        <v>716</v>
      </c>
      <c r="D163" s="148" t="s">
        <v>338</v>
      </c>
      <c r="E163" s="149">
        <v>585.72900000000004</v>
      </c>
      <c r="F163" s="150">
        <v>0</v>
      </c>
      <c r="G163" s="151">
        <f t="shared" si="11"/>
        <v>0</v>
      </c>
      <c r="H163" s="131">
        <v>0</v>
      </c>
      <c r="I163" s="131">
        <v>0</v>
      </c>
      <c r="J163" s="131">
        <v>71.290000000000006</v>
      </c>
      <c r="K163" s="131">
        <v>41756.620410000003</v>
      </c>
      <c r="L163" s="131">
        <v>21</v>
      </c>
      <c r="M163" s="131">
        <v>50525.510200000004</v>
      </c>
      <c r="N163" s="130">
        <v>0</v>
      </c>
      <c r="O163" s="130">
        <v>0</v>
      </c>
      <c r="P163" s="130">
        <v>0</v>
      </c>
      <c r="Q163" s="130">
        <v>0</v>
      </c>
      <c r="R163" s="131">
        <v>0</v>
      </c>
      <c r="S163" s="131" t="s">
        <v>326</v>
      </c>
      <c r="T163" s="131"/>
      <c r="U163" s="131">
        <v>0</v>
      </c>
      <c r="V163" s="131">
        <v>0</v>
      </c>
      <c r="W163" s="131">
        <v>0</v>
      </c>
      <c r="X163" s="131" t="s">
        <v>327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328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>
      <c r="A164" s="134" t="s">
        <v>320</v>
      </c>
      <c r="B164" s="135" t="s">
        <v>271</v>
      </c>
      <c r="C164" s="152" t="s">
        <v>272</v>
      </c>
      <c r="D164" s="136"/>
      <c r="E164" s="137"/>
      <c r="F164" s="138"/>
      <c r="G164" s="139">
        <f>SUM(G165:G166)</f>
        <v>0</v>
      </c>
      <c r="H164" s="133"/>
      <c r="I164" s="133">
        <v>0</v>
      </c>
      <c r="J164" s="133"/>
      <c r="K164" s="133">
        <v>0</v>
      </c>
      <c r="L164" s="133"/>
      <c r="M164" s="133"/>
      <c r="N164" s="132"/>
      <c r="O164" s="132"/>
      <c r="P164" s="132"/>
      <c r="Q164" s="132"/>
      <c r="R164" s="133"/>
      <c r="S164" s="133"/>
      <c r="T164" s="133"/>
      <c r="U164" s="133"/>
      <c r="V164" s="133"/>
      <c r="W164" s="133"/>
      <c r="X164" s="133"/>
      <c r="AG164" t="s">
        <v>321</v>
      </c>
    </row>
    <row r="165" spans="1:60" ht="22.5">
      <c r="A165" s="146" t="s">
        <v>1884</v>
      </c>
      <c r="B165" s="147" t="s">
        <v>1885</v>
      </c>
      <c r="C165" s="153" t="s">
        <v>1886</v>
      </c>
      <c r="D165" s="148" t="s">
        <v>338</v>
      </c>
      <c r="E165" s="149">
        <v>32.063000000000002</v>
      </c>
      <c r="F165" s="150">
        <v>0</v>
      </c>
      <c r="G165" s="151">
        <f t="shared" ref="G165:G166" si="12">F165*E165</f>
        <v>0</v>
      </c>
      <c r="H165" s="131">
        <v>0</v>
      </c>
      <c r="I165" s="131">
        <v>0</v>
      </c>
      <c r="J165" s="131">
        <v>4200</v>
      </c>
      <c r="K165" s="131">
        <v>134664.6</v>
      </c>
      <c r="L165" s="131">
        <v>21</v>
      </c>
      <c r="M165" s="131">
        <v>162944.166</v>
      </c>
      <c r="N165" s="130">
        <v>0</v>
      </c>
      <c r="O165" s="130">
        <v>0</v>
      </c>
      <c r="P165" s="130">
        <v>0</v>
      </c>
      <c r="Q165" s="130">
        <v>0</v>
      </c>
      <c r="R165" s="131">
        <v>0</v>
      </c>
      <c r="S165" s="131" t="s">
        <v>326</v>
      </c>
      <c r="T165" s="131"/>
      <c r="U165" s="131">
        <v>0</v>
      </c>
      <c r="V165" s="131">
        <v>0</v>
      </c>
      <c r="W165" s="131">
        <v>0</v>
      </c>
      <c r="X165" s="131" t="s">
        <v>327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328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>
      <c r="A166" s="146" t="s">
        <v>1887</v>
      </c>
      <c r="B166" s="147" t="s">
        <v>1888</v>
      </c>
      <c r="C166" s="153" t="s">
        <v>1889</v>
      </c>
      <c r="D166" s="148" t="s">
        <v>0</v>
      </c>
      <c r="E166" s="149">
        <v>0</v>
      </c>
      <c r="F166" s="150">
        <v>0.5</v>
      </c>
      <c r="G166" s="151">
        <f t="shared" si="12"/>
        <v>0</v>
      </c>
      <c r="H166" s="131">
        <v>0</v>
      </c>
      <c r="I166" s="131">
        <v>0</v>
      </c>
      <c r="J166" s="131">
        <v>0.5</v>
      </c>
      <c r="K166" s="131">
        <v>673.32</v>
      </c>
      <c r="L166" s="131">
        <v>21</v>
      </c>
      <c r="M166" s="131">
        <v>814.71720000000005</v>
      </c>
      <c r="N166" s="130">
        <v>0</v>
      </c>
      <c r="O166" s="130">
        <v>0</v>
      </c>
      <c r="P166" s="130">
        <v>0</v>
      </c>
      <c r="Q166" s="130">
        <v>0</v>
      </c>
      <c r="R166" s="131">
        <v>0</v>
      </c>
      <c r="S166" s="131" t="s">
        <v>326</v>
      </c>
      <c r="T166" s="131"/>
      <c r="U166" s="131">
        <v>0</v>
      </c>
      <c r="V166" s="131">
        <v>0</v>
      </c>
      <c r="W166" s="131">
        <v>0</v>
      </c>
      <c r="X166" s="131" t="s">
        <v>327</v>
      </c>
      <c r="Y166" s="126"/>
      <c r="Z166" s="126"/>
      <c r="AA166" s="126"/>
      <c r="AB166" s="126"/>
      <c r="AC166" s="126"/>
      <c r="AD166" s="126"/>
      <c r="AE166" s="126"/>
      <c r="AF166" s="126"/>
      <c r="AG166" s="126" t="s">
        <v>328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ht="25.5">
      <c r="A167" s="134" t="s">
        <v>320</v>
      </c>
      <c r="B167" s="135" t="s">
        <v>273</v>
      </c>
      <c r="C167" s="152" t="s">
        <v>263</v>
      </c>
      <c r="D167" s="136"/>
      <c r="E167" s="137"/>
      <c r="F167" s="138"/>
      <c r="G167" s="139">
        <f>G168</f>
        <v>0</v>
      </c>
      <c r="H167" s="133"/>
      <c r="I167" s="133">
        <v>0</v>
      </c>
      <c r="J167" s="133"/>
      <c r="K167" s="133">
        <v>0</v>
      </c>
      <c r="L167" s="133"/>
      <c r="M167" s="133"/>
      <c r="N167" s="132"/>
      <c r="O167" s="132"/>
      <c r="P167" s="132"/>
      <c r="Q167" s="132"/>
      <c r="R167" s="133"/>
      <c r="S167" s="133"/>
      <c r="T167" s="133"/>
      <c r="U167" s="133"/>
      <c r="V167" s="133"/>
      <c r="W167" s="133"/>
      <c r="X167" s="133"/>
      <c r="AG167" t="s">
        <v>321</v>
      </c>
    </row>
    <row r="168" spans="1:60">
      <c r="A168" s="146" t="s">
        <v>1890</v>
      </c>
      <c r="B168" s="147" t="s">
        <v>718</v>
      </c>
      <c r="C168" s="153" t="s">
        <v>719</v>
      </c>
      <c r="D168" s="148" t="s">
        <v>509</v>
      </c>
      <c r="E168" s="149">
        <v>1</v>
      </c>
      <c r="F168" s="150">
        <v>0</v>
      </c>
      <c r="G168" s="151">
        <f>F168*E168</f>
        <v>0</v>
      </c>
      <c r="H168" s="131">
        <v>0</v>
      </c>
      <c r="I168" s="131">
        <v>0</v>
      </c>
      <c r="J168" s="131">
        <v>80000</v>
      </c>
      <c r="K168" s="131">
        <v>80000</v>
      </c>
      <c r="L168" s="131">
        <v>21</v>
      </c>
      <c r="M168" s="131">
        <v>96800</v>
      </c>
      <c r="N168" s="130">
        <v>0</v>
      </c>
      <c r="O168" s="130">
        <v>0</v>
      </c>
      <c r="P168" s="130">
        <v>0</v>
      </c>
      <c r="Q168" s="130">
        <v>0</v>
      </c>
      <c r="R168" s="131">
        <v>0</v>
      </c>
      <c r="S168" s="131" t="s">
        <v>326</v>
      </c>
      <c r="T168" s="131"/>
      <c r="U168" s="131">
        <v>0</v>
      </c>
      <c r="V168" s="131">
        <v>0</v>
      </c>
      <c r="W168" s="131">
        <v>0</v>
      </c>
      <c r="X168" s="131" t="s">
        <v>327</v>
      </c>
      <c r="Y168" s="126"/>
      <c r="Z168" s="126"/>
      <c r="AA168" s="126"/>
      <c r="AB168" s="126"/>
      <c r="AC168" s="126"/>
      <c r="AD168" s="126"/>
      <c r="AE168" s="126"/>
      <c r="AF168" s="126"/>
      <c r="AG168" s="126" t="s">
        <v>328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ht="25.5">
      <c r="A169" s="134" t="s">
        <v>320</v>
      </c>
      <c r="B169" s="135" t="s">
        <v>273</v>
      </c>
      <c r="C169" s="152" t="s">
        <v>263</v>
      </c>
      <c r="D169" s="136"/>
      <c r="E169" s="137"/>
      <c r="F169" s="138"/>
      <c r="G169" s="139">
        <f>G170</f>
        <v>0</v>
      </c>
      <c r="H169" s="133"/>
      <c r="I169" s="133">
        <v>0</v>
      </c>
      <c r="J169" s="133"/>
      <c r="K169" s="133">
        <v>0</v>
      </c>
      <c r="L169" s="133"/>
      <c r="M169" s="133"/>
      <c r="N169" s="132"/>
      <c r="O169" s="132"/>
      <c r="P169" s="132"/>
      <c r="Q169" s="132"/>
      <c r="R169" s="133"/>
      <c r="S169" s="133"/>
      <c r="T169" s="133"/>
      <c r="U169" s="133"/>
      <c r="V169" s="133"/>
      <c r="W169" s="133"/>
      <c r="X169" s="133"/>
      <c r="AG169" t="s">
        <v>321</v>
      </c>
    </row>
    <row r="170" spans="1:60">
      <c r="A170" s="146" t="s">
        <v>1891</v>
      </c>
      <c r="B170" s="147" t="s">
        <v>1892</v>
      </c>
      <c r="C170" s="153" t="s">
        <v>1893</v>
      </c>
      <c r="D170" s="148" t="s">
        <v>730</v>
      </c>
      <c r="E170" s="149">
        <v>1</v>
      </c>
      <c r="F170" s="150">
        <v>0</v>
      </c>
      <c r="G170" s="151">
        <f>F170*E170</f>
        <v>0</v>
      </c>
      <c r="H170" s="131">
        <v>0</v>
      </c>
      <c r="I170" s="131">
        <v>0</v>
      </c>
      <c r="J170" s="131">
        <v>20000</v>
      </c>
      <c r="K170" s="131">
        <v>20000</v>
      </c>
      <c r="L170" s="131">
        <v>21</v>
      </c>
      <c r="M170" s="131">
        <v>24200</v>
      </c>
      <c r="N170" s="130">
        <v>0</v>
      </c>
      <c r="O170" s="130">
        <v>0</v>
      </c>
      <c r="P170" s="130">
        <v>0</v>
      </c>
      <c r="Q170" s="130">
        <v>0</v>
      </c>
      <c r="R170" s="131">
        <v>0</v>
      </c>
      <c r="S170" s="131" t="s">
        <v>326</v>
      </c>
      <c r="T170" s="131"/>
      <c r="U170" s="131">
        <v>0</v>
      </c>
      <c r="V170" s="131">
        <v>0</v>
      </c>
      <c r="W170" s="131">
        <v>0</v>
      </c>
      <c r="X170" s="131" t="s">
        <v>731</v>
      </c>
      <c r="Y170" s="126"/>
      <c r="Z170" s="126"/>
      <c r="AA170" s="126"/>
      <c r="AB170" s="126"/>
      <c r="AC170" s="126"/>
      <c r="AD170" s="126"/>
      <c r="AE170" s="126"/>
      <c r="AF170" s="126"/>
      <c r="AG170" s="126" t="s">
        <v>732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>
      <c r="A171" s="134" t="s">
        <v>320</v>
      </c>
      <c r="B171" s="135" t="s">
        <v>274</v>
      </c>
      <c r="C171" s="152" t="s">
        <v>275</v>
      </c>
      <c r="D171" s="136"/>
      <c r="E171" s="137"/>
      <c r="F171" s="138"/>
      <c r="G171" s="139">
        <f>G172</f>
        <v>0</v>
      </c>
      <c r="H171" s="133"/>
      <c r="I171" s="133">
        <v>0</v>
      </c>
      <c r="J171" s="133"/>
      <c r="K171" s="133">
        <v>0</v>
      </c>
      <c r="L171" s="133"/>
      <c r="M171" s="133"/>
      <c r="N171" s="132"/>
      <c r="O171" s="132"/>
      <c r="P171" s="132"/>
      <c r="Q171" s="132"/>
      <c r="R171" s="133"/>
      <c r="S171" s="133"/>
      <c r="T171" s="133"/>
      <c r="U171" s="133"/>
      <c r="V171" s="133"/>
      <c r="W171" s="133"/>
      <c r="X171" s="133"/>
      <c r="AG171" t="s">
        <v>321</v>
      </c>
    </row>
    <row r="172" spans="1:60">
      <c r="A172" s="146" t="s">
        <v>1894</v>
      </c>
      <c r="B172" s="147" t="s">
        <v>1895</v>
      </c>
      <c r="C172" s="153" t="s">
        <v>1896</v>
      </c>
      <c r="D172" s="148" t="s">
        <v>325</v>
      </c>
      <c r="E172" s="149">
        <v>2</v>
      </c>
      <c r="F172" s="150">
        <v>0</v>
      </c>
      <c r="G172" s="151">
        <f>F172*E172</f>
        <v>0</v>
      </c>
      <c r="H172" s="131">
        <v>0</v>
      </c>
      <c r="I172" s="131">
        <v>0</v>
      </c>
      <c r="J172" s="131">
        <v>10000</v>
      </c>
      <c r="K172" s="131">
        <v>20000</v>
      </c>
      <c r="L172" s="131">
        <v>21</v>
      </c>
      <c r="M172" s="131">
        <v>24200</v>
      </c>
      <c r="N172" s="130">
        <v>0</v>
      </c>
      <c r="O172" s="130">
        <v>0</v>
      </c>
      <c r="P172" s="130">
        <v>0</v>
      </c>
      <c r="Q172" s="130">
        <v>0</v>
      </c>
      <c r="R172" s="131">
        <v>0</v>
      </c>
      <c r="S172" s="131" t="s">
        <v>326</v>
      </c>
      <c r="T172" s="131"/>
      <c r="U172" s="131">
        <v>0</v>
      </c>
      <c r="V172" s="131">
        <v>0</v>
      </c>
      <c r="W172" s="131">
        <v>0</v>
      </c>
      <c r="X172" s="131" t="s">
        <v>327</v>
      </c>
      <c r="Y172" s="126"/>
      <c r="Z172" s="126"/>
      <c r="AA172" s="126"/>
      <c r="AB172" s="126"/>
      <c r="AC172" s="126"/>
      <c r="AD172" s="126"/>
      <c r="AE172" s="126"/>
      <c r="AF172" s="126"/>
      <c r="AG172" s="126" t="s">
        <v>328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>
      <c r="A173" s="134" t="s">
        <v>320</v>
      </c>
      <c r="B173" s="135" t="s">
        <v>276</v>
      </c>
      <c r="C173" s="152" t="s">
        <v>259</v>
      </c>
      <c r="D173" s="136"/>
      <c r="E173" s="137"/>
      <c r="F173" s="138"/>
      <c r="G173" s="139">
        <f>SUM(G174:G194)</f>
        <v>0</v>
      </c>
      <c r="H173" s="133"/>
      <c r="I173" s="133">
        <v>0</v>
      </c>
      <c r="J173" s="133"/>
      <c r="K173" s="133">
        <v>0</v>
      </c>
      <c r="L173" s="133"/>
      <c r="M173" s="133"/>
      <c r="N173" s="132"/>
      <c r="O173" s="132"/>
      <c r="P173" s="132"/>
      <c r="Q173" s="132"/>
      <c r="R173" s="133"/>
      <c r="S173" s="133"/>
      <c r="T173" s="133"/>
      <c r="U173" s="133"/>
      <c r="V173" s="133"/>
      <c r="W173" s="133"/>
      <c r="X173" s="133"/>
      <c r="AG173" t="s">
        <v>321</v>
      </c>
    </row>
    <row r="174" spans="1:60">
      <c r="A174" s="146" t="s">
        <v>71</v>
      </c>
      <c r="B174" s="147" t="s">
        <v>1897</v>
      </c>
      <c r="C174" s="153" t="s">
        <v>1898</v>
      </c>
      <c r="D174" s="148" t="s">
        <v>653</v>
      </c>
      <c r="E174" s="149">
        <v>3.214</v>
      </c>
      <c r="F174" s="150">
        <v>0</v>
      </c>
      <c r="G174" s="151">
        <f t="shared" ref="G174:G194" si="13">F174*E174</f>
        <v>0</v>
      </c>
      <c r="H174" s="131">
        <v>0</v>
      </c>
      <c r="I174" s="131">
        <v>0</v>
      </c>
      <c r="J174" s="131">
        <v>3058.04</v>
      </c>
      <c r="K174" s="131">
        <v>9828.5405599999995</v>
      </c>
      <c r="L174" s="131">
        <v>21</v>
      </c>
      <c r="M174" s="131">
        <v>11892.5334</v>
      </c>
      <c r="N174" s="130">
        <v>0</v>
      </c>
      <c r="O174" s="130">
        <v>0</v>
      </c>
      <c r="P174" s="130">
        <v>0</v>
      </c>
      <c r="Q174" s="130">
        <v>0</v>
      </c>
      <c r="R174" s="131">
        <v>0</v>
      </c>
      <c r="S174" s="131" t="s">
        <v>326</v>
      </c>
      <c r="T174" s="131"/>
      <c r="U174" s="131">
        <v>0</v>
      </c>
      <c r="V174" s="131">
        <v>0</v>
      </c>
      <c r="W174" s="131">
        <v>0</v>
      </c>
      <c r="X174" s="131" t="s">
        <v>327</v>
      </c>
      <c r="Y174" s="126"/>
      <c r="Z174" s="126"/>
      <c r="AA174" s="126"/>
      <c r="AB174" s="126"/>
      <c r="AC174" s="126"/>
      <c r="AD174" s="126"/>
      <c r="AE174" s="126"/>
      <c r="AF174" s="126"/>
      <c r="AG174" s="126" t="s">
        <v>328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>
      <c r="A175" s="146" t="s">
        <v>73</v>
      </c>
      <c r="B175" s="147" t="s">
        <v>1899</v>
      </c>
      <c r="C175" s="153" t="s">
        <v>1900</v>
      </c>
      <c r="D175" s="148" t="s">
        <v>653</v>
      </c>
      <c r="E175" s="149">
        <v>45.77</v>
      </c>
      <c r="F175" s="150">
        <v>0</v>
      </c>
      <c r="G175" s="151">
        <f t="shared" si="13"/>
        <v>0</v>
      </c>
      <c r="H175" s="131">
        <v>3110.94</v>
      </c>
      <c r="I175" s="131">
        <v>142387.72380000001</v>
      </c>
      <c r="J175" s="131">
        <v>562.38</v>
      </c>
      <c r="K175" s="131">
        <v>25740.132600000001</v>
      </c>
      <c r="L175" s="131">
        <v>21</v>
      </c>
      <c r="M175" s="131">
        <v>203434.71059999999</v>
      </c>
      <c r="N175" s="130">
        <v>2.4794100000000001</v>
      </c>
      <c r="O175" s="130">
        <v>113.48259570000002</v>
      </c>
      <c r="P175" s="130">
        <v>0</v>
      </c>
      <c r="Q175" s="130">
        <v>0</v>
      </c>
      <c r="R175" s="131">
        <v>0</v>
      </c>
      <c r="S175" s="131" t="s">
        <v>326</v>
      </c>
      <c r="T175" s="131"/>
      <c r="U175" s="131">
        <v>0</v>
      </c>
      <c r="V175" s="131">
        <v>0</v>
      </c>
      <c r="W175" s="131">
        <v>0</v>
      </c>
      <c r="X175" s="131" t="s">
        <v>327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328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>
      <c r="A176" s="146" t="s">
        <v>75</v>
      </c>
      <c r="B176" s="147" t="s">
        <v>1901</v>
      </c>
      <c r="C176" s="153" t="s">
        <v>1902</v>
      </c>
      <c r="D176" s="148" t="s">
        <v>338</v>
      </c>
      <c r="E176" s="149">
        <v>101.095</v>
      </c>
      <c r="F176" s="150">
        <v>0</v>
      </c>
      <c r="G176" s="151">
        <f t="shared" si="13"/>
        <v>0</v>
      </c>
      <c r="H176" s="131">
        <v>0</v>
      </c>
      <c r="I176" s="131">
        <v>0</v>
      </c>
      <c r="J176" s="131">
        <v>346.9</v>
      </c>
      <c r="K176" s="131">
        <v>35069.855499999998</v>
      </c>
      <c r="L176" s="131">
        <v>21</v>
      </c>
      <c r="M176" s="131">
        <v>42434.530599999998</v>
      </c>
      <c r="N176" s="130">
        <v>0</v>
      </c>
      <c r="O176" s="130">
        <v>0</v>
      </c>
      <c r="P176" s="130">
        <v>0</v>
      </c>
      <c r="Q176" s="130">
        <v>0</v>
      </c>
      <c r="R176" s="131">
        <v>0</v>
      </c>
      <c r="S176" s="131" t="s">
        <v>326</v>
      </c>
      <c r="T176" s="131"/>
      <c r="U176" s="131">
        <v>0</v>
      </c>
      <c r="V176" s="131">
        <v>0</v>
      </c>
      <c r="W176" s="131">
        <v>0</v>
      </c>
      <c r="X176" s="131" t="s">
        <v>327</v>
      </c>
      <c r="Y176" s="126"/>
      <c r="Z176" s="126"/>
      <c r="AA176" s="126"/>
      <c r="AB176" s="126"/>
      <c r="AC176" s="126"/>
      <c r="AD176" s="126"/>
      <c r="AE176" s="126"/>
      <c r="AF176" s="126"/>
      <c r="AG176" s="126" t="s">
        <v>328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>
      <c r="A177" s="146" t="s">
        <v>147</v>
      </c>
      <c r="B177" s="147" t="s">
        <v>1903</v>
      </c>
      <c r="C177" s="153" t="s">
        <v>1904</v>
      </c>
      <c r="D177" s="148" t="s">
        <v>338</v>
      </c>
      <c r="E177" s="149">
        <v>101.095</v>
      </c>
      <c r="F177" s="150">
        <v>0</v>
      </c>
      <c r="G177" s="151">
        <f t="shared" si="13"/>
        <v>0</v>
      </c>
      <c r="H177" s="131">
        <v>0</v>
      </c>
      <c r="I177" s="131">
        <v>0</v>
      </c>
      <c r="J177" s="131">
        <v>66.849999999999994</v>
      </c>
      <c r="K177" s="131">
        <v>6758.2007499999991</v>
      </c>
      <c r="L177" s="131">
        <v>21</v>
      </c>
      <c r="M177" s="131">
        <v>8177.4219999999996</v>
      </c>
      <c r="N177" s="130">
        <v>0</v>
      </c>
      <c r="O177" s="130">
        <v>0</v>
      </c>
      <c r="P177" s="130">
        <v>0</v>
      </c>
      <c r="Q177" s="130">
        <v>0</v>
      </c>
      <c r="R177" s="131">
        <v>0</v>
      </c>
      <c r="S177" s="131" t="s">
        <v>326</v>
      </c>
      <c r="T177" s="131"/>
      <c r="U177" s="131">
        <v>0</v>
      </c>
      <c r="V177" s="131">
        <v>0</v>
      </c>
      <c r="W177" s="131">
        <v>0</v>
      </c>
      <c r="X177" s="131" t="s">
        <v>327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328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ht="22.5">
      <c r="A178" s="146" t="s">
        <v>806</v>
      </c>
      <c r="B178" s="147" t="s">
        <v>1905</v>
      </c>
      <c r="C178" s="153" t="s">
        <v>1906</v>
      </c>
      <c r="D178" s="148" t="s">
        <v>735</v>
      </c>
      <c r="E178" s="149">
        <v>3.726</v>
      </c>
      <c r="F178" s="150">
        <v>0</v>
      </c>
      <c r="G178" s="151">
        <f t="shared" si="13"/>
        <v>0</v>
      </c>
      <c r="H178" s="131">
        <v>40685.93</v>
      </c>
      <c r="I178" s="131">
        <v>151595.77518</v>
      </c>
      <c r="J178" s="131">
        <v>10114.07</v>
      </c>
      <c r="K178" s="131">
        <v>37685.024819999999</v>
      </c>
      <c r="L178" s="131">
        <v>21</v>
      </c>
      <c r="M178" s="131">
        <v>229029.76799999998</v>
      </c>
      <c r="N178" s="130">
        <v>1.0211600000000001</v>
      </c>
      <c r="O178" s="130">
        <v>3.8048421600000002</v>
      </c>
      <c r="P178" s="130">
        <v>0</v>
      </c>
      <c r="Q178" s="130">
        <v>0</v>
      </c>
      <c r="R178" s="131">
        <v>0</v>
      </c>
      <c r="S178" s="131" t="s">
        <v>326</v>
      </c>
      <c r="T178" s="131"/>
      <c r="U178" s="131">
        <v>0</v>
      </c>
      <c r="V178" s="131">
        <v>0</v>
      </c>
      <c r="W178" s="131">
        <v>0</v>
      </c>
      <c r="X178" s="131" t="s">
        <v>327</v>
      </c>
      <c r="Y178" s="126"/>
      <c r="Z178" s="126"/>
      <c r="AA178" s="126"/>
      <c r="AB178" s="126"/>
      <c r="AC178" s="126"/>
      <c r="AD178" s="126"/>
      <c r="AE178" s="126"/>
      <c r="AF178" s="126"/>
      <c r="AG178" s="126" t="s">
        <v>328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ht="22.5">
      <c r="A179" s="146" t="s">
        <v>809</v>
      </c>
      <c r="B179" s="147" t="s">
        <v>1907</v>
      </c>
      <c r="C179" s="153" t="s">
        <v>1908</v>
      </c>
      <c r="D179" s="148" t="s">
        <v>338</v>
      </c>
      <c r="E179" s="149">
        <v>33</v>
      </c>
      <c r="F179" s="150">
        <v>0</v>
      </c>
      <c r="G179" s="151">
        <f t="shared" si="13"/>
        <v>0</v>
      </c>
      <c r="H179" s="131">
        <v>0</v>
      </c>
      <c r="I179" s="131">
        <v>0</v>
      </c>
      <c r="J179" s="131">
        <v>1127</v>
      </c>
      <c r="K179" s="131">
        <v>37191</v>
      </c>
      <c r="L179" s="131">
        <v>21</v>
      </c>
      <c r="M179" s="131">
        <v>45001.11</v>
      </c>
      <c r="N179" s="130">
        <v>0</v>
      </c>
      <c r="O179" s="130">
        <v>0</v>
      </c>
      <c r="P179" s="130">
        <v>0</v>
      </c>
      <c r="Q179" s="130">
        <v>0</v>
      </c>
      <c r="R179" s="131">
        <v>0</v>
      </c>
      <c r="S179" s="131" t="s">
        <v>326</v>
      </c>
      <c r="T179" s="131"/>
      <c r="U179" s="131">
        <v>0</v>
      </c>
      <c r="V179" s="131">
        <v>0</v>
      </c>
      <c r="W179" s="131">
        <v>0</v>
      </c>
      <c r="X179" s="131" t="s">
        <v>327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328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ht="22.5">
      <c r="A180" s="146" t="s">
        <v>815</v>
      </c>
      <c r="B180" s="147" t="s">
        <v>1909</v>
      </c>
      <c r="C180" s="153" t="s">
        <v>1910</v>
      </c>
      <c r="D180" s="148" t="s">
        <v>338</v>
      </c>
      <c r="E180" s="149">
        <v>53.2</v>
      </c>
      <c r="F180" s="150">
        <v>0</v>
      </c>
      <c r="G180" s="151">
        <f t="shared" si="13"/>
        <v>0</v>
      </c>
      <c r="H180" s="131">
        <v>0</v>
      </c>
      <c r="I180" s="131">
        <v>0</v>
      </c>
      <c r="J180" s="131">
        <v>1782</v>
      </c>
      <c r="K180" s="131">
        <v>94802.400000000009</v>
      </c>
      <c r="L180" s="131">
        <v>21</v>
      </c>
      <c r="M180" s="131">
        <v>114710.90399999999</v>
      </c>
      <c r="N180" s="130">
        <v>0</v>
      </c>
      <c r="O180" s="130">
        <v>0</v>
      </c>
      <c r="P180" s="130">
        <v>0</v>
      </c>
      <c r="Q180" s="130">
        <v>0</v>
      </c>
      <c r="R180" s="131">
        <v>0</v>
      </c>
      <c r="S180" s="131" t="s">
        <v>326</v>
      </c>
      <c r="T180" s="131"/>
      <c r="U180" s="131">
        <v>0</v>
      </c>
      <c r="V180" s="131">
        <v>0</v>
      </c>
      <c r="W180" s="131">
        <v>0</v>
      </c>
      <c r="X180" s="131" t="s">
        <v>327</v>
      </c>
      <c r="Y180" s="126"/>
      <c r="Z180" s="126"/>
      <c r="AA180" s="126"/>
      <c r="AB180" s="126"/>
      <c r="AC180" s="126"/>
      <c r="AD180" s="126"/>
      <c r="AE180" s="126"/>
      <c r="AF180" s="126"/>
      <c r="AG180" s="126" t="s">
        <v>328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ht="22.5">
      <c r="A181" s="146" t="s">
        <v>818</v>
      </c>
      <c r="B181" s="147" t="s">
        <v>1911</v>
      </c>
      <c r="C181" s="153" t="s">
        <v>1912</v>
      </c>
      <c r="D181" s="148" t="s">
        <v>338</v>
      </c>
      <c r="E181" s="149">
        <v>19.600000000000001</v>
      </c>
      <c r="F181" s="150">
        <v>0</v>
      </c>
      <c r="G181" s="151">
        <f t="shared" si="13"/>
        <v>0</v>
      </c>
      <c r="H181" s="131">
        <v>0</v>
      </c>
      <c r="I181" s="131">
        <v>0</v>
      </c>
      <c r="J181" s="131">
        <v>2230</v>
      </c>
      <c r="K181" s="131">
        <v>43708</v>
      </c>
      <c r="L181" s="131">
        <v>21</v>
      </c>
      <c r="M181" s="131">
        <v>52886.68</v>
      </c>
      <c r="N181" s="130">
        <v>0</v>
      </c>
      <c r="O181" s="130">
        <v>0</v>
      </c>
      <c r="P181" s="130">
        <v>0</v>
      </c>
      <c r="Q181" s="130">
        <v>0</v>
      </c>
      <c r="R181" s="131">
        <v>0</v>
      </c>
      <c r="S181" s="131" t="s">
        <v>326</v>
      </c>
      <c r="T181" s="131"/>
      <c r="U181" s="131">
        <v>0</v>
      </c>
      <c r="V181" s="131">
        <v>0</v>
      </c>
      <c r="W181" s="131">
        <v>0</v>
      </c>
      <c r="X181" s="131" t="s">
        <v>327</v>
      </c>
      <c r="Y181" s="126"/>
      <c r="Z181" s="126"/>
      <c r="AA181" s="126"/>
      <c r="AB181" s="126"/>
      <c r="AC181" s="126"/>
      <c r="AD181" s="126"/>
      <c r="AE181" s="126"/>
      <c r="AF181" s="126"/>
      <c r="AG181" s="126" t="s">
        <v>328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ht="22.5">
      <c r="A182" s="146" t="s">
        <v>821</v>
      </c>
      <c r="B182" s="147" t="s">
        <v>1913</v>
      </c>
      <c r="C182" s="153" t="s">
        <v>1914</v>
      </c>
      <c r="D182" s="148" t="s">
        <v>653</v>
      </c>
      <c r="E182" s="149">
        <v>24.864999999999998</v>
      </c>
      <c r="F182" s="150">
        <v>0</v>
      </c>
      <c r="G182" s="151">
        <f t="shared" si="13"/>
        <v>0</v>
      </c>
      <c r="H182" s="131">
        <v>0</v>
      </c>
      <c r="I182" s="131">
        <v>0</v>
      </c>
      <c r="J182" s="131">
        <v>3485</v>
      </c>
      <c r="K182" s="131">
        <v>86654.524999999994</v>
      </c>
      <c r="L182" s="131">
        <v>21</v>
      </c>
      <c r="M182" s="131">
        <v>104851.9813</v>
      </c>
      <c r="N182" s="130">
        <v>0</v>
      </c>
      <c r="O182" s="130">
        <v>0</v>
      </c>
      <c r="P182" s="130">
        <v>0</v>
      </c>
      <c r="Q182" s="130">
        <v>0</v>
      </c>
      <c r="R182" s="131">
        <v>0</v>
      </c>
      <c r="S182" s="131" t="s">
        <v>326</v>
      </c>
      <c r="T182" s="131"/>
      <c r="U182" s="131">
        <v>0</v>
      </c>
      <c r="V182" s="131">
        <v>0</v>
      </c>
      <c r="W182" s="131">
        <v>0</v>
      </c>
      <c r="X182" s="131" t="s">
        <v>327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328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>
      <c r="A183" s="146" t="s">
        <v>826</v>
      </c>
      <c r="B183" s="147" t="s">
        <v>1915</v>
      </c>
      <c r="C183" s="153" t="s">
        <v>1916</v>
      </c>
      <c r="D183" s="148" t="s">
        <v>338</v>
      </c>
      <c r="E183" s="149">
        <v>173.262</v>
      </c>
      <c r="F183" s="150">
        <v>0</v>
      </c>
      <c r="G183" s="151">
        <f t="shared" si="13"/>
        <v>0</v>
      </c>
      <c r="H183" s="131">
        <v>185.06</v>
      </c>
      <c r="I183" s="131">
        <v>32063.865720000002</v>
      </c>
      <c r="J183" s="131">
        <v>441.94</v>
      </c>
      <c r="K183" s="131">
        <v>76571.408280000003</v>
      </c>
      <c r="L183" s="131">
        <v>21</v>
      </c>
      <c r="M183" s="131">
        <v>131448.67670000001</v>
      </c>
      <c r="N183" s="130">
        <v>3.9309999999999998E-2</v>
      </c>
      <c r="O183" s="130">
        <v>6.8109292199999993</v>
      </c>
      <c r="P183" s="130">
        <v>0</v>
      </c>
      <c r="Q183" s="130">
        <v>0</v>
      </c>
      <c r="R183" s="131">
        <v>0</v>
      </c>
      <c r="S183" s="131" t="s">
        <v>326</v>
      </c>
      <c r="T183" s="131"/>
      <c r="U183" s="131">
        <v>0</v>
      </c>
      <c r="V183" s="131">
        <v>0</v>
      </c>
      <c r="W183" s="131">
        <v>0</v>
      </c>
      <c r="X183" s="131" t="s">
        <v>327</v>
      </c>
      <c r="Y183" s="126"/>
      <c r="Z183" s="126"/>
      <c r="AA183" s="126"/>
      <c r="AB183" s="126"/>
      <c r="AC183" s="126"/>
      <c r="AD183" s="126"/>
      <c r="AE183" s="126"/>
      <c r="AF183" s="126"/>
      <c r="AG183" s="126" t="s">
        <v>328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ht="22.5">
      <c r="A184" s="146" t="s">
        <v>829</v>
      </c>
      <c r="B184" s="147" t="s">
        <v>1917</v>
      </c>
      <c r="C184" s="153" t="s">
        <v>1918</v>
      </c>
      <c r="D184" s="148" t="s">
        <v>338</v>
      </c>
      <c r="E184" s="149">
        <v>173.262</v>
      </c>
      <c r="F184" s="150">
        <v>0</v>
      </c>
      <c r="G184" s="151">
        <f t="shared" si="13"/>
        <v>0</v>
      </c>
      <c r="H184" s="131">
        <v>0</v>
      </c>
      <c r="I184" s="131">
        <v>0</v>
      </c>
      <c r="J184" s="131">
        <v>293.5</v>
      </c>
      <c r="K184" s="131">
        <v>50852.396999999997</v>
      </c>
      <c r="L184" s="131">
        <v>21</v>
      </c>
      <c r="M184" s="131">
        <v>61531.404000000002</v>
      </c>
      <c r="N184" s="130">
        <v>0</v>
      </c>
      <c r="O184" s="130">
        <v>0</v>
      </c>
      <c r="P184" s="130">
        <v>0</v>
      </c>
      <c r="Q184" s="130">
        <v>0</v>
      </c>
      <c r="R184" s="131">
        <v>0</v>
      </c>
      <c r="S184" s="131" t="s">
        <v>326</v>
      </c>
      <c r="T184" s="131"/>
      <c r="U184" s="131">
        <v>0</v>
      </c>
      <c r="V184" s="131">
        <v>0</v>
      </c>
      <c r="W184" s="131">
        <v>0</v>
      </c>
      <c r="X184" s="131" t="s">
        <v>327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328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>
      <c r="A185" s="146" t="s">
        <v>832</v>
      </c>
      <c r="B185" s="147" t="s">
        <v>1919</v>
      </c>
      <c r="C185" s="153" t="s">
        <v>1920</v>
      </c>
      <c r="D185" s="148" t="s">
        <v>338</v>
      </c>
      <c r="E185" s="149">
        <v>93.397000000000006</v>
      </c>
      <c r="F185" s="150">
        <v>0</v>
      </c>
      <c r="G185" s="151">
        <f t="shared" si="13"/>
        <v>0</v>
      </c>
      <c r="H185" s="131">
        <v>0</v>
      </c>
      <c r="I185" s="131">
        <v>0</v>
      </c>
      <c r="J185" s="131">
        <v>160.76</v>
      </c>
      <c r="K185" s="131">
        <v>15014.50172</v>
      </c>
      <c r="L185" s="131">
        <v>21</v>
      </c>
      <c r="M185" s="131">
        <v>18167.544999999998</v>
      </c>
      <c r="N185" s="130">
        <v>0</v>
      </c>
      <c r="O185" s="130">
        <v>0</v>
      </c>
      <c r="P185" s="130">
        <v>0</v>
      </c>
      <c r="Q185" s="130">
        <v>0</v>
      </c>
      <c r="R185" s="131">
        <v>0</v>
      </c>
      <c r="S185" s="131" t="s">
        <v>326</v>
      </c>
      <c r="T185" s="131"/>
      <c r="U185" s="131">
        <v>0</v>
      </c>
      <c r="V185" s="131">
        <v>0</v>
      </c>
      <c r="W185" s="131">
        <v>0</v>
      </c>
      <c r="X185" s="131" t="s">
        <v>327</v>
      </c>
      <c r="Y185" s="126"/>
      <c r="Z185" s="126"/>
      <c r="AA185" s="126"/>
      <c r="AB185" s="126"/>
      <c r="AC185" s="126"/>
      <c r="AD185" s="126"/>
      <c r="AE185" s="126"/>
      <c r="AF185" s="126"/>
      <c r="AG185" s="126" t="s">
        <v>328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ht="22.5">
      <c r="A186" s="146" t="s">
        <v>835</v>
      </c>
      <c r="B186" s="147" t="s">
        <v>1921</v>
      </c>
      <c r="C186" s="153" t="s">
        <v>1922</v>
      </c>
      <c r="D186" s="148" t="s">
        <v>735</v>
      </c>
      <c r="E186" s="149">
        <v>5.8319999999999999</v>
      </c>
      <c r="F186" s="150">
        <v>0</v>
      </c>
      <c r="G186" s="151">
        <f t="shared" si="13"/>
        <v>0</v>
      </c>
      <c r="H186" s="131">
        <v>39037.57</v>
      </c>
      <c r="I186" s="131">
        <v>227667.10824</v>
      </c>
      <c r="J186" s="131">
        <v>11762.43</v>
      </c>
      <c r="K186" s="131">
        <v>68598.491760000004</v>
      </c>
      <c r="L186" s="131">
        <v>21</v>
      </c>
      <c r="M186" s="131">
        <v>358481.37599999999</v>
      </c>
      <c r="N186" s="130">
        <v>1.0210999999999999</v>
      </c>
      <c r="O186" s="130">
        <v>5.9550551999999994</v>
      </c>
      <c r="P186" s="130">
        <v>0</v>
      </c>
      <c r="Q186" s="130">
        <v>0</v>
      </c>
      <c r="R186" s="131">
        <v>0</v>
      </c>
      <c r="S186" s="131" t="s">
        <v>326</v>
      </c>
      <c r="T186" s="131"/>
      <c r="U186" s="131">
        <v>0</v>
      </c>
      <c r="V186" s="131">
        <v>0</v>
      </c>
      <c r="W186" s="131">
        <v>0</v>
      </c>
      <c r="X186" s="131" t="s">
        <v>327</v>
      </c>
      <c r="Y186" s="126"/>
      <c r="Z186" s="126"/>
      <c r="AA186" s="126"/>
      <c r="AB186" s="126"/>
      <c r="AC186" s="126"/>
      <c r="AD186" s="126"/>
      <c r="AE186" s="126"/>
      <c r="AF186" s="126"/>
      <c r="AG186" s="126" t="s">
        <v>328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ht="22.5">
      <c r="A187" s="146" t="s">
        <v>838</v>
      </c>
      <c r="B187" s="147" t="s">
        <v>1923</v>
      </c>
      <c r="C187" s="153" t="s">
        <v>1924</v>
      </c>
      <c r="D187" s="148" t="s">
        <v>653</v>
      </c>
      <c r="E187" s="149">
        <v>2.8530000000000002</v>
      </c>
      <c r="F187" s="150">
        <v>0</v>
      </c>
      <c r="G187" s="151">
        <f t="shared" si="13"/>
        <v>0</v>
      </c>
      <c r="H187" s="131">
        <v>0</v>
      </c>
      <c r="I187" s="131">
        <v>0</v>
      </c>
      <c r="J187" s="131">
        <v>3403</v>
      </c>
      <c r="K187" s="131">
        <v>9708.759</v>
      </c>
      <c r="L187" s="131">
        <v>21</v>
      </c>
      <c r="M187" s="131">
        <v>11747.5996</v>
      </c>
      <c r="N187" s="130">
        <v>0</v>
      </c>
      <c r="O187" s="130">
        <v>0</v>
      </c>
      <c r="P187" s="130">
        <v>0</v>
      </c>
      <c r="Q187" s="130">
        <v>0</v>
      </c>
      <c r="R187" s="131">
        <v>0</v>
      </c>
      <c r="S187" s="131" t="s">
        <v>326</v>
      </c>
      <c r="T187" s="131"/>
      <c r="U187" s="131">
        <v>0</v>
      </c>
      <c r="V187" s="131">
        <v>0</v>
      </c>
      <c r="W187" s="131">
        <v>0</v>
      </c>
      <c r="X187" s="131" t="s">
        <v>327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328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ht="22.5">
      <c r="A188" s="146" t="s">
        <v>886</v>
      </c>
      <c r="B188" s="147" t="s">
        <v>1925</v>
      </c>
      <c r="C188" s="153" t="s">
        <v>1926</v>
      </c>
      <c r="D188" s="148" t="s">
        <v>735</v>
      </c>
      <c r="E188" s="149">
        <v>0.23400000000000001</v>
      </c>
      <c r="F188" s="150">
        <v>0</v>
      </c>
      <c r="G188" s="151">
        <f t="shared" si="13"/>
        <v>0</v>
      </c>
      <c r="H188" s="131">
        <v>40685.93</v>
      </c>
      <c r="I188" s="131">
        <v>9520.5076200000003</v>
      </c>
      <c r="J188" s="131">
        <v>10114.07</v>
      </c>
      <c r="K188" s="131">
        <v>2366.69238</v>
      </c>
      <c r="L188" s="131">
        <v>21</v>
      </c>
      <c r="M188" s="131">
        <v>14383.512000000001</v>
      </c>
      <c r="N188" s="130">
        <v>1.0211600000000001</v>
      </c>
      <c r="O188" s="130">
        <v>0.23895144000000004</v>
      </c>
      <c r="P188" s="130">
        <v>0</v>
      </c>
      <c r="Q188" s="130">
        <v>0</v>
      </c>
      <c r="R188" s="131">
        <v>0</v>
      </c>
      <c r="S188" s="131" t="s">
        <v>326</v>
      </c>
      <c r="T188" s="131"/>
      <c r="U188" s="131">
        <v>0</v>
      </c>
      <c r="V188" s="131">
        <v>0</v>
      </c>
      <c r="W188" s="131">
        <v>0</v>
      </c>
      <c r="X188" s="131" t="s">
        <v>327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328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ht="22.5">
      <c r="A189" s="146" t="s">
        <v>889</v>
      </c>
      <c r="B189" s="147" t="s">
        <v>1927</v>
      </c>
      <c r="C189" s="153" t="s">
        <v>1928</v>
      </c>
      <c r="D189" s="148" t="s">
        <v>653</v>
      </c>
      <c r="E189" s="149">
        <v>22.271999999999998</v>
      </c>
      <c r="F189" s="150">
        <v>0</v>
      </c>
      <c r="G189" s="151">
        <f t="shared" si="13"/>
        <v>0</v>
      </c>
      <c r="H189" s="131">
        <v>0</v>
      </c>
      <c r="I189" s="131">
        <v>0</v>
      </c>
      <c r="J189" s="131">
        <v>1507</v>
      </c>
      <c r="K189" s="131">
        <v>33563.903999999995</v>
      </c>
      <c r="L189" s="131">
        <v>21</v>
      </c>
      <c r="M189" s="131">
        <v>40612.319000000003</v>
      </c>
      <c r="N189" s="130">
        <v>0</v>
      </c>
      <c r="O189" s="130">
        <v>0</v>
      </c>
      <c r="P189" s="130">
        <v>0</v>
      </c>
      <c r="Q189" s="130">
        <v>0</v>
      </c>
      <c r="R189" s="131">
        <v>0</v>
      </c>
      <c r="S189" s="131" t="s">
        <v>326</v>
      </c>
      <c r="T189" s="131"/>
      <c r="U189" s="131">
        <v>0</v>
      </c>
      <c r="V189" s="131">
        <v>0</v>
      </c>
      <c r="W189" s="131">
        <v>0</v>
      </c>
      <c r="X189" s="131" t="s">
        <v>327</v>
      </c>
      <c r="Y189" s="126"/>
      <c r="Z189" s="126"/>
      <c r="AA189" s="126"/>
      <c r="AB189" s="126"/>
      <c r="AC189" s="126"/>
      <c r="AD189" s="126"/>
      <c r="AE189" s="126"/>
      <c r="AF189" s="126"/>
      <c r="AG189" s="126" t="s">
        <v>328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ht="22.5">
      <c r="A190" s="146" t="s">
        <v>892</v>
      </c>
      <c r="B190" s="147" t="s">
        <v>1929</v>
      </c>
      <c r="C190" s="153" t="s">
        <v>1930</v>
      </c>
      <c r="D190" s="148" t="s">
        <v>338</v>
      </c>
      <c r="E190" s="149">
        <v>222.72</v>
      </c>
      <c r="F190" s="150">
        <v>0</v>
      </c>
      <c r="G190" s="151">
        <f t="shared" si="13"/>
        <v>0</v>
      </c>
      <c r="H190" s="131">
        <v>0</v>
      </c>
      <c r="I190" s="131">
        <v>0</v>
      </c>
      <c r="J190" s="131">
        <v>25.14</v>
      </c>
      <c r="K190" s="131">
        <v>5599.1808000000001</v>
      </c>
      <c r="L190" s="131">
        <v>21</v>
      </c>
      <c r="M190" s="131">
        <v>6775.0078000000003</v>
      </c>
      <c r="N190" s="130">
        <v>0</v>
      </c>
      <c r="O190" s="130">
        <v>0</v>
      </c>
      <c r="P190" s="130">
        <v>0</v>
      </c>
      <c r="Q190" s="130">
        <v>0</v>
      </c>
      <c r="R190" s="131">
        <v>0</v>
      </c>
      <c r="S190" s="131" t="s">
        <v>326</v>
      </c>
      <c r="T190" s="131"/>
      <c r="U190" s="131">
        <v>0</v>
      </c>
      <c r="V190" s="131">
        <v>0</v>
      </c>
      <c r="W190" s="131">
        <v>0</v>
      </c>
      <c r="X190" s="131" t="s">
        <v>327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328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ht="22.5">
      <c r="A191" s="146" t="s">
        <v>895</v>
      </c>
      <c r="B191" s="147" t="s">
        <v>1931</v>
      </c>
      <c r="C191" s="153" t="s">
        <v>1932</v>
      </c>
      <c r="D191" s="148" t="s">
        <v>338</v>
      </c>
      <c r="E191" s="149">
        <v>256.12799999999999</v>
      </c>
      <c r="F191" s="150">
        <v>0</v>
      </c>
      <c r="G191" s="151">
        <f t="shared" si="13"/>
        <v>0</v>
      </c>
      <c r="H191" s="131">
        <v>47.3</v>
      </c>
      <c r="I191" s="131">
        <v>12114.854399999998</v>
      </c>
      <c r="J191" s="131">
        <v>0</v>
      </c>
      <c r="K191" s="131">
        <v>0</v>
      </c>
      <c r="L191" s="131">
        <v>21</v>
      </c>
      <c r="M191" s="131">
        <v>14658.968500000001</v>
      </c>
      <c r="N191" s="130">
        <v>0</v>
      </c>
      <c r="O191" s="130">
        <v>0</v>
      </c>
      <c r="P191" s="130">
        <v>0</v>
      </c>
      <c r="Q191" s="130">
        <v>0</v>
      </c>
      <c r="R191" s="131">
        <v>0</v>
      </c>
      <c r="S191" s="131" t="s">
        <v>326</v>
      </c>
      <c r="T191" s="131"/>
      <c r="U191" s="131">
        <v>0</v>
      </c>
      <c r="V191" s="131">
        <v>0</v>
      </c>
      <c r="W191" s="131">
        <v>0</v>
      </c>
      <c r="X191" s="131" t="s">
        <v>385</v>
      </c>
      <c r="Y191" s="126"/>
      <c r="Z191" s="126"/>
      <c r="AA191" s="126"/>
      <c r="AB191" s="126"/>
      <c r="AC191" s="126"/>
      <c r="AD191" s="126"/>
      <c r="AE191" s="126"/>
      <c r="AF191" s="126"/>
      <c r="AG191" s="126" t="s">
        <v>386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>
      <c r="A192" s="146" t="s">
        <v>899</v>
      </c>
      <c r="B192" s="147" t="s">
        <v>1933</v>
      </c>
      <c r="C192" s="153" t="s">
        <v>1934</v>
      </c>
      <c r="D192" s="148" t="s">
        <v>653</v>
      </c>
      <c r="E192" s="149">
        <v>24.422999999999998</v>
      </c>
      <c r="F192" s="150">
        <v>0</v>
      </c>
      <c r="G192" s="151">
        <f t="shared" si="13"/>
        <v>0</v>
      </c>
      <c r="H192" s="131">
        <v>2755.62</v>
      </c>
      <c r="I192" s="131">
        <v>67300.507259999998</v>
      </c>
      <c r="J192" s="131">
        <v>339.38</v>
      </c>
      <c r="K192" s="131">
        <v>8288.6777399999992</v>
      </c>
      <c r="L192" s="131">
        <v>21</v>
      </c>
      <c r="M192" s="131">
        <v>91462.919900000008</v>
      </c>
      <c r="N192" s="130">
        <v>2.5249999999999999</v>
      </c>
      <c r="O192" s="130">
        <v>61.668074999999995</v>
      </c>
      <c r="P192" s="130">
        <v>0</v>
      </c>
      <c r="Q192" s="130">
        <v>0</v>
      </c>
      <c r="R192" s="131">
        <v>0</v>
      </c>
      <c r="S192" s="131" t="s">
        <v>326</v>
      </c>
      <c r="T192" s="131"/>
      <c r="U192" s="131">
        <v>0</v>
      </c>
      <c r="V192" s="131">
        <v>0</v>
      </c>
      <c r="W192" s="131">
        <v>0</v>
      </c>
      <c r="X192" s="131" t="s">
        <v>327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328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ht="22.5">
      <c r="A193" s="146" t="s">
        <v>903</v>
      </c>
      <c r="B193" s="147" t="s">
        <v>1935</v>
      </c>
      <c r="C193" s="153" t="s">
        <v>1936</v>
      </c>
      <c r="D193" s="148" t="s">
        <v>735</v>
      </c>
      <c r="E193" s="149">
        <v>0.60399999999999998</v>
      </c>
      <c r="F193" s="150">
        <v>0</v>
      </c>
      <c r="G193" s="151">
        <f t="shared" si="13"/>
        <v>0</v>
      </c>
      <c r="H193" s="131">
        <v>42060.31</v>
      </c>
      <c r="I193" s="131">
        <v>25404.427239999997</v>
      </c>
      <c r="J193" s="131">
        <v>5839.69</v>
      </c>
      <c r="K193" s="131">
        <v>3527.1727599999995</v>
      </c>
      <c r="L193" s="131">
        <v>21</v>
      </c>
      <c r="M193" s="131">
        <v>35007.235999999997</v>
      </c>
      <c r="N193" s="130">
        <v>1.0570200000000001</v>
      </c>
      <c r="O193" s="130">
        <v>0.63844008000000008</v>
      </c>
      <c r="P193" s="130">
        <v>0</v>
      </c>
      <c r="Q193" s="130">
        <v>0</v>
      </c>
      <c r="R193" s="131">
        <v>0</v>
      </c>
      <c r="S193" s="131" t="s">
        <v>326</v>
      </c>
      <c r="T193" s="131"/>
      <c r="U193" s="131">
        <v>0</v>
      </c>
      <c r="V193" s="131">
        <v>0</v>
      </c>
      <c r="W193" s="131">
        <v>0</v>
      </c>
      <c r="X193" s="131" t="s">
        <v>327</v>
      </c>
      <c r="Y193" s="126"/>
      <c r="Z193" s="126"/>
      <c r="AA193" s="126"/>
      <c r="AB193" s="126"/>
      <c r="AC193" s="126"/>
      <c r="AD193" s="126"/>
      <c r="AE193" s="126"/>
      <c r="AF193" s="126"/>
      <c r="AG193" s="126" t="s">
        <v>328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>
      <c r="A194" s="146" t="s">
        <v>907</v>
      </c>
      <c r="B194" s="147" t="s">
        <v>1937</v>
      </c>
      <c r="C194" s="153" t="s">
        <v>1938</v>
      </c>
      <c r="D194" s="148" t="s">
        <v>735</v>
      </c>
      <c r="E194" s="149">
        <v>0.90900000000000003</v>
      </c>
      <c r="F194" s="150">
        <v>0</v>
      </c>
      <c r="G194" s="151">
        <f t="shared" si="13"/>
        <v>0</v>
      </c>
      <c r="H194" s="131">
        <v>0</v>
      </c>
      <c r="I194" s="131">
        <v>0</v>
      </c>
      <c r="J194" s="131">
        <v>50800</v>
      </c>
      <c r="K194" s="131">
        <v>46177.200000000004</v>
      </c>
      <c r="L194" s="131">
        <v>21</v>
      </c>
      <c r="M194" s="131">
        <v>55874.411999999997</v>
      </c>
      <c r="N194" s="130">
        <v>0</v>
      </c>
      <c r="O194" s="130">
        <v>0</v>
      </c>
      <c r="P194" s="130">
        <v>0</v>
      </c>
      <c r="Q194" s="130">
        <v>0</v>
      </c>
      <c r="R194" s="131">
        <v>0</v>
      </c>
      <c r="S194" s="131" t="s">
        <v>326</v>
      </c>
      <c r="T194" s="131"/>
      <c r="U194" s="131">
        <v>0</v>
      </c>
      <c r="V194" s="131">
        <v>0</v>
      </c>
      <c r="W194" s="131">
        <v>0</v>
      </c>
      <c r="X194" s="131" t="s">
        <v>327</v>
      </c>
      <c r="Y194" s="126"/>
      <c r="Z194" s="126"/>
      <c r="AA194" s="126"/>
      <c r="AB194" s="126"/>
      <c r="AC194" s="126"/>
      <c r="AD194" s="126"/>
      <c r="AE194" s="126"/>
      <c r="AF194" s="126"/>
      <c r="AG194" s="126" t="s">
        <v>328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>
      <c r="A195" s="134" t="s">
        <v>320</v>
      </c>
      <c r="B195" s="135" t="s">
        <v>278</v>
      </c>
      <c r="C195" s="152" t="s">
        <v>265</v>
      </c>
      <c r="D195" s="136"/>
      <c r="E195" s="137"/>
      <c r="F195" s="138"/>
      <c r="G195" s="139">
        <f>SUM(G196:G197)</f>
        <v>0</v>
      </c>
      <c r="H195" s="133"/>
      <c r="I195" s="133">
        <v>0</v>
      </c>
      <c r="J195" s="133"/>
      <c r="K195" s="133">
        <v>0</v>
      </c>
      <c r="L195" s="133"/>
      <c r="M195" s="133"/>
      <c r="N195" s="132"/>
      <c r="O195" s="132"/>
      <c r="P195" s="132"/>
      <c r="Q195" s="132"/>
      <c r="R195" s="133"/>
      <c r="S195" s="133"/>
      <c r="T195" s="133"/>
      <c r="U195" s="133"/>
      <c r="V195" s="133"/>
      <c r="W195" s="133"/>
      <c r="X195" s="133"/>
      <c r="AG195" t="s">
        <v>321</v>
      </c>
    </row>
    <row r="196" spans="1:60">
      <c r="A196" s="146" t="s">
        <v>1939</v>
      </c>
      <c r="B196" s="147" t="s">
        <v>721</v>
      </c>
      <c r="C196" s="153" t="s">
        <v>722</v>
      </c>
      <c r="D196" s="148" t="s">
        <v>509</v>
      </c>
      <c r="E196" s="149">
        <v>1</v>
      </c>
      <c r="F196" s="150">
        <v>0</v>
      </c>
      <c r="G196" s="151">
        <f t="shared" ref="G196:G197" si="14">F196*E196</f>
        <v>0</v>
      </c>
      <c r="H196" s="131">
        <v>0</v>
      </c>
      <c r="I196" s="131">
        <v>0</v>
      </c>
      <c r="J196" s="131">
        <v>50000</v>
      </c>
      <c r="K196" s="131">
        <v>50000</v>
      </c>
      <c r="L196" s="131">
        <v>21</v>
      </c>
      <c r="M196" s="131">
        <v>60500</v>
      </c>
      <c r="N196" s="130">
        <v>0</v>
      </c>
      <c r="O196" s="130">
        <v>0</v>
      </c>
      <c r="P196" s="130">
        <v>0</v>
      </c>
      <c r="Q196" s="130">
        <v>0</v>
      </c>
      <c r="R196" s="131">
        <v>0</v>
      </c>
      <c r="S196" s="131" t="s">
        <v>326</v>
      </c>
      <c r="T196" s="131"/>
      <c r="U196" s="131">
        <v>0</v>
      </c>
      <c r="V196" s="131">
        <v>0</v>
      </c>
      <c r="W196" s="131">
        <v>0</v>
      </c>
      <c r="X196" s="131" t="s">
        <v>327</v>
      </c>
      <c r="Y196" s="126"/>
      <c r="Z196" s="126"/>
      <c r="AA196" s="126"/>
      <c r="AB196" s="126"/>
      <c r="AC196" s="126"/>
      <c r="AD196" s="126"/>
      <c r="AE196" s="126"/>
      <c r="AF196" s="126"/>
      <c r="AG196" s="126" t="s">
        <v>328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>
      <c r="A197" s="146" t="s">
        <v>1940</v>
      </c>
      <c r="B197" s="147" t="s">
        <v>724</v>
      </c>
      <c r="C197" s="153" t="s">
        <v>725</v>
      </c>
      <c r="D197" s="148" t="s">
        <v>726</v>
      </c>
      <c r="E197" s="149">
        <v>1</v>
      </c>
      <c r="F197" s="150">
        <v>0</v>
      </c>
      <c r="G197" s="151">
        <f t="shared" si="14"/>
        <v>0</v>
      </c>
      <c r="H197" s="131">
        <v>0</v>
      </c>
      <c r="I197" s="131">
        <v>0</v>
      </c>
      <c r="J197" s="131">
        <v>50000</v>
      </c>
      <c r="K197" s="131">
        <v>50000</v>
      </c>
      <c r="L197" s="131">
        <v>21</v>
      </c>
      <c r="M197" s="131">
        <v>60500</v>
      </c>
      <c r="N197" s="130">
        <v>0</v>
      </c>
      <c r="O197" s="130">
        <v>0</v>
      </c>
      <c r="P197" s="130">
        <v>0</v>
      </c>
      <c r="Q197" s="130">
        <v>0</v>
      </c>
      <c r="R197" s="131">
        <v>0</v>
      </c>
      <c r="S197" s="131" t="s">
        <v>326</v>
      </c>
      <c r="T197" s="131"/>
      <c r="U197" s="131">
        <v>0</v>
      </c>
      <c r="V197" s="131">
        <v>0</v>
      </c>
      <c r="W197" s="131">
        <v>0</v>
      </c>
      <c r="X197" s="131" t="s">
        <v>327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328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>
      <c r="A198" s="134" t="s">
        <v>320</v>
      </c>
      <c r="B198" s="135" t="s">
        <v>279</v>
      </c>
      <c r="C198" s="152" t="s">
        <v>268</v>
      </c>
      <c r="D198" s="136"/>
      <c r="E198" s="137"/>
      <c r="F198" s="138"/>
      <c r="G198" s="139">
        <f>G199</f>
        <v>0</v>
      </c>
      <c r="H198" s="133"/>
      <c r="I198" s="133">
        <v>0</v>
      </c>
      <c r="J198" s="133"/>
      <c r="K198" s="133">
        <v>0</v>
      </c>
      <c r="L198" s="133"/>
      <c r="M198" s="133"/>
      <c r="N198" s="132"/>
      <c r="O198" s="132"/>
      <c r="P198" s="132"/>
      <c r="Q198" s="132"/>
      <c r="R198" s="133"/>
      <c r="S198" s="133"/>
      <c r="T198" s="133"/>
      <c r="U198" s="133"/>
      <c r="V198" s="133"/>
      <c r="W198" s="133"/>
      <c r="X198" s="133"/>
      <c r="AG198" t="s">
        <v>321</v>
      </c>
    </row>
    <row r="199" spans="1:60">
      <c r="A199" s="158" t="s">
        <v>1941</v>
      </c>
      <c r="B199" s="159" t="s">
        <v>728</v>
      </c>
      <c r="C199" s="160" t="s">
        <v>729</v>
      </c>
      <c r="D199" s="161" t="s">
        <v>730</v>
      </c>
      <c r="E199" s="162">
        <v>1</v>
      </c>
      <c r="F199" s="163">
        <v>0</v>
      </c>
      <c r="G199" s="151">
        <f>F199*E199</f>
        <v>0</v>
      </c>
      <c r="H199" s="131">
        <v>0</v>
      </c>
      <c r="I199" s="131">
        <v>0</v>
      </c>
      <c r="J199" s="131">
        <v>97373.65</v>
      </c>
      <c r="K199" s="131">
        <v>194747.3</v>
      </c>
      <c r="L199" s="131">
        <v>21</v>
      </c>
      <c r="M199" s="131">
        <v>235644.23299999998</v>
      </c>
      <c r="N199" s="130">
        <v>0</v>
      </c>
      <c r="O199" s="130">
        <v>0</v>
      </c>
      <c r="P199" s="130">
        <v>0</v>
      </c>
      <c r="Q199" s="130">
        <v>0</v>
      </c>
      <c r="R199" s="131">
        <v>0</v>
      </c>
      <c r="S199" s="131" t="s">
        <v>326</v>
      </c>
      <c r="T199" s="131"/>
      <c r="U199" s="131">
        <v>0</v>
      </c>
      <c r="V199" s="131">
        <v>0</v>
      </c>
      <c r="W199" s="131">
        <v>0</v>
      </c>
      <c r="X199" s="131" t="s">
        <v>731</v>
      </c>
      <c r="Y199" s="126"/>
      <c r="Z199" s="126"/>
      <c r="AA199" s="126"/>
      <c r="AB199" s="126"/>
      <c r="AC199" s="126"/>
      <c r="AD199" s="126"/>
      <c r="AE199" s="126"/>
      <c r="AF199" s="126"/>
      <c r="AG199" s="126" t="s">
        <v>732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>
      <c r="A200" s="134" t="s">
        <v>320</v>
      </c>
      <c r="B200" s="135" t="s">
        <v>280</v>
      </c>
      <c r="C200" s="152" t="s">
        <v>277</v>
      </c>
      <c r="D200" s="136"/>
      <c r="E200" s="137"/>
      <c r="F200" s="138"/>
      <c r="G200" s="139">
        <f>SUM(G201:G217)</f>
        <v>0</v>
      </c>
      <c r="H200" s="133"/>
      <c r="I200" s="133">
        <v>0</v>
      </c>
      <c r="J200" s="133"/>
      <c r="K200" s="133">
        <v>0</v>
      </c>
      <c r="L200" s="133"/>
      <c r="M200" s="133"/>
      <c r="N200" s="132"/>
      <c r="O200" s="132"/>
      <c r="P200" s="132"/>
      <c r="Q200" s="132"/>
      <c r="R200" s="133"/>
      <c r="S200" s="133"/>
      <c r="T200" s="133"/>
      <c r="U200" s="133"/>
      <c r="V200" s="133"/>
      <c r="W200" s="133"/>
      <c r="X200" s="133"/>
      <c r="AG200" t="s">
        <v>321</v>
      </c>
    </row>
    <row r="201" spans="1:60" ht="33.75">
      <c r="A201" s="146" t="s">
        <v>914</v>
      </c>
      <c r="B201" s="147" t="s">
        <v>1942</v>
      </c>
      <c r="C201" s="153" t="s">
        <v>1943</v>
      </c>
      <c r="D201" s="148" t="s">
        <v>338</v>
      </c>
      <c r="E201" s="149">
        <v>16.850000000000001</v>
      </c>
      <c r="F201" s="150">
        <v>0</v>
      </c>
      <c r="G201" s="151">
        <f t="shared" ref="G201:G217" si="15">F201*E201</f>
        <v>0</v>
      </c>
      <c r="H201" s="131">
        <v>0</v>
      </c>
      <c r="I201" s="131">
        <v>0</v>
      </c>
      <c r="J201" s="131">
        <v>734</v>
      </c>
      <c r="K201" s="131">
        <v>12367.900000000001</v>
      </c>
      <c r="L201" s="131">
        <v>21</v>
      </c>
      <c r="M201" s="131">
        <v>14965.159</v>
      </c>
      <c r="N201" s="130">
        <v>0</v>
      </c>
      <c r="O201" s="130">
        <v>0</v>
      </c>
      <c r="P201" s="130">
        <v>0</v>
      </c>
      <c r="Q201" s="130">
        <v>0</v>
      </c>
      <c r="R201" s="131">
        <v>0</v>
      </c>
      <c r="S201" s="131" t="s">
        <v>326</v>
      </c>
      <c r="T201" s="131"/>
      <c r="U201" s="131">
        <v>0</v>
      </c>
      <c r="V201" s="131">
        <v>0</v>
      </c>
      <c r="W201" s="131">
        <v>0</v>
      </c>
      <c r="X201" s="131" t="s">
        <v>327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328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>
      <c r="A202" s="146" t="s">
        <v>921</v>
      </c>
      <c r="B202" s="147" t="s">
        <v>1944</v>
      </c>
      <c r="C202" s="153" t="s">
        <v>1945</v>
      </c>
      <c r="D202" s="148" t="s">
        <v>408</v>
      </c>
      <c r="E202" s="149">
        <v>3</v>
      </c>
      <c r="F202" s="150">
        <v>0</v>
      </c>
      <c r="G202" s="151">
        <f t="shared" si="15"/>
        <v>0</v>
      </c>
      <c r="H202" s="131">
        <v>0</v>
      </c>
      <c r="I202" s="131">
        <v>0</v>
      </c>
      <c r="J202" s="131">
        <v>2370</v>
      </c>
      <c r="K202" s="131">
        <v>7110</v>
      </c>
      <c r="L202" s="131">
        <v>21</v>
      </c>
      <c r="M202" s="131">
        <v>8603.1</v>
      </c>
      <c r="N202" s="130">
        <v>0</v>
      </c>
      <c r="O202" s="130">
        <v>0</v>
      </c>
      <c r="P202" s="130">
        <v>0</v>
      </c>
      <c r="Q202" s="130">
        <v>0</v>
      </c>
      <c r="R202" s="131">
        <v>0</v>
      </c>
      <c r="S202" s="131" t="s">
        <v>326</v>
      </c>
      <c r="T202" s="131"/>
      <c r="U202" s="131">
        <v>0</v>
      </c>
      <c r="V202" s="131">
        <v>0</v>
      </c>
      <c r="W202" s="131">
        <v>0</v>
      </c>
      <c r="X202" s="131" t="s">
        <v>327</v>
      </c>
      <c r="Y202" s="126"/>
      <c r="Z202" s="126"/>
      <c r="AA202" s="126"/>
      <c r="AB202" s="126"/>
      <c r="AC202" s="126"/>
      <c r="AD202" s="126"/>
      <c r="AE202" s="126"/>
      <c r="AF202" s="126"/>
      <c r="AG202" s="126" t="s">
        <v>328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>
      <c r="A203" s="146" t="s">
        <v>975</v>
      </c>
      <c r="B203" s="147" t="s">
        <v>786</v>
      </c>
      <c r="C203" s="153" t="s">
        <v>1946</v>
      </c>
      <c r="D203" s="148" t="s">
        <v>408</v>
      </c>
      <c r="E203" s="149">
        <v>3</v>
      </c>
      <c r="F203" s="150">
        <v>0</v>
      </c>
      <c r="G203" s="151">
        <f t="shared" si="15"/>
        <v>0</v>
      </c>
      <c r="H203" s="131">
        <v>0</v>
      </c>
      <c r="I203" s="131">
        <v>0</v>
      </c>
      <c r="J203" s="131">
        <v>2560</v>
      </c>
      <c r="K203" s="131">
        <v>7680</v>
      </c>
      <c r="L203" s="131">
        <v>21</v>
      </c>
      <c r="M203" s="131">
        <v>9292.7999999999993</v>
      </c>
      <c r="N203" s="130">
        <v>0</v>
      </c>
      <c r="O203" s="130">
        <v>0</v>
      </c>
      <c r="P203" s="130">
        <v>0</v>
      </c>
      <c r="Q203" s="130">
        <v>0</v>
      </c>
      <c r="R203" s="131">
        <v>0</v>
      </c>
      <c r="S203" s="131" t="s">
        <v>326</v>
      </c>
      <c r="T203" s="131"/>
      <c r="U203" s="131">
        <v>0</v>
      </c>
      <c r="V203" s="131">
        <v>0</v>
      </c>
      <c r="W203" s="131">
        <v>0</v>
      </c>
      <c r="X203" s="131" t="s">
        <v>327</v>
      </c>
      <c r="Y203" s="126"/>
      <c r="Z203" s="126"/>
      <c r="AA203" s="126"/>
      <c r="AB203" s="126"/>
      <c r="AC203" s="126"/>
      <c r="AD203" s="126"/>
      <c r="AE203" s="126"/>
      <c r="AF203" s="126"/>
      <c r="AG203" s="126" t="s">
        <v>328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>
      <c r="A204" s="146" t="s">
        <v>985</v>
      </c>
      <c r="B204" s="147" t="s">
        <v>1947</v>
      </c>
      <c r="C204" s="153" t="s">
        <v>1948</v>
      </c>
      <c r="D204" s="148" t="s">
        <v>338</v>
      </c>
      <c r="E204" s="149">
        <v>142.02199999999999</v>
      </c>
      <c r="F204" s="150">
        <v>0</v>
      </c>
      <c r="G204" s="151">
        <f t="shared" si="15"/>
        <v>0</v>
      </c>
      <c r="H204" s="131">
        <v>1938.23</v>
      </c>
      <c r="I204" s="131">
        <v>275271.30105999997</v>
      </c>
      <c r="J204" s="131">
        <v>406.77</v>
      </c>
      <c r="K204" s="131">
        <v>57770.288939999991</v>
      </c>
      <c r="L204" s="131">
        <v>21</v>
      </c>
      <c r="M204" s="131">
        <v>402980.32390000002</v>
      </c>
      <c r="N204" s="130">
        <v>0.26585999999999999</v>
      </c>
      <c r="O204" s="130">
        <v>37.757968919999996</v>
      </c>
      <c r="P204" s="130">
        <v>0</v>
      </c>
      <c r="Q204" s="130">
        <v>0</v>
      </c>
      <c r="R204" s="131">
        <v>0</v>
      </c>
      <c r="S204" s="131" t="s">
        <v>326</v>
      </c>
      <c r="T204" s="131"/>
      <c r="U204" s="131">
        <v>0</v>
      </c>
      <c r="V204" s="131">
        <v>0</v>
      </c>
      <c r="W204" s="131">
        <v>0</v>
      </c>
      <c r="X204" s="131" t="s">
        <v>327</v>
      </c>
      <c r="Y204" s="126"/>
      <c r="Z204" s="126"/>
      <c r="AA204" s="126"/>
      <c r="AB204" s="126"/>
      <c r="AC204" s="126"/>
      <c r="AD204" s="126"/>
      <c r="AE204" s="126"/>
      <c r="AF204" s="126"/>
      <c r="AG204" s="126" t="s">
        <v>328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ht="22.5">
      <c r="A205" s="146" t="s">
        <v>991</v>
      </c>
      <c r="B205" s="147" t="s">
        <v>1949</v>
      </c>
      <c r="C205" s="153" t="s">
        <v>1950</v>
      </c>
      <c r="D205" s="148" t="s">
        <v>338</v>
      </c>
      <c r="E205" s="149">
        <v>28.76</v>
      </c>
      <c r="F205" s="150">
        <v>0</v>
      </c>
      <c r="G205" s="151">
        <f t="shared" si="15"/>
        <v>0</v>
      </c>
      <c r="H205" s="131">
        <v>2882.42</v>
      </c>
      <c r="I205" s="131">
        <v>82898.3992</v>
      </c>
      <c r="J205" s="131">
        <v>522.58000000000004</v>
      </c>
      <c r="K205" s="131">
        <v>15029.400800000001</v>
      </c>
      <c r="L205" s="131">
        <v>21</v>
      </c>
      <c r="M205" s="131">
        <v>118492.63800000001</v>
      </c>
      <c r="N205" s="130">
        <v>0.33694000000000002</v>
      </c>
      <c r="O205" s="130">
        <v>9.6903944000000006</v>
      </c>
      <c r="P205" s="130">
        <v>0</v>
      </c>
      <c r="Q205" s="130">
        <v>0</v>
      </c>
      <c r="R205" s="131">
        <v>0</v>
      </c>
      <c r="S205" s="131" t="s">
        <v>326</v>
      </c>
      <c r="T205" s="131"/>
      <c r="U205" s="131">
        <v>0</v>
      </c>
      <c r="V205" s="131">
        <v>0</v>
      </c>
      <c r="W205" s="131">
        <v>0</v>
      </c>
      <c r="X205" s="131" t="s">
        <v>327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328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ht="22.5">
      <c r="A206" s="146" t="s">
        <v>996</v>
      </c>
      <c r="B206" s="147" t="s">
        <v>777</v>
      </c>
      <c r="C206" s="153" t="s">
        <v>778</v>
      </c>
      <c r="D206" s="148" t="s">
        <v>338</v>
      </c>
      <c r="E206" s="149">
        <v>64.036000000000001</v>
      </c>
      <c r="F206" s="150">
        <v>0</v>
      </c>
      <c r="G206" s="151">
        <f t="shared" si="15"/>
        <v>0</v>
      </c>
      <c r="H206" s="131">
        <v>0</v>
      </c>
      <c r="I206" s="131">
        <v>0</v>
      </c>
      <c r="J206" s="131">
        <v>2090</v>
      </c>
      <c r="K206" s="131">
        <v>133835.24</v>
      </c>
      <c r="L206" s="131">
        <v>21</v>
      </c>
      <c r="M206" s="131">
        <v>161940.64039999997</v>
      </c>
      <c r="N206" s="130">
        <v>0</v>
      </c>
      <c r="O206" s="130">
        <v>0</v>
      </c>
      <c r="P206" s="130">
        <v>0</v>
      </c>
      <c r="Q206" s="130">
        <v>0</v>
      </c>
      <c r="R206" s="131">
        <v>0</v>
      </c>
      <c r="S206" s="131" t="s">
        <v>326</v>
      </c>
      <c r="T206" s="131"/>
      <c r="U206" s="131">
        <v>0</v>
      </c>
      <c r="V206" s="131">
        <v>0</v>
      </c>
      <c r="W206" s="131">
        <v>0</v>
      </c>
      <c r="X206" s="131" t="s">
        <v>327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328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>
      <c r="A207" s="146" t="s">
        <v>1000</v>
      </c>
      <c r="B207" s="147" t="s">
        <v>1951</v>
      </c>
      <c r="C207" s="153" t="s">
        <v>1952</v>
      </c>
      <c r="D207" s="148" t="s">
        <v>325</v>
      </c>
      <c r="E207" s="149">
        <v>9</v>
      </c>
      <c r="F207" s="150">
        <v>0</v>
      </c>
      <c r="G207" s="151">
        <f t="shared" si="15"/>
        <v>0</v>
      </c>
      <c r="H207" s="131">
        <v>0</v>
      </c>
      <c r="I207" s="131">
        <v>0</v>
      </c>
      <c r="J207" s="131">
        <v>1673</v>
      </c>
      <c r="K207" s="131">
        <v>15057</v>
      </c>
      <c r="L207" s="131">
        <v>21</v>
      </c>
      <c r="M207" s="131">
        <v>18218.97</v>
      </c>
      <c r="N207" s="130">
        <v>0</v>
      </c>
      <c r="O207" s="130">
        <v>0</v>
      </c>
      <c r="P207" s="130">
        <v>0</v>
      </c>
      <c r="Q207" s="130">
        <v>0</v>
      </c>
      <c r="R207" s="131">
        <v>0</v>
      </c>
      <c r="S207" s="131" t="s">
        <v>326</v>
      </c>
      <c r="T207" s="131"/>
      <c r="U207" s="131">
        <v>0</v>
      </c>
      <c r="V207" s="131">
        <v>0</v>
      </c>
      <c r="W207" s="131">
        <v>0</v>
      </c>
      <c r="X207" s="131" t="s">
        <v>327</v>
      </c>
      <c r="Y207" s="126"/>
      <c r="Z207" s="126"/>
      <c r="AA207" s="126"/>
      <c r="AB207" s="126"/>
      <c r="AC207" s="126"/>
      <c r="AD207" s="126"/>
      <c r="AE207" s="126"/>
      <c r="AF207" s="126"/>
      <c r="AG207" s="126" t="s">
        <v>328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>
      <c r="A208" s="146" t="s">
        <v>1003</v>
      </c>
      <c r="B208" s="147" t="s">
        <v>1953</v>
      </c>
      <c r="C208" s="153" t="s">
        <v>1954</v>
      </c>
      <c r="D208" s="148" t="s">
        <v>325</v>
      </c>
      <c r="E208" s="149">
        <v>14</v>
      </c>
      <c r="F208" s="150">
        <v>0</v>
      </c>
      <c r="G208" s="151">
        <f t="shared" si="15"/>
        <v>0</v>
      </c>
      <c r="H208" s="131">
        <v>0</v>
      </c>
      <c r="I208" s="131">
        <v>0</v>
      </c>
      <c r="J208" s="131">
        <v>802</v>
      </c>
      <c r="K208" s="131">
        <v>11228</v>
      </c>
      <c r="L208" s="131">
        <v>21</v>
      </c>
      <c r="M208" s="131">
        <v>13585.88</v>
      </c>
      <c r="N208" s="130">
        <v>0</v>
      </c>
      <c r="O208" s="130">
        <v>0</v>
      </c>
      <c r="P208" s="130">
        <v>0</v>
      </c>
      <c r="Q208" s="130">
        <v>0</v>
      </c>
      <c r="R208" s="131">
        <v>0</v>
      </c>
      <c r="S208" s="131" t="s">
        <v>326</v>
      </c>
      <c r="T208" s="131"/>
      <c r="U208" s="131">
        <v>0</v>
      </c>
      <c r="V208" s="131">
        <v>0</v>
      </c>
      <c r="W208" s="131">
        <v>0</v>
      </c>
      <c r="X208" s="131" t="s">
        <v>327</v>
      </c>
      <c r="Y208" s="126"/>
      <c r="Z208" s="126"/>
      <c r="AA208" s="126"/>
      <c r="AB208" s="126"/>
      <c r="AC208" s="126"/>
      <c r="AD208" s="126"/>
      <c r="AE208" s="126"/>
      <c r="AF208" s="126"/>
      <c r="AG208" s="126" t="s">
        <v>328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>
      <c r="A209" s="146" t="s">
        <v>1010</v>
      </c>
      <c r="B209" s="147" t="s">
        <v>1955</v>
      </c>
      <c r="C209" s="153" t="s">
        <v>1956</v>
      </c>
      <c r="D209" s="148" t="s">
        <v>325</v>
      </c>
      <c r="E209" s="149">
        <v>4</v>
      </c>
      <c r="F209" s="150">
        <v>0</v>
      </c>
      <c r="G209" s="151">
        <f t="shared" si="15"/>
        <v>0</v>
      </c>
      <c r="H209" s="131">
        <v>0</v>
      </c>
      <c r="I209" s="131">
        <v>0</v>
      </c>
      <c r="J209" s="131">
        <v>2375</v>
      </c>
      <c r="K209" s="131">
        <v>9500</v>
      </c>
      <c r="L209" s="131">
        <v>21</v>
      </c>
      <c r="M209" s="131">
        <v>11495</v>
      </c>
      <c r="N209" s="130">
        <v>0</v>
      </c>
      <c r="O209" s="130">
        <v>0</v>
      </c>
      <c r="P209" s="130">
        <v>0</v>
      </c>
      <c r="Q209" s="130">
        <v>0</v>
      </c>
      <c r="R209" s="131">
        <v>0</v>
      </c>
      <c r="S209" s="131" t="s">
        <v>326</v>
      </c>
      <c r="T209" s="131"/>
      <c r="U209" s="131">
        <v>0</v>
      </c>
      <c r="V209" s="131">
        <v>0</v>
      </c>
      <c r="W209" s="131">
        <v>0</v>
      </c>
      <c r="X209" s="131" t="s">
        <v>327</v>
      </c>
      <c r="Y209" s="126"/>
      <c r="Z209" s="126"/>
      <c r="AA209" s="126"/>
      <c r="AB209" s="126"/>
      <c r="AC209" s="126"/>
      <c r="AD209" s="126"/>
      <c r="AE209" s="126"/>
      <c r="AF209" s="126"/>
      <c r="AG209" s="126" t="s">
        <v>328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>
      <c r="A210" s="146" t="s">
        <v>1017</v>
      </c>
      <c r="B210" s="147" t="s">
        <v>1957</v>
      </c>
      <c r="C210" s="153" t="s">
        <v>1958</v>
      </c>
      <c r="D210" s="148" t="s">
        <v>325</v>
      </c>
      <c r="E210" s="149">
        <v>2</v>
      </c>
      <c r="F210" s="150">
        <v>0</v>
      </c>
      <c r="G210" s="151">
        <f t="shared" si="15"/>
        <v>0</v>
      </c>
      <c r="H210" s="131">
        <v>0</v>
      </c>
      <c r="I210" s="131">
        <v>0</v>
      </c>
      <c r="J210" s="131">
        <v>623</v>
      </c>
      <c r="K210" s="131">
        <v>1246</v>
      </c>
      <c r="L210" s="131">
        <v>21</v>
      </c>
      <c r="M210" s="131">
        <v>1507.66</v>
      </c>
      <c r="N210" s="130">
        <v>0</v>
      </c>
      <c r="O210" s="130">
        <v>0</v>
      </c>
      <c r="P210" s="130">
        <v>0</v>
      </c>
      <c r="Q210" s="130">
        <v>0</v>
      </c>
      <c r="R210" s="131">
        <v>0</v>
      </c>
      <c r="S210" s="131" t="s">
        <v>326</v>
      </c>
      <c r="T210" s="131"/>
      <c r="U210" s="131">
        <v>0</v>
      </c>
      <c r="V210" s="131">
        <v>0</v>
      </c>
      <c r="W210" s="131">
        <v>0</v>
      </c>
      <c r="X210" s="131" t="s">
        <v>327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328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>
      <c r="A211" s="146" t="s">
        <v>157</v>
      </c>
      <c r="B211" s="147" t="s">
        <v>1959</v>
      </c>
      <c r="C211" s="153" t="s">
        <v>1960</v>
      </c>
      <c r="D211" s="148" t="s">
        <v>325</v>
      </c>
      <c r="E211" s="149">
        <v>6</v>
      </c>
      <c r="F211" s="150">
        <v>0</v>
      </c>
      <c r="G211" s="151">
        <f t="shared" si="15"/>
        <v>0</v>
      </c>
      <c r="H211" s="131">
        <v>0</v>
      </c>
      <c r="I211" s="131">
        <v>0</v>
      </c>
      <c r="J211" s="131">
        <v>928</v>
      </c>
      <c r="K211" s="131">
        <v>5568</v>
      </c>
      <c r="L211" s="131">
        <v>21</v>
      </c>
      <c r="M211" s="131">
        <v>6737.28</v>
      </c>
      <c r="N211" s="130">
        <v>0</v>
      </c>
      <c r="O211" s="130">
        <v>0</v>
      </c>
      <c r="P211" s="130">
        <v>0</v>
      </c>
      <c r="Q211" s="130">
        <v>0</v>
      </c>
      <c r="R211" s="131">
        <v>0</v>
      </c>
      <c r="S211" s="131" t="s">
        <v>326</v>
      </c>
      <c r="T211" s="131"/>
      <c r="U211" s="131">
        <v>0</v>
      </c>
      <c r="V211" s="131">
        <v>0</v>
      </c>
      <c r="W211" s="131">
        <v>0</v>
      </c>
      <c r="X211" s="131" t="s">
        <v>327</v>
      </c>
      <c r="Y211" s="126"/>
      <c r="Z211" s="126"/>
      <c r="AA211" s="126"/>
      <c r="AB211" s="126"/>
      <c r="AC211" s="126"/>
      <c r="AD211" s="126"/>
      <c r="AE211" s="126"/>
      <c r="AF211" s="126"/>
      <c r="AG211" s="126" t="s">
        <v>328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ht="22.5">
      <c r="A212" s="146" t="s">
        <v>1032</v>
      </c>
      <c r="B212" s="147" t="s">
        <v>1961</v>
      </c>
      <c r="C212" s="153" t="s">
        <v>1962</v>
      </c>
      <c r="D212" s="148" t="s">
        <v>338</v>
      </c>
      <c r="E212" s="149">
        <v>2.3210000000000002</v>
      </c>
      <c r="F212" s="150">
        <v>0</v>
      </c>
      <c r="G212" s="151">
        <f t="shared" si="15"/>
        <v>0</v>
      </c>
      <c r="H212" s="131">
        <v>0</v>
      </c>
      <c r="I212" s="131">
        <v>0</v>
      </c>
      <c r="J212" s="131">
        <v>158</v>
      </c>
      <c r="K212" s="131">
        <v>366.71800000000002</v>
      </c>
      <c r="L212" s="131">
        <v>21</v>
      </c>
      <c r="M212" s="131">
        <v>443.73120000000006</v>
      </c>
      <c r="N212" s="130">
        <v>0</v>
      </c>
      <c r="O212" s="130">
        <v>0</v>
      </c>
      <c r="P212" s="130">
        <v>0</v>
      </c>
      <c r="Q212" s="130">
        <v>0</v>
      </c>
      <c r="R212" s="131">
        <v>0</v>
      </c>
      <c r="S212" s="131" t="s">
        <v>326</v>
      </c>
      <c r="T212" s="131"/>
      <c r="U212" s="131">
        <v>0</v>
      </c>
      <c r="V212" s="131">
        <v>0</v>
      </c>
      <c r="W212" s="131">
        <v>0</v>
      </c>
      <c r="X212" s="131" t="s">
        <v>327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328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>
      <c r="A213" s="146" t="s">
        <v>1036</v>
      </c>
      <c r="B213" s="147" t="s">
        <v>1963</v>
      </c>
      <c r="C213" s="153" t="s">
        <v>1964</v>
      </c>
      <c r="D213" s="148" t="s">
        <v>408</v>
      </c>
      <c r="E213" s="149">
        <v>2.9159999999999999</v>
      </c>
      <c r="F213" s="150">
        <v>0</v>
      </c>
      <c r="G213" s="151">
        <f t="shared" si="15"/>
        <v>0</v>
      </c>
      <c r="H213" s="131">
        <v>78.430000000000007</v>
      </c>
      <c r="I213" s="131">
        <v>228.70188000000002</v>
      </c>
      <c r="J213" s="131">
        <v>40.57</v>
      </c>
      <c r="K213" s="131">
        <v>118.30212</v>
      </c>
      <c r="L213" s="131">
        <v>21</v>
      </c>
      <c r="M213" s="131">
        <v>419.87</v>
      </c>
      <c r="N213" s="130">
        <v>8.3000000000000001E-4</v>
      </c>
      <c r="O213" s="130">
        <v>2.4202799999999999E-3</v>
      </c>
      <c r="P213" s="130">
        <v>0</v>
      </c>
      <c r="Q213" s="130">
        <v>0</v>
      </c>
      <c r="R213" s="131">
        <v>0</v>
      </c>
      <c r="S213" s="131" t="s">
        <v>326</v>
      </c>
      <c r="T213" s="131"/>
      <c r="U213" s="131">
        <v>0</v>
      </c>
      <c r="V213" s="131">
        <v>0</v>
      </c>
      <c r="W213" s="131">
        <v>0</v>
      </c>
      <c r="X213" s="131" t="s">
        <v>327</v>
      </c>
      <c r="Y213" s="126"/>
      <c r="Z213" s="126"/>
      <c r="AA213" s="126"/>
      <c r="AB213" s="126"/>
      <c r="AC213" s="126"/>
      <c r="AD213" s="126"/>
      <c r="AE213" s="126"/>
      <c r="AF213" s="126"/>
      <c r="AG213" s="126" t="s">
        <v>328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ht="22.5">
      <c r="A214" s="146" t="s">
        <v>1046</v>
      </c>
      <c r="B214" s="147" t="s">
        <v>755</v>
      </c>
      <c r="C214" s="153" t="s">
        <v>756</v>
      </c>
      <c r="D214" s="148" t="s">
        <v>325</v>
      </c>
      <c r="E214" s="149">
        <v>1</v>
      </c>
      <c r="F214" s="150">
        <v>0</v>
      </c>
      <c r="G214" s="151">
        <f t="shared" si="15"/>
        <v>0</v>
      </c>
      <c r="H214" s="131">
        <v>0</v>
      </c>
      <c r="I214" s="131">
        <v>0</v>
      </c>
      <c r="J214" s="131">
        <v>739</v>
      </c>
      <c r="K214" s="131">
        <v>739</v>
      </c>
      <c r="L214" s="131">
        <v>21</v>
      </c>
      <c r="M214" s="131">
        <v>894.19</v>
      </c>
      <c r="N214" s="130">
        <v>0</v>
      </c>
      <c r="O214" s="130">
        <v>0</v>
      </c>
      <c r="P214" s="130">
        <v>0</v>
      </c>
      <c r="Q214" s="130">
        <v>0</v>
      </c>
      <c r="R214" s="131">
        <v>0</v>
      </c>
      <c r="S214" s="131" t="s">
        <v>326</v>
      </c>
      <c r="T214" s="131"/>
      <c r="U214" s="131">
        <v>0</v>
      </c>
      <c r="V214" s="131">
        <v>0</v>
      </c>
      <c r="W214" s="131">
        <v>0</v>
      </c>
      <c r="X214" s="131" t="s">
        <v>327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328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ht="22.5">
      <c r="A215" s="146" t="s">
        <v>1050</v>
      </c>
      <c r="B215" s="147" t="s">
        <v>758</v>
      </c>
      <c r="C215" s="153" t="s">
        <v>759</v>
      </c>
      <c r="D215" s="148" t="s">
        <v>325</v>
      </c>
      <c r="E215" s="149">
        <v>2</v>
      </c>
      <c r="F215" s="150">
        <v>0</v>
      </c>
      <c r="G215" s="151">
        <f t="shared" si="15"/>
        <v>0</v>
      </c>
      <c r="H215" s="131">
        <v>0</v>
      </c>
      <c r="I215" s="131">
        <v>0</v>
      </c>
      <c r="J215" s="131">
        <v>760</v>
      </c>
      <c r="K215" s="131">
        <v>1520</v>
      </c>
      <c r="L215" s="131">
        <v>21</v>
      </c>
      <c r="M215" s="131">
        <v>1839.2</v>
      </c>
      <c r="N215" s="130">
        <v>0</v>
      </c>
      <c r="O215" s="130">
        <v>0</v>
      </c>
      <c r="P215" s="130">
        <v>0</v>
      </c>
      <c r="Q215" s="130">
        <v>0</v>
      </c>
      <c r="R215" s="131">
        <v>0</v>
      </c>
      <c r="S215" s="131" t="s">
        <v>326</v>
      </c>
      <c r="T215" s="131"/>
      <c r="U215" s="131">
        <v>0</v>
      </c>
      <c r="V215" s="131">
        <v>0</v>
      </c>
      <c r="W215" s="131">
        <v>0</v>
      </c>
      <c r="X215" s="131" t="s">
        <v>327</v>
      </c>
      <c r="Y215" s="126"/>
      <c r="Z215" s="126"/>
      <c r="AA215" s="126"/>
      <c r="AB215" s="126"/>
      <c r="AC215" s="126"/>
      <c r="AD215" s="126"/>
      <c r="AE215" s="126"/>
      <c r="AF215" s="126"/>
      <c r="AG215" s="126" t="s">
        <v>328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ht="22.5">
      <c r="A216" s="146" t="s">
        <v>1054</v>
      </c>
      <c r="B216" s="147" t="s">
        <v>1965</v>
      </c>
      <c r="C216" s="153" t="s">
        <v>1966</v>
      </c>
      <c r="D216" s="148" t="s">
        <v>325</v>
      </c>
      <c r="E216" s="149">
        <v>1</v>
      </c>
      <c r="F216" s="150">
        <v>0</v>
      </c>
      <c r="G216" s="151">
        <f t="shared" si="15"/>
        <v>0</v>
      </c>
      <c r="H216" s="131">
        <v>0</v>
      </c>
      <c r="I216" s="131">
        <v>0</v>
      </c>
      <c r="J216" s="131">
        <v>866</v>
      </c>
      <c r="K216" s="131">
        <v>866</v>
      </c>
      <c r="L216" s="131">
        <v>21</v>
      </c>
      <c r="M216" s="131">
        <v>1047.8599999999999</v>
      </c>
      <c r="N216" s="130">
        <v>0</v>
      </c>
      <c r="O216" s="130">
        <v>0</v>
      </c>
      <c r="P216" s="130">
        <v>0</v>
      </c>
      <c r="Q216" s="130">
        <v>0</v>
      </c>
      <c r="R216" s="131">
        <v>0</v>
      </c>
      <c r="S216" s="131" t="s">
        <v>326</v>
      </c>
      <c r="T216" s="131"/>
      <c r="U216" s="131">
        <v>0</v>
      </c>
      <c r="V216" s="131">
        <v>0</v>
      </c>
      <c r="W216" s="131">
        <v>0</v>
      </c>
      <c r="X216" s="131" t="s">
        <v>327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328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>
      <c r="A217" s="146" t="s">
        <v>1061</v>
      </c>
      <c r="B217" s="147" t="s">
        <v>1967</v>
      </c>
      <c r="C217" s="153" t="s">
        <v>1968</v>
      </c>
      <c r="D217" s="148" t="s">
        <v>338</v>
      </c>
      <c r="E217" s="149">
        <v>8.76</v>
      </c>
      <c r="F217" s="150">
        <v>0</v>
      </c>
      <c r="G217" s="151">
        <f t="shared" si="15"/>
        <v>0</v>
      </c>
      <c r="H217" s="131">
        <v>0</v>
      </c>
      <c r="I217" s="131">
        <v>0</v>
      </c>
      <c r="J217" s="131">
        <v>1233</v>
      </c>
      <c r="K217" s="131">
        <v>10801.08</v>
      </c>
      <c r="L217" s="131">
        <v>21</v>
      </c>
      <c r="M217" s="131">
        <v>13069.3068</v>
      </c>
      <c r="N217" s="130">
        <v>0</v>
      </c>
      <c r="O217" s="130">
        <v>0</v>
      </c>
      <c r="P217" s="130">
        <v>0</v>
      </c>
      <c r="Q217" s="130">
        <v>0</v>
      </c>
      <c r="R217" s="131">
        <v>0</v>
      </c>
      <c r="S217" s="131" t="s">
        <v>326</v>
      </c>
      <c r="T217" s="131"/>
      <c r="U217" s="131">
        <v>0</v>
      </c>
      <c r="V217" s="131">
        <v>0</v>
      </c>
      <c r="W217" s="131">
        <v>0</v>
      </c>
      <c r="X217" s="131" t="s">
        <v>327</v>
      </c>
      <c r="Y217" s="126"/>
      <c r="Z217" s="126"/>
      <c r="AA217" s="126"/>
      <c r="AB217" s="126"/>
      <c r="AC217" s="126"/>
      <c r="AD217" s="126"/>
      <c r="AE217" s="126"/>
      <c r="AF217" s="126"/>
      <c r="AG217" s="126" t="s">
        <v>328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>
      <c r="A218" s="134" t="s">
        <v>320</v>
      </c>
      <c r="B218" s="135" t="s">
        <v>282</v>
      </c>
      <c r="C218" s="152" t="s">
        <v>281</v>
      </c>
      <c r="D218" s="136"/>
      <c r="E218" s="137"/>
      <c r="F218" s="138"/>
      <c r="G218" s="139">
        <f>SUM(G219:G243)+G246+G247+G248+G249+G250</f>
        <v>0</v>
      </c>
      <c r="H218" s="133"/>
      <c r="I218" s="133">
        <v>0</v>
      </c>
      <c r="J218" s="133"/>
      <c r="K218" s="133">
        <v>0</v>
      </c>
      <c r="L218" s="133"/>
      <c r="M218" s="133"/>
      <c r="N218" s="132"/>
      <c r="O218" s="132"/>
      <c r="P218" s="132"/>
      <c r="Q218" s="132"/>
      <c r="R218" s="133"/>
      <c r="S218" s="133"/>
      <c r="T218" s="133"/>
      <c r="U218" s="133"/>
      <c r="V218" s="133"/>
      <c r="W218" s="133"/>
      <c r="X218" s="133"/>
      <c r="AG218" t="s">
        <v>321</v>
      </c>
    </row>
    <row r="219" spans="1:60">
      <c r="A219" s="146" t="s">
        <v>1066</v>
      </c>
      <c r="B219" s="147" t="s">
        <v>1969</v>
      </c>
      <c r="C219" s="153" t="s">
        <v>1970</v>
      </c>
      <c r="D219" s="148" t="s">
        <v>653</v>
      </c>
      <c r="E219" s="149">
        <v>4.9390000000000001</v>
      </c>
      <c r="F219" s="150">
        <v>0</v>
      </c>
      <c r="G219" s="151">
        <f t="shared" ref="G219:G243" si="16">F219*E219</f>
        <v>0</v>
      </c>
      <c r="H219" s="131">
        <v>0</v>
      </c>
      <c r="I219" s="131">
        <v>0</v>
      </c>
      <c r="J219" s="131">
        <v>3830</v>
      </c>
      <c r="K219" s="131">
        <v>18916.37</v>
      </c>
      <c r="L219" s="131">
        <v>21</v>
      </c>
      <c r="M219" s="131">
        <v>22888.807699999998</v>
      </c>
      <c r="N219" s="130">
        <v>0</v>
      </c>
      <c r="O219" s="130">
        <v>0</v>
      </c>
      <c r="P219" s="130">
        <v>0</v>
      </c>
      <c r="Q219" s="130">
        <v>0</v>
      </c>
      <c r="R219" s="131">
        <v>0</v>
      </c>
      <c r="S219" s="131" t="s">
        <v>326</v>
      </c>
      <c r="T219" s="131"/>
      <c r="U219" s="131">
        <v>0</v>
      </c>
      <c r="V219" s="131">
        <v>0</v>
      </c>
      <c r="W219" s="131">
        <v>0</v>
      </c>
      <c r="X219" s="131" t="s">
        <v>327</v>
      </c>
      <c r="Y219" s="126"/>
      <c r="Z219" s="126"/>
      <c r="AA219" s="126"/>
      <c r="AB219" s="126"/>
      <c r="AC219" s="126"/>
      <c r="AD219" s="126"/>
      <c r="AE219" s="126"/>
      <c r="AF219" s="126"/>
      <c r="AG219" s="126" t="s">
        <v>328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>
      <c r="A220" s="146" t="s">
        <v>1069</v>
      </c>
      <c r="B220" s="147" t="s">
        <v>1971</v>
      </c>
      <c r="C220" s="153" t="s">
        <v>1972</v>
      </c>
      <c r="D220" s="148" t="s">
        <v>338</v>
      </c>
      <c r="E220" s="149">
        <v>32.923999999999999</v>
      </c>
      <c r="F220" s="150">
        <v>0</v>
      </c>
      <c r="G220" s="151">
        <f t="shared" si="16"/>
        <v>0</v>
      </c>
      <c r="H220" s="131">
        <v>0</v>
      </c>
      <c r="I220" s="131">
        <v>0</v>
      </c>
      <c r="J220" s="131">
        <v>897.5</v>
      </c>
      <c r="K220" s="131">
        <v>29549.29</v>
      </c>
      <c r="L220" s="131">
        <v>21</v>
      </c>
      <c r="M220" s="131">
        <v>35754.640899999999</v>
      </c>
      <c r="N220" s="130">
        <v>0</v>
      </c>
      <c r="O220" s="130">
        <v>0</v>
      </c>
      <c r="P220" s="130">
        <v>0</v>
      </c>
      <c r="Q220" s="130">
        <v>0</v>
      </c>
      <c r="R220" s="131">
        <v>0</v>
      </c>
      <c r="S220" s="131" t="s">
        <v>326</v>
      </c>
      <c r="T220" s="131"/>
      <c r="U220" s="131">
        <v>0</v>
      </c>
      <c r="V220" s="131">
        <v>0</v>
      </c>
      <c r="W220" s="131">
        <v>0</v>
      </c>
      <c r="X220" s="131" t="s">
        <v>327</v>
      </c>
      <c r="Y220" s="126"/>
      <c r="Z220" s="126"/>
      <c r="AA220" s="126"/>
      <c r="AB220" s="126"/>
      <c r="AC220" s="126"/>
      <c r="AD220" s="126"/>
      <c r="AE220" s="126"/>
      <c r="AF220" s="126"/>
      <c r="AG220" s="126" t="s">
        <v>328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ht="22.5">
      <c r="A221" s="146" t="s">
        <v>1074</v>
      </c>
      <c r="B221" s="147" t="s">
        <v>1973</v>
      </c>
      <c r="C221" s="153" t="s">
        <v>1974</v>
      </c>
      <c r="D221" s="148" t="s">
        <v>338</v>
      </c>
      <c r="E221" s="149">
        <v>32.923999999999999</v>
      </c>
      <c r="F221" s="150">
        <v>0</v>
      </c>
      <c r="G221" s="151">
        <f t="shared" si="16"/>
        <v>0</v>
      </c>
      <c r="H221" s="131">
        <v>0</v>
      </c>
      <c r="I221" s="131">
        <v>0</v>
      </c>
      <c r="J221" s="131">
        <v>102</v>
      </c>
      <c r="K221" s="131">
        <v>3358.248</v>
      </c>
      <c r="L221" s="131">
        <v>21</v>
      </c>
      <c r="M221" s="131">
        <v>4063.4825000000001</v>
      </c>
      <c r="N221" s="130">
        <v>0</v>
      </c>
      <c r="O221" s="130">
        <v>0</v>
      </c>
      <c r="P221" s="130">
        <v>0</v>
      </c>
      <c r="Q221" s="130">
        <v>0</v>
      </c>
      <c r="R221" s="131">
        <v>0</v>
      </c>
      <c r="S221" s="131" t="s">
        <v>326</v>
      </c>
      <c r="T221" s="131"/>
      <c r="U221" s="131">
        <v>0</v>
      </c>
      <c r="V221" s="131">
        <v>0</v>
      </c>
      <c r="W221" s="131">
        <v>0</v>
      </c>
      <c r="X221" s="131" t="s">
        <v>327</v>
      </c>
      <c r="Y221" s="126"/>
      <c r="Z221" s="126"/>
      <c r="AA221" s="126"/>
      <c r="AB221" s="126"/>
      <c r="AC221" s="126"/>
      <c r="AD221" s="126"/>
      <c r="AE221" s="126"/>
      <c r="AF221" s="126"/>
      <c r="AG221" s="126" t="s">
        <v>328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>
      <c r="A222" s="146" t="s">
        <v>1077</v>
      </c>
      <c r="B222" s="147" t="s">
        <v>1975</v>
      </c>
      <c r="C222" s="153" t="s">
        <v>1976</v>
      </c>
      <c r="D222" s="148" t="s">
        <v>338</v>
      </c>
      <c r="E222" s="149">
        <v>32.923999999999999</v>
      </c>
      <c r="F222" s="150">
        <v>0</v>
      </c>
      <c r="G222" s="151">
        <f t="shared" si="16"/>
        <v>0</v>
      </c>
      <c r="H222" s="131">
        <v>23.45</v>
      </c>
      <c r="I222" s="131">
        <v>772.06779999999992</v>
      </c>
      <c r="J222" s="131">
        <v>200.55</v>
      </c>
      <c r="K222" s="131">
        <v>6602.9081999999999</v>
      </c>
      <c r="L222" s="131">
        <v>21</v>
      </c>
      <c r="M222" s="131">
        <v>8923.7258000000002</v>
      </c>
      <c r="N222" s="130">
        <v>2.2699999999999999E-3</v>
      </c>
      <c r="O222" s="130">
        <v>7.4737479999999995E-2</v>
      </c>
      <c r="P222" s="130">
        <v>0</v>
      </c>
      <c r="Q222" s="130">
        <v>0</v>
      </c>
      <c r="R222" s="131">
        <v>0</v>
      </c>
      <c r="S222" s="131" t="s">
        <v>326</v>
      </c>
      <c r="T222" s="131"/>
      <c r="U222" s="131">
        <v>0</v>
      </c>
      <c r="V222" s="131">
        <v>0</v>
      </c>
      <c r="W222" s="131">
        <v>0</v>
      </c>
      <c r="X222" s="131" t="s">
        <v>327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328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>
      <c r="A223" s="146" t="s">
        <v>1083</v>
      </c>
      <c r="B223" s="147" t="s">
        <v>1977</v>
      </c>
      <c r="C223" s="153" t="s">
        <v>1978</v>
      </c>
      <c r="D223" s="148" t="s">
        <v>338</v>
      </c>
      <c r="E223" s="149">
        <v>32.923999999999999</v>
      </c>
      <c r="F223" s="150">
        <v>0</v>
      </c>
      <c r="G223" s="151">
        <f t="shared" si="16"/>
        <v>0</v>
      </c>
      <c r="H223" s="131">
        <v>0</v>
      </c>
      <c r="I223" s="131">
        <v>0</v>
      </c>
      <c r="J223" s="131">
        <v>60.6</v>
      </c>
      <c r="K223" s="131">
        <v>1995.1944000000001</v>
      </c>
      <c r="L223" s="131">
        <v>21</v>
      </c>
      <c r="M223" s="131">
        <v>2414.1799000000001</v>
      </c>
      <c r="N223" s="130">
        <v>0</v>
      </c>
      <c r="O223" s="130">
        <v>0</v>
      </c>
      <c r="P223" s="130">
        <v>0</v>
      </c>
      <c r="Q223" s="130">
        <v>0</v>
      </c>
      <c r="R223" s="131">
        <v>0</v>
      </c>
      <c r="S223" s="131" t="s">
        <v>326</v>
      </c>
      <c r="T223" s="131"/>
      <c r="U223" s="131">
        <v>0</v>
      </c>
      <c r="V223" s="131">
        <v>0</v>
      </c>
      <c r="W223" s="131">
        <v>0</v>
      </c>
      <c r="X223" s="131" t="s">
        <v>327</v>
      </c>
      <c r="Y223" s="126"/>
      <c r="Z223" s="126"/>
      <c r="AA223" s="126"/>
      <c r="AB223" s="126"/>
      <c r="AC223" s="126"/>
      <c r="AD223" s="126"/>
      <c r="AE223" s="126"/>
      <c r="AF223" s="126"/>
      <c r="AG223" s="126" t="s">
        <v>328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>
      <c r="A224" s="146" t="s">
        <v>1089</v>
      </c>
      <c r="B224" s="147" t="s">
        <v>1979</v>
      </c>
      <c r="C224" s="153" t="s">
        <v>1980</v>
      </c>
      <c r="D224" s="148" t="s">
        <v>735</v>
      </c>
      <c r="E224" s="149">
        <v>0.70199999999999996</v>
      </c>
      <c r="F224" s="150">
        <v>0</v>
      </c>
      <c r="G224" s="151">
        <f t="shared" si="16"/>
        <v>0</v>
      </c>
      <c r="H224" s="131">
        <v>41124.94</v>
      </c>
      <c r="I224" s="131">
        <v>28869.707879999998</v>
      </c>
      <c r="J224" s="131">
        <v>11275.06</v>
      </c>
      <c r="K224" s="131">
        <v>7915.0921199999993</v>
      </c>
      <c r="L224" s="131">
        <v>21</v>
      </c>
      <c r="M224" s="131">
        <v>44509.608</v>
      </c>
      <c r="N224" s="130">
        <v>1.02139</v>
      </c>
      <c r="O224" s="130">
        <v>0.71701577999999999</v>
      </c>
      <c r="P224" s="130">
        <v>0</v>
      </c>
      <c r="Q224" s="130">
        <v>0</v>
      </c>
      <c r="R224" s="131">
        <v>0</v>
      </c>
      <c r="S224" s="131" t="s">
        <v>326</v>
      </c>
      <c r="T224" s="131"/>
      <c r="U224" s="131">
        <v>0</v>
      </c>
      <c r="V224" s="131">
        <v>0</v>
      </c>
      <c r="W224" s="131">
        <v>0</v>
      </c>
      <c r="X224" s="131" t="s">
        <v>327</v>
      </c>
      <c r="Y224" s="126"/>
      <c r="Z224" s="126"/>
      <c r="AA224" s="126"/>
      <c r="AB224" s="126"/>
      <c r="AC224" s="126"/>
      <c r="AD224" s="126"/>
      <c r="AE224" s="126"/>
      <c r="AF224" s="126"/>
      <c r="AG224" s="126" t="s">
        <v>328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>
      <c r="A225" s="146" t="s">
        <v>1096</v>
      </c>
      <c r="B225" s="147" t="s">
        <v>1981</v>
      </c>
      <c r="C225" s="153" t="s">
        <v>1982</v>
      </c>
      <c r="D225" s="148" t="s">
        <v>735</v>
      </c>
      <c r="E225" s="149">
        <v>0.16200000000000001</v>
      </c>
      <c r="F225" s="150">
        <v>0</v>
      </c>
      <c r="G225" s="151">
        <f t="shared" si="16"/>
        <v>0</v>
      </c>
      <c r="H225" s="131">
        <v>42424.06</v>
      </c>
      <c r="I225" s="131">
        <v>6872.6977200000001</v>
      </c>
      <c r="J225" s="131">
        <v>5475.94</v>
      </c>
      <c r="K225" s="131">
        <v>887.10227999999995</v>
      </c>
      <c r="L225" s="131">
        <v>21</v>
      </c>
      <c r="M225" s="131">
        <v>9389.3580000000002</v>
      </c>
      <c r="N225" s="130">
        <v>1.0554399999999999</v>
      </c>
      <c r="O225" s="130">
        <v>0.17098127999999999</v>
      </c>
      <c r="P225" s="130">
        <v>0</v>
      </c>
      <c r="Q225" s="130">
        <v>0</v>
      </c>
      <c r="R225" s="131">
        <v>0</v>
      </c>
      <c r="S225" s="131" t="s">
        <v>326</v>
      </c>
      <c r="T225" s="131"/>
      <c r="U225" s="131">
        <v>0</v>
      </c>
      <c r="V225" s="131">
        <v>0</v>
      </c>
      <c r="W225" s="131">
        <v>0</v>
      </c>
      <c r="X225" s="131" t="s">
        <v>327</v>
      </c>
      <c r="Y225" s="126"/>
      <c r="Z225" s="126"/>
      <c r="AA225" s="126"/>
      <c r="AB225" s="126"/>
      <c r="AC225" s="126"/>
      <c r="AD225" s="126"/>
      <c r="AE225" s="126"/>
      <c r="AF225" s="126"/>
      <c r="AG225" s="126" t="s">
        <v>328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ht="22.5">
      <c r="A226" s="146" t="s">
        <v>1099</v>
      </c>
      <c r="B226" s="147" t="s">
        <v>1983</v>
      </c>
      <c r="C226" s="153" t="s">
        <v>1984</v>
      </c>
      <c r="D226" s="148" t="s">
        <v>408</v>
      </c>
      <c r="E226" s="149">
        <v>2</v>
      </c>
      <c r="F226" s="150">
        <v>0</v>
      </c>
      <c r="G226" s="151">
        <f t="shared" si="16"/>
        <v>0</v>
      </c>
      <c r="H226" s="131">
        <v>0</v>
      </c>
      <c r="I226" s="131">
        <v>0</v>
      </c>
      <c r="J226" s="131">
        <v>1000</v>
      </c>
      <c r="K226" s="131">
        <v>2000</v>
      </c>
      <c r="L226" s="131">
        <v>21</v>
      </c>
      <c r="M226" s="131">
        <v>2420</v>
      </c>
      <c r="N226" s="130">
        <v>0</v>
      </c>
      <c r="O226" s="130">
        <v>0</v>
      </c>
      <c r="P226" s="130">
        <v>0</v>
      </c>
      <c r="Q226" s="130">
        <v>0</v>
      </c>
      <c r="R226" s="131">
        <v>0</v>
      </c>
      <c r="S226" s="131" t="s">
        <v>326</v>
      </c>
      <c r="T226" s="131"/>
      <c r="U226" s="131">
        <v>0</v>
      </c>
      <c r="V226" s="131">
        <v>0</v>
      </c>
      <c r="W226" s="131">
        <v>0</v>
      </c>
      <c r="X226" s="131" t="s">
        <v>327</v>
      </c>
      <c r="Y226" s="126"/>
      <c r="Z226" s="126"/>
      <c r="AA226" s="126"/>
      <c r="AB226" s="126"/>
      <c r="AC226" s="126"/>
      <c r="AD226" s="126"/>
      <c r="AE226" s="126"/>
      <c r="AF226" s="126"/>
      <c r="AG226" s="126" t="s">
        <v>328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ht="22.5">
      <c r="A227" s="146" t="s">
        <v>1102</v>
      </c>
      <c r="B227" s="147" t="s">
        <v>1985</v>
      </c>
      <c r="C227" s="153" t="s">
        <v>1986</v>
      </c>
      <c r="D227" s="148" t="s">
        <v>338</v>
      </c>
      <c r="E227" s="149">
        <v>45.68</v>
      </c>
      <c r="F227" s="150">
        <v>0</v>
      </c>
      <c r="G227" s="151">
        <f t="shared" si="16"/>
        <v>0</v>
      </c>
      <c r="H227" s="131">
        <v>0</v>
      </c>
      <c r="I227" s="131">
        <v>0</v>
      </c>
      <c r="J227" s="131">
        <v>1343</v>
      </c>
      <c r="K227" s="131">
        <v>61348.24</v>
      </c>
      <c r="L227" s="131">
        <v>21</v>
      </c>
      <c r="M227" s="131">
        <v>74231.3704</v>
      </c>
      <c r="N227" s="130">
        <v>0</v>
      </c>
      <c r="O227" s="130">
        <v>0</v>
      </c>
      <c r="P227" s="130">
        <v>0</v>
      </c>
      <c r="Q227" s="130">
        <v>0</v>
      </c>
      <c r="R227" s="131">
        <v>0</v>
      </c>
      <c r="S227" s="131" t="s">
        <v>326</v>
      </c>
      <c r="T227" s="131"/>
      <c r="U227" s="131">
        <v>0</v>
      </c>
      <c r="V227" s="131">
        <v>0</v>
      </c>
      <c r="W227" s="131">
        <v>0</v>
      </c>
      <c r="X227" s="131" t="s">
        <v>327</v>
      </c>
      <c r="Y227" s="126"/>
      <c r="Z227" s="126"/>
      <c r="AA227" s="126"/>
      <c r="AB227" s="126"/>
      <c r="AC227" s="126"/>
      <c r="AD227" s="126"/>
      <c r="AE227" s="126"/>
      <c r="AF227" s="126"/>
      <c r="AG227" s="126" t="s">
        <v>328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ht="33.75">
      <c r="A228" s="146" t="s">
        <v>1107</v>
      </c>
      <c r="B228" s="147" t="s">
        <v>1987</v>
      </c>
      <c r="C228" s="153" t="s">
        <v>1988</v>
      </c>
      <c r="D228" s="148" t="s">
        <v>735</v>
      </c>
      <c r="E228" s="149">
        <v>0.38500000000000001</v>
      </c>
      <c r="F228" s="150">
        <v>0</v>
      </c>
      <c r="G228" s="151">
        <f t="shared" si="16"/>
        <v>0</v>
      </c>
      <c r="H228" s="131">
        <v>0</v>
      </c>
      <c r="I228" s="131">
        <v>0</v>
      </c>
      <c r="J228" s="131">
        <v>10824</v>
      </c>
      <c r="K228" s="131">
        <v>4167.24</v>
      </c>
      <c r="L228" s="131">
        <v>21</v>
      </c>
      <c r="M228" s="131">
        <v>5042.3603999999996</v>
      </c>
      <c r="N228" s="130">
        <v>0</v>
      </c>
      <c r="O228" s="130">
        <v>0</v>
      </c>
      <c r="P228" s="130">
        <v>0</v>
      </c>
      <c r="Q228" s="130">
        <v>0</v>
      </c>
      <c r="R228" s="131">
        <v>0</v>
      </c>
      <c r="S228" s="131" t="s">
        <v>326</v>
      </c>
      <c r="T228" s="131"/>
      <c r="U228" s="131">
        <v>0</v>
      </c>
      <c r="V228" s="131">
        <v>0</v>
      </c>
      <c r="W228" s="131">
        <v>0</v>
      </c>
      <c r="X228" s="131" t="s">
        <v>327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328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>
      <c r="A229" s="146" t="s">
        <v>1110</v>
      </c>
      <c r="B229" s="147" t="s">
        <v>1989</v>
      </c>
      <c r="C229" s="153" t="s">
        <v>1990</v>
      </c>
      <c r="D229" s="148" t="s">
        <v>735</v>
      </c>
      <c r="E229" s="149">
        <v>0.42399999999999999</v>
      </c>
      <c r="F229" s="150">
        <v>0</v>
      </c>
      <c r="G229" s="151">
        <f t="shared" si="16"/>
        <v>0</v>
      </c>
      <c r="H229" s="131">
        <v>37000</v>
      </c>
      <c r="I229" s="131">
        <v>15688</v>
      </c>
      <c r="J229" s="131">
        <v>0</v>
      </c>
      <c r="K229" s="131">
        <v>0</v>
      </c>
      <c r="L229" s="131">
        <v>21</v>
      </c>
      <c r="M229" s="131">
        <v>18982.48</v>
      </c>
      <c r="N229" s="130">
        <v>0</v>
      </c>
      <c r="O229" s="130">
        <v>0</v>
      </c>
      <c r="P229" s="130">
        <v>0</v>
      </c>
      <c r="Q229" s="130">
        <v>0</v>
      </c>
      <c r="R229" s="131">
        <v>0</v>
      </c>
      <c r="S229" s="131" t="s">
        <v>326</v>
      </c>
      <c r="T229" s="131"/>
      <c r="U229" s="131">
        <v>0</v>
      </c>
      <c r="V229" s="131">
        <v>0</v>
      </c>
      <c r="W229" s="131">
        <v>0</v>
      </c>
      <c r="X229" s="131" t="s">
        <v>385</v>
      </c>
      <c r="Y229" s="126"/>
      <c r="Z229" s="126"/>
      <c r="AA229" s="126"/>
      <c r="AB229" s="126"/>
      <c r="AC229" s="126"/>
      <c r="AD229" s="126"/>
      <c r="AE229" s="126"/>
      <c r="AF229" s="126"/>
      <c r="AG229" s="126" t="s">
        <v>386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>
      <c r="A230" s="146" t="s">
        <v>1114</v>
      </c>
      <c r="B230" s="147" t="s">
        <v>1991</v>
      </c>
      <c r="C230" s="153" t="s">
        <v>1992</v>
      </c>
      <c r="D230" s="148" t="s">
        <v>735</v>
      </c>
      <c r="E230" s="149">
        <v>3.5000000000000003E-2</v>
      </c>
      <c r="F230" s="150">
        <v>0</v>
      </c>
      <c r="G230" s="151">
        <f t="shared" si="16"/>
        <v>0</v>
      </c>
      <c r="H230" s="131">
        <v>37000</v>
      </c>
      <c r="I230" s="131">
        <v>1295.0000000000002</v>
      </c>
      <c r="J230" s="131">
        <v>0</v>
      </c>
      <c r="K230" s="131">
        <v>0</v>
      </c>
      <c r="L230" s="131">
        <v>21</v>
      </c>
      <c r="M230" s="131">
        <v>1566.95</v>
      </c>
      <c r="N230" s="130">
        <v>0</v>
      </c>
      <c r="O230" s="130">
        <v>0</v>
      </c>
      <c r="P230" s="130">
        <v>0</v>
      </c>
      <c r="Q230" s="130">
        <v>0</v>
      </c>
      <c r="R230" s="131">
        <v>0</v>
      </c>
      <c r="S230" s="131" t="s">
        <v>326</v>
      </c>
      <c r="T230" s="131"/>
      <c r="U230" s="131">
        <v>0</v>
      </c>
      <c r="V230" s="131">
        <v>0</v>
      </c>
      <c r="W230" s="131">
        <v>0</v>
      </c>
      <c r="X230" s="131" t="s">
        <v>385</v>
      </c>
      <c r="Y230" s="126"/>
      <c r="Z230" s="126"/>
      <c r="AA230" s="126"/>
      <c r="AB230" s="126"/>
      <c r="AC230" s="126"/>
      <c r="AD230" s="126"/>
      <c r="AE230" s="126"/>
      <c r="AF230" s="126"/>
      <c r="AG230" s="126" t="s">
        <v>386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ht="33.75">
      <c r="A231" s="146" t="s">
        <v>1119</v>
      </c>
      <c r="B231" s="147" t="s">
        <v>1993</v>
      </c>
      <c r="C231" s="153" t="s">
        <v>1994</v>
      </c>
      <c r="D231" s="148" t="s">
        <v>735</v>
      </c>
      <c r="E231" s="149">
        <v>0.312</v>
      </c>
      <c r="F231" s="150">
        <v>0</v>
      </c>
      <c r="G231" s="151">
        <f t="shared" si="16"/>
        <v>0</v>
      </c>
      <c r="H231" s="131">
        <v>0</v>
      </c>
      <c r="I231" s="131">
        <v>0</v>
      </c>
      <c r="J231" s="131">
        <v>10824</v>
      </c>
      <c r="K231" s="131">
        <v>3377.0880000000002</v>
      </c>
      <c r="L231" s="131">
        <v>21</v>
      </c>
      <c r="M231" s="131">
        <v>4086.2789000000002</v>
      </c>
      <c r="N231" s="130">
        <v>0</v>
      </c>
      <c r="O231" s="130">
        <v>0</v>
      </c>
      <c r="P231" s="130">
        <v>0</v>
      </c>
      <c r="Q231" s="130">
        <v>0</v>
      </c>
      <c r="R231" s="131">
        <v>0</v>
      </c>
      <c r="S231" s="131" t="s">
        <v>326</v>
      </c>
      <c r="T231" s="131"/>
      <c r="U231" s="131">
        <v>0</v>
      </c>
      <c r="V231" s="131">
        <v>0</v>
      </c>
      <c r="W231" s="131">
        <v>0</v>
      </c>
      <c r="X231" s="131" t="s">
        <v>327</v>
      </c>
      <c r="Y231" s="126"/>
      <c r="Z231" s="126"/>
      <c r="AA231" s="126"/>
      <c r="AB231" s="126"/>
      <c r="AC231" s="126"/>
      <c r="AD231" s="126"/>
      <c r="AE231" s="126"/>
      <c r="AF231" s="126"/>
      <c r="AG231" s="126" t="s">
        <v>328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>
      <c r="A232" s="146" t="s">
        <v>1123</v>
      </c>
      <c r="B232" s="147" t="s">
        <v>1995</v>
      </c>
      <c r="C232" s="153" t="s">
        <v>1996</v>
      </c>
      <c r="D232" s="148" t="s">
        <v>735</v>
      </c>
      <c r="E232" s="149">
        <v>0.34399999999999997</v>
      </c>
      <c r="F232" s="150">
        <v>0</v>
      </c>
      <c r="G232" s="151">
        <f t="shared" si="16"/>
        <v>0</v>
      </c>
      <c r="H232" s="131">
        <v>37000</v>
      </c>
      <c r="I232" s="131">
        <v>12727.999999999998</v>
      </c>
      <c r="J232" s="131">
        <v>0</v>
      </c>
      <c r="K232" s="131">
        <v>0</v>
      </c>
      <c r="L232" s="131">
        <v>21</v>
      </c>
      <c r="M232" s="131">
        <v>15400.88</v>
      </c>
      <c r="N232" s="130">
        <v>0</v>
      </c>
      <c r="O232" s="130">
        <v>0</v>
      </c>
      <c r="P232" s="130">
        <v>0</v>
      </c>
      <c r="Q232" s="130">
        <v>0</v>
      </c>
      <c r="R232" s="131">
        <v>0</v>
      </c>
      <c r="S232" s="131" t="s">
        <v>326</v>
      </c>
      <c r="T232" s="131"/>
      <c r="U232" s="131">
        <v>0</v>
      </c>
      <c r="V232" s="131">
        <v>0</v>
      </c>
      <c r="W232" s="131">
        <v>0</v>
      </c>
      <c r="X232" s="131" t="s">
        <v>385</v>
      </c>
      <c r="Y232" s="126"/>
      <c r="Z232" s="126"/>
      <c r="AA232" s="126"/>
      <c r="AB232" s="126"/>
      <c r="AC232" s="126"/>
      <c r="AD232" s="126"/>
      <c r="AE232" s="126"/>
      <c r="AF232" s="126"/>
      <c r="AG232" s="126" t="s">
        <v>386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>
      <c r="A233" s="146" t="s">
        <v>1126</v>
      </c>
      <c r="B233" s="147" t="s">
        <v>1997</v>
      </c>
      <c r="C233" s="153" t="s">
        <v>1998</v>
      </c>
      <c r="D233" s="148" t="s">
        <v>653</v>
      </c>
      <c r="E233" s="149">
        <v>5.4820000000000002</v>
      </c>
      <c r="F233" s="150">
        <v>0</v>
      </c>
      <c r="G233" s="151">
        <f t="shared" si="16"/>
        <v>0</v>
      </c>
      <c r="H233" s="131">
        <v>3082.95</v>
      </c>
      <c r="I233" s="131">
        <v>16900.731899999999</v>
      </c>
      <c r="J233" s="131">
        <v>592.04999999999995</v>
      </c>
      <c r="K233" s="131">
        <v>3245.6180999999997</v>
      </c>
      <c r="L233" s="131">
        <v>21</v>
      </c>
      <c r="M233" s="131">
        <v>24377.083499999997</v>
      </c>
      <c r="N233" s="130">
        <v>2.5251399999999999</v>
      </c>
      <c r="O233" s="130">
        <v>13.842817480000001</v>
      </c>
      <c r="P233" s="130">
        <v>0</v>
      </c>
      <c r="Q233" s="130">
        <v>0</v>
      </c>
      <c r="R233" s="131">
        <v>0</v>
      </c>
      <c r="S233" s="131" t="s">
        <v>326</v>
      </c>
      <c r="T233" s="131"/>
      <c r="U233" s="131">
        <v>0</v>
      </c>
      <c r="V233" s="131">
        <v>0</v>
      </c>
      <c r="W233" s="131">
        <v>0</v>
      </c>
      <c r="X233" s="131" t="s">
        <v>327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328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>
      <c r="A234" s="146" t="s">
        <v>1130</v>
      </c>
      <c r="B234" s="147" t="s">
        <v>1999</v>
      </c>
      <c r="C234" s="153" t="s">
        <v>2000</v>
      </c>
      <c r="D234" s="148" t="s">
        <v>338</v>
      </c>
      <c r="E234" s="149">
        <v>45.68</v>
      </c>
      <c r="F234" s="150">
        <v>0</v>
      </c>
      <c r="G234" s="151">
        <f t="shared" si="16"/>
        <v>0</v>
      </c>
      <c r="H234" s="131">
        <v>244.24</v>
      </c>
      <c r="I234" s="131">
        <v>11156.8832</v>
      </c>
      <c r="J234" s="131">
        <v>375.76</v>
      </c>
      <c r="K234" s="131">
        <v>17164.716799999998</v>
      </c>
      <c r="L234" s="131">
        <v>21</v>
      </c>
      <c r="M234" s="131">
        <v>34269.135999999999</v>
      </c>
      <c r="N234" s="130">
        <v>4.7509999999999997E-2</v>
      </c>
      <c r="O234" s="130">
        <v>2.1702567999999998</v>
      </c>
      <c r="P234" s="130">
        <v>0</v>
      </c>
      <c r="Q234" s="130">
        <v>0</v>
      </c>
      <c r="R234" s="131">
        <v>0</v>
      </c>
      <c r="S234" s="131" t="s">
        <v>326</v>
      </c>
      <c r="T234" s="131"/>
      <c r="U234" s="131">
        <v>0</v>
      </c>
      <c r="V234" s="131">
        <v>0</v>
      </c>
      <c r="W234" s="131">
        <v>0</v>
      </c>
      <c r="X234" s="131" t="s">
        <v>327</v>
      </c>
      <c r="Y234" s="126"/>
      <c r="Z234" s="126"/>
      <c r="AA234" s="126"/>
      <c r="AB234" s="126"/>
      <c r="AC234" s="126"/>
      <c r="AD234" s="126"/>
      <c r="AE234" s="126"/>
      <c r="AF234" s="126"/>
      <c r="AG234" s="126" t="s">
        <v>328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>
      <c r="A235" s="146" t="s">
        <v>1133</v>
      </c>
      <c r="B235" s="147" t="s">
        <v>1971</v>
      </c>
      <c r="C235" s="153" t="s">
        <v>1972</v>
      </c>
      <c r="D235" s="148" t="s">
        <v>338</v>
      </c>
      <c r="E235" s="149">
        <v>45.68</v>
      </c>
      <c r="F235" s="150">
        <v>0</v>
      </c>
      <c r="G235" s="151">
        <f t="shared" si="16"/>
        <v>0</v>
      </c>
      <c r="H235" s="131">
        <v>0</v>
      </c>
      <c r="I235" s="131">
        <v>0</v>
      </c>
      <c r="J235" s="131">
        <v>277.5</v>
      </c>
      <c r="K235" s="131">
        <v>12676.2</v>
      </c>
      <c r="L235" s="131">
        <v>21</v>
      </c>
      <c r="M235" s="131">
        <v>15338.202000000001</v>
      </c>
      <c r="N235" s="130">
        <v>0</v>
      </c>
      <c r="O235" s="130">
        <v>0</v>
      </c>
      <c r="P235" s="130">
        <v>0</v>
      </c>
      <c r="Q235" s="130">
        <v>0</v>
      </c>
      <c r="R235" s="131">
        <v>0</v>
      </c>
      <c r="S235" s="131" t="s">
        <v>326</v>
      </c>
      <c r="T235" s="131"/>
      <c r="U235" s="131">
        <v>0</v>
      </c>
      <c r="V235" s="131">
        <v>0</v>
      </c>
      <c r="W235" s="131">
        <v>0</v>
      </c>
      <c r="X235" s="131" t="s">
        <v>327</v>
      </c>
      <c r="Y235" s="126"/>
      <c r="Z235" s="126"/>
      <c r="AA235" s="126"/>
      <c r="AB235" s="126"/>
      <c r="AC235" s="126"/>
      <c r="AD235" s="126"/>
      <c r="AE235" s="126"/>
      <c r="AF235" s="126"/>
      <c r="AG235" s="126" t="s">
        <v>328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>
      <c r="A236" s="146" t="s">
        <v>1137</v>
      </c>
      <c r="B236" s="147" t="s">
        <v>1975</v>
      </c>
      <c r="C236" s="153" t="s">
        <v>1976</v>
      </c>
      <c r="D236" s="148" t="s">
        <v>338</v>
      </c>
      <c r="E236" s="149">
        <v>45.68</v>
      </c>
      <c r="F236" s="150">
        <v>0</v>
      </c>
      <c r="G236" s="151">
        <f t="shared" si="16"/>
        <v>0</v>
      </c>
      <c r="H236" s="131">
        <v>23.45</v>
      </c>
      <c r="I236" s="131">
        <v>1071.1959999999999</v>
      </c>
      <c r="J236" s="131">
        <v>200.55</v>
      </c>
      <c r="K236" s="131">
        <v>9161.1239999999998</v>
      </c>
      <c r="L236" s="131">
        <v>21</v>
      </c>
      <c r="M236" s="131">
        <v>12381.1072</v>
      </c>
      <c r="N236" s="130">
        <v>2.2699999999999999E-3</v>
      </c>
      <c r="O236" s="130">
        <v>0.1036936</v>
      </c>
      <c r="P236" s="130">
        <v>0</v>
      </c>
      <c r="Q236" s="130">
        <v>0</v>
      </c>
      <c r="R236" s="131">
        <v>0</v>
      </c>
      <c r="S236" s="131" t="s">
        <v>326</v>
      </c>
      <c r="T236" s="131"/>
      <c r="U236" s="131">
        <v>0</v>
      </c>
      <c r="V236" s="131">
        <v>0</v>
      </c>
      <c r="W236" s="131">
        <v>0</v>
      </c>
      <c r="X236" s="131" t="s">
        <v>327</v>
      </c>
      <c r="Y236" s="126"/>
      <c r="Z236" s="126"/>
      <c r="AA236" s="126"/>
      <c r="AB236" s="126"/>
      <c r="AC236" s="126"/>
      <c r="AD236" s="126"/>
      <c r="AE236" s="126"/>
      <c r="AF236" s="126"/>
      <c r="AG236" s="126" t="s">
        <v>328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>
      <c r="A237" s="146" t="s">
        <v>1140</v>
      </c>
      <c r="B237" s="147" t="s">
        <v>1977</v>
      </c>
      <c r="C237" s="153" t="s">
        <v>1978</v>
      </c>
      <c r="D237" s="148" t="s">
        <v>338</v>
      </c>
      <c r="E237" s="149">
        <v>45.68</v>
      </c>
      <c r="F237" s="150">
        <v>0</v>
      </c>
      <c r="G237" s="151">
        <f t="shared" si="16"/>
        <v>0</v>
      </c>
      <c r="H237" s="131">
        <v>0</v>
      </c>
      <c r="I237" s="131">
        <v>0</v>
      </c>
      <c r="J237" s="131">
        <v>60.6</v>
      </c>
      <c r="K237" s="131">
        <v>2768.2080000000001</v>
      </c>
      <c r="L237" s="131">
        <v>21</v>
      </c>
      <c r="M237" s="131">
        <v>3349.5340999999999</v>
      </c>
      <c r="N237" s="130">
        <v>0</v>
      </c>
      <c r="O237" s="130">
        <v>0</v>
      </c>
      <c r="P237" s="130">
        <v>0</v>
      </c>
      <c r="Q237" s="130">
        <v>0</v>
      </c>
      <c r="R237" s="131">
        <v>0</v>
      </c>
      <c r="S237" s="131" t="s">
        <v>326</v>
      </c>
      <c r="T237" s="131"/>
      <c r="U237" s="131">
        <v>0</v>
      </c>
      <c r="V237" s="131">
        <v>0</v>
      </c>
      <c r="W237" s="131">
        <v>0</v>
      </c>
      <c r="X237" s="131" t="s">
        <v>327</v>
      </c>
      <c r="Y237" s="126"/>
      <c r="Z237" s="126"/>
      <c r="AA237" s="126"/>
      <c r="AB237" s="126"/>
      <c r="AC237" s="126"/>
      <c r="AD237" s="126"/>
      <c r="AE237" s="126"/>
      <c r="AF237" s="126"/>
      <c r="AG237" s="126" t="s">
        <v>328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>
      <c r="A238" s="146" t="s">
        <v>1145</v>
      </c>
      <c r="B238" s="147" t="s">
        <v>1979</v>
      </c>
      <c r="C238" s="153" t="s">
        <v>1980</v>
      </c>
      <c r="D238" s="148" t="s">
        <v>735</v>
      </c>
      <c r="E238" s="149">
        <v>0.85199999999999998</v>
      </c>
      <c r="F238" s="150">
        <v>0</v>
      </c>
      <c r="G238" s="151">
        <f t="shared" si="16"/>
        <v>0</v>
      </c>
      <c r="H238" s="131">
        <v>41124.94</v>
      </c>
      <c r="I238" s="131">
        <v>35038.448880000004</v>
      </c>
      <c r="J238" s="131">
        <v>11275.06</v>
      </c>
      <c r="K238" s="131">
        <v>9606.3511199999994</v>
      </c>
      <c r="L238" s="131">
        <v>21</v>
      </c>
      <c r="M238" s="131">
        <v>54020.208000000006</v>
      </c>
      <c r="N238" s="130">
        <v>1.02139</v>
      </c>
      <c r="O238" s="130">
        <v>0.87022427999999996</v>
      </c>
      <c r="P238" s="130">
        <v>0</v>
      </c>
      <c r="Q238" s="130">
        <v>0</v>
      </c>
      <c r="R238" s="131">
        <v>0</v>
      </c>
      <c r="S238" s="131" t="s">
        <v>326</v>
      </c>
      <c r="T238" s="131"/>
      <c r="U238" s="131">
        <v>0</v>
      </c>
      <c r="V238" s="131">
        <v>0</v>
      </c>
      <c r="W238" s="131">
        <v>0</v>
      </c>
      <c r="X238" s="131" t="s">
        <v>327</v>
      </c>
      <c r="Y238" s="126"/>
      <c r="Z238" s="126"/>
      <c r="AA238" s="126"/>
      <c r="AB238" s="126"/>
      <c r="AC238" s="126"/>
      <c r="AD238" s="126"/>
      <c r="AE238" s="126"/>
      <c r="AF238" s="126"/>
      <c r="AG238" s="126" t="s">
        <v>328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>
      <c r="A239" s="146" t="s">
        <v>1155</v>
      </c>
      <c r="B239" s="147" t="s">
        <v>1981</v>
      </c>
      <c r="C239" s="153" t="s">
        <v>1982</v>
      </c>
      <c r="D239" s="148" t="s">
        <v>735</v>
      </c>
      <c r="E239" s="149">
        <v>0.22500000000000001</v>
      </c>
      <c r="F239" s="150">
        <v>0</v>
      </c>
      <c r="G239" s="151">
        <f t="shared" si="16"/>
        <v>0</v>
      </c>
      <c r="H239" s="131">
        <v>42424.06</v>
      </c>
      <c r="I239" s="131">
        <v>9545.4135000000006</v>
      </c>
      <c r="J239" s="131">
        <v>5475.94</v>
      </c>
      <c r="K239" s="131">
        <v>1232.0864999999999</v>
      </c>
      <c r="L239" s="131">
        <v>21</v>
      </c>
      <c r="M239" s="131">
        <v>13040.775</v>
      </c>
      <c r="N239" s="130">
        <v>1.0554399999999999</v>
      </c>
      <c r="O239" s="130">
        <v>0.23747399999999999</v>
      </c>
      <c r="P239" s="130">
        <v>0</v>
      </c>
      <c r="Q239" s="130">
        <v>0</v>
      </c>
      <c r="R239" s="131">
        <v>0</v>
      </c>
      <c r="S239" s="131" t="s">
        <v>326</v>
      </c>
      <c r="T239" s="131"/>
      <c r="U239" s="131">
        <v>0</v>
      </c>
      <c r="V239" s="131">
        <v>0</v>
      </c>
      <c r="W239" s="131">
        <v>0</v>
      </c>
      <c r="X239" s="131" t="s">
        <v>327</v>
      </c>
      <c r="Y239" s="126"/>
      <c r="Z239" s="126"/>
      <c r="AA239" s="126"/>
      <c r="AB239" s="126"/>
      <c r="AC239" s="126"/>
      <c r="AD239" s="126"/>
      <c r="AE239" s="126"/>
      <c r="AF239" s="126"/>
      <c r="AG239" s="126" t="s">
        <v>328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ht="33.75">
      <c r="A240" s="146" t="s">
        <v>322</v>
      </c>
      <c r="B240" s="147" t="s">
        <v>2001</v>
      </c>
      <c r="C240" s="153" t="s">
        <v>2002</v>
      </c>
      <c r="D240" s="148" t="s">
        <v>325</v>
      </c>
      <c r="E240" s="149">
        <v>8</v>
      </c>
      <c r="F240" s="150">
        <v>0</v>
      </c>
      <c r="G240" s="151">
        <f t="shared" si="16"/>
        <v>0</v>
      </c>
      <c r="H240" s="131">
        <v>0</v>
      </c>
      <c r="I240" s="131">
        <v>0</v>
      </c>
      <c r="J240" s="131">
        <v>831.6</v>
      </c>
      <c r="K240" s="131">
        <v>6652.8</v>
      </c>
      <c r="L240" s="131">
        <v>21</v>
      </c>
      <c r="M240" s="131">
        <v>8049.8879999999999</v>
      </c>
      <c r="N240" s="130">
        <v>0</v>
      </c>
      <c r="O240" s="130">
        <v>0</v>
      </c>
      <c r="P240" s="130">
        <v>0</v>
      </c>
      <c r="Q240" s="130">
        <v>0</v>
      </c>
      <c r="R240" s="131">
        <v>0</v>
      </c>
      <c r="S240" s="131" t="s">
        <v>326</v>
      </c>
      <c r="T240" s="131"/>
      <c r="U240" s="131">
        <v>0</v>
      </c>
      <c r="V240" s="131">
        <v>0</v>
      </c>
      <c r="W240" s="131">
        <v>0</v>
      </c>
      <c r="X240" s="131" t="s">
        <v>327</v>
      </c>
      <c r="Y240" s="126"/>
      <c r="Z240" s="126"/>
      <c r="AA240" s="126"/>
      <c r="AB240" s="126"/>
      <c r="AC240" s="126"/>
      <c r="AD240" s="126"/>
      <c r="AE240" s="126"/>
      <c r="AF240" s="126"/>
      <c r="AG240" s="126" t="s">
        <v>328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>
      <c r="A241" s="146" t="s">
        <v>329</v>
      </c>
      <c r="B241" s="147" t="s">
        <v>2003</v>
      </c>
      <c r="C241" s="153" t="s">
        <v>2004</v>
      </c>
      <c r="D241" s="148" t="s">
        <v>408</v>
      </c>
      <c r="E241" s="149">
        <v>84.88</v>
      </c>
      <c r="F241" s="150">
        <v>0</v>
      </c>
      <c r="G241" s="151">
        <f t="shared" si="16"/>
        <v>0</v>
      </c>
      <c r="H241" s="131">
        <v>2334</v>
      </c>
      <c r="I241" s="131">
        <v>198109.91999999998</v>
      </c>
      <c r="J241" s="131">
        <v>0</v>
      </c>
      <c r="K241" s="131">
        <v>0</v>
      </c>
      <c r="L241" s="131">
        <v>21</v>
      </c>
      <c r="M241" s="131">
        <v>239713.00320000001</v>
      </c>
      <c r="N241" s="130">
        <v>0</v>
      </c>
      <c r="O241" s="130">
        <v>0</v>
      </c>
      <c r="P241" s="130">
        <v>0</v>
      </c>
      <c r="Q241" s="130">
        <v>0</v>
      </c>
      <c r="R241" s="131">
        <v>0</v>
      </c>
      <c r="S241" s="131" t="s">
        <v>326</v>
      </c>
      <c r="T241" s="131"/>
      <c r="U241" s="131">
        <v>0</v>
      </c>
      <c r="V241" s="131">
        <v>0</v>
      </c>
      <c r="W241" s="131">
        <v>0</v>
      </c>
      <c r="X241" s="131" t="s">
        <v>327</v>
      </c>
      <c r="Y241" s="126"/>
      <c r="Z241" s="126"/>
      <c r="AA241" s="126"/>
      <c r="AB241" s="126"/>
      <c r="AC241" s="126"/>
      <c r="AD241" s="126"/>
      <c r="AE241" s="126"/>
      <c r="AF241" s="126"/>
      <c r="AG241" s="126" t="s">
        <v>328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ht="33.75">
      <c r="A242" s="146" t="s">
        <v>332</v>
      </c>
      <c r="B242" s="147" t="s">
        <v>2005</v>
      </c>
      <c r="C242" s="153" t="s">
        <v>2006</v>
      </c>
      <c r="D242" s="148" t="s">
        <v>325</v>
      </c>
      <c r="E242" s="149">
        <v>8</v>
      </c>
      <c r="F242" s="150">
        <v>0</v>
      </c>
      <c r="G242" s="151">
        <f t="shared" si="16"/>
        <v>0</v>
      </c>
      <c r="H242" s="131">
        <v>0</v>
      </c>
      <c r="I242" s="131">
        <v>0</v>
      </c>
      <c r="J242" s="131">
        <v>806.4</v>
      </c>
      <c r="K242" s="131">
        <v>6451.2</v>
      </c>
      <c r="L242" s="131">
        <v>21</v>
      </c>
      <c r="M242" s="131">
        <v>7805.9520000000002</v>
      </c>
      <c r="N242" s="130">
        <v>0</v>
      </c>
      <c r="O242" s="130">
        <v>0</v>
      </c>
      <c r="P242" s="130">
        <v>0</v>
      </c>
      <c r="Q242" s="130">
        <v>0</v>
      </c>
      <c r="R242" s="131">
        <v>0</v>
      </c>
      <c r="S242" s="131" t="s">
        <v>326</v>
      </c>
      <c r="T242" s="131"/>
      <c r="U242" s="131">
        <v>0</v>
      </c>
      <c r="V242" s="131">
        <v>0</v>
      </c>
      <c r="W242" s="131">
        <v>0</v>
      </c>
      <c r="X242" s="131" t="s">
        <v>327</v>
      </c>
      <c r="Y242" s="126"/>
      <c r="Z242" s="126"/>
      <c r="AA242" s="126"/>
      <c r="AB242" s="126"/>
      <c r="AC242" s="126"/>
      <c r="AD242" s="126"/>
      <c r="AE242" s="126"/>
      <c r="AF242" s="126"/>
      <c r="AG242" s="126" t="s">
        <v>328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>
      <c r="A243" s="140" t="s">
        <v>335</v>
      </c>
      <c r="B243" s="141" t="s">
        <v>2007</v>
      </c>
      <c r="C243" s="154" t="s">
        <v>2008</v>
      </c>
      <c r="D243" s="142" t="s">
        <v>408</v>
      </c>
      <c r="E243" s="143">
        <v>84.88</v>
      </c>
      <c r="F243" s="150">
        <v>0</v>
      </c>
      <c r="G243" s="151">
        <f t="shared" si="16"/>
        <v>0</v>
      </c>
      <c r="H243" s="131">
        <v>1962</v>
      </c>
      <c r="I243" s="131">
        <v>166534.56</v>
      </c>
      <c r="J243" s="131">
        <v>0</v>
      </c>
      <c r="K243" s="131">
        <v>0</v>
      </c>
      <c r="L243" s="131">
        <v>21</v>
      </c>
      <c r="M243" s="131">
        <v>201506.81760000001</v>
      </c>
      <c r="N243" s="130">
        <v>0</v>
      </c>
      <c r="O243" s="130">
        <v>0</v>
      </c>
      <c r="P243" s="130">
        <v>0</v>
      </c>
      <c r="Q243" s="130">
        <v>0</v>
      </c>
      <c r="R243" s="131">
        <v>0</v>
      </c>
      <c r="S243" s="131" t="s">
        <v>326</v>
      </c>
      <c r="T243" s="131"/>
      <c r="U243" s="131">
        <v>0</v>
      </c>
      <c r="V243" s="131">
        <v>0</v>
      </c>
      <c r="W243" s="131">
        <v>0</v>
      </c>
      <c r="X243" s="131" t="s">
        <v>327</v>
      </c>
      <c r="Y243" s="126"/>
      <c r="Z243" s="126"/>
      <c r="AA243" s="126"/>
      <c r="AB243" s="126"/>
      <c r="AC243" s="126"/>
      <c r="AD243" s="126"/>
      <c r="AE243" s="126"/>
      <c r="AF243" s="126"/>
      <c r="AG243" s="126" t="s">
        <v>328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>
      <c r="A244" s="129"/>
      <c r="B244" s="129"/>
      <c r="C244" s="255" t="s">
        <v>2009</v>
      </c>
      <c r="D244" s="256"/>
      <c r="E244" s="256"/>
      <c r="F244" s="256"/>
      <c r="G244" s="256"/>
      <c r="H244" s="131"/>
      <c r="I244" s="131"/>
      <c r="J244" s="131"/>
      <c r="K244" s="131"/>
      <c r="L244" s="131"/>
      <c r="M244" s="131"/>
      <c r="N244" s="130"/>
      <c r="O244" s="130"/>
      <c r="P244" s="130"/>
      <c r="Q244" s="130"/>
      <c r="R244" s="131"/>
      <c r="S244" s="131"/>
      <c r="T244" s="131"/>
      <c r="U244" s="131"/>
      <c r="V244" s="131"/>
      <c r="W244" s="131"/>
      <c r="X244" s="131"/>
      <c r="Y244" s="126"/>
      <c r="Z244" s="126"/>
      <c r="AA244" s="126"/>
      <c r="AB244" s="126"/>
      <c r="AC244" s="126"/>
      <c r="AD244" s="126"/>
      <c r="AE244" s="126"/>
      <c r="AF244" s="126"/>
      <c r="AG244" s="126" t="s">
        <v>340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>
      <c r="A245" s="129"/>
      <c r="B245" s="129"/>
      <c r="C245" s="257" t="s">
        <v>2010</v>
      </c>
      <c r="D245" s="258"/>
      <c r="E245" s="258"/>
      <c r="F245" s="258"/>
      <c r="G245" s="258"/>
      <c r="H245" s="131"/>
      <c r="I245" s="131"/>
      <c r="J245" s="131"/>
      <c r="K245" s="131"/>
      <c r="L245" s="131"/>
      <c r="M245" s="131"/>
      <c r="N245" s="130"/>
      <c r="O245" s="130"/>
      <c r="P245" s="130"/>
      <c r="Q245" s="130"/>
      <c r="R245" s="131"/>
      <c r="S245" s="131"/>
      <c r="T245" s="131"/>
      <c r="U245" s="131"/>
      <c r="V245" s="131"/>
      <c r="W245" s="131"/>
      <c r="X245" s="131"/>
      <c r="Y245" s="126"/>
      <c r="Z245" s="126"/>
      <c r="AA245" s="126"/>
      <c r="AB245" s="126"/>
      <c r="AC245" s="126"/>
      <c r="AD245" s="126"/>
      <c r="AE245" s="126"/>
      <c r="AF245" s="126"/>
      <c r="AG245" s="126" t="s">
        <v>340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>
      <c r="A246" s="146" t="s">
        <v>353</v>
      </c>
      <c r="B246" s="147" t="s">
        <v>2011</v>
      </c>
      <c r="C246" s="153" t="s">
        <v>2012</v>
      </c>
      <c r="D246" s="148" t="s">
        <v>735</v>
      </c>
      <c r="E246" s="149">
        <v>9.4E-2</v>
      </c>
      <c r="F246" s="150">
        <v>0</v>
      </c>
      <c r="G246" s="151">
        <f t="shared" ref="G246:G250" si="17">F246*E246</f>
        <v>0</v>
      </c>
      <c r="H246" s="131">
        <v>0</v>
      </c>
      <c r="I246" s="131">
        <v>0</v>
      </c>
      <c r="J246" s="131">
        <v>52800</v>
      </c>
      <c r="K246" s="131">
        <v>4963.2</v>
      </c>
      <c r="L246" s="131">
        <v>21</v>
      </c>
      <c r="M246" s="131">
        <v>6005.4719999999998</v>
      </c>
      <c r="N246" s="130">
        <v>0</v>
      </c>
      <c r="O246" s="130">
        <v>0</v>
      </c>
      <c r="P246" s="130">
        <v>0</v>
      </c>
      <c r="Q246" s="130">
        <v>0</v>
      </c>
      <c r="R246" s="131">
        <v>0</v>
      </c>
      <c r="S246" s="131" t="s">
        <v>326</v>
      </c>
      <c r="T246" s="131"/>
      <c r="U246" s="131">
        <v>0</v>
      </c>
      <c r="V246" s="131">
        <v>0</v>
      </c>
      <c r="W246" s="131">
        <v>0</v>
      </c>
      <c r="X246" s="131" t="s">
        <v>327</v>
      </c>
      <c r="Y246" s="126"/>
      <c r="Z246" s="126"/>
      <c r="AA246" s="126"/>
      <c r="AB246" s="126"/>
      <c r="AC246" s="126"/>
      <c r="AD246" s="126"/>
      <c r="AE246" s="126"/>
      <c r="AF246" s="126"/>
      <c r="AG246" s="126" t="s">
        <v>328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>
      <c r="A247" s="146" t="s">
        <v>359</v>
      </c>
      <c r="B247" s="147" t="s">
        <v>2013</v>
      </c>
      <c r="C247" s="153" t="s">
        <v>2014</v>
      </c>
      <c r="D247" s="148" t="s">
        <v>653</v>
      </c>
      <c r="E247" s="149">
        <v>20.876000000000001</v>
      </c>
      <c r="F247" s="150">
        <v>0</v>
      </c>
      <c r="G247" s="151">
        <f t="shared" si="17"/>
        <v>0</v>
      </c>
      <c r="H247" s="131">
        <v>0</v>
      </c>
      <c r="I247" s="131">
        <v>0</v>
      </c>
      <c r="J247" s="131">
        <v>4105</v>
      </c>
      <c r="K247" s="131">
        <v>85695.98000000001</v>
      </c>
      <c r="L247" s="131">
        <v>21</v>
      </c>
      <c r="M247" s="131">
        <v>103692.13579999999</v>
      </c>
      <c r="N247" s="130">
        <v>0</v>
      </c>
      <c r="O247" s="130">
        <v>0</v>
      </c>
      <c r="P247" s="130">
        <v>0</v>
      </c>
      <c r="Q247" s="130">
        <v>0</v>
      </c>
      <c r="R247" s="131">
        <v>0</v>
      </c>
      <c r="S247" s="131" t="s">
        <v>326</v>
      </c>
      <c r="T247" s="131"/>
      <c r="U247" s="131">
        <v>0</v>
      </c>
      <c r="V247" s="131">
        <v>0</v>
      </c>
      <c r="W247" s="131">
        <v>0</v>
      </c>
      <c r="X247" s="131" t="s">
        <v>327</v>
      </c>
      <c r="Y247" s="126"/>
      <c r="Z247" s="126"/>
      <c r="AA247" s="126"/>
      <c r="AB247" s="126"/>
      <c r="AC247" s="126"/>
      <c r="AD247" s="126"/>
      <c r="AE247" s="126"/>
      <c r="AF247" s="126"/>
      <c r="AG247" s="126" t="s">
        <v>328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>
      <c r="A248" s="146" t="s">
        <v>367</v>
      </c>
      <c r="B248" s="147" t="s">
        <v>2015</v>
      </c>
      <c r="C248" s="153" t="s">
        <v>2016</v>
      </c>
      <c r="D248" s="148" t="s">
        <v>338</v>
      </c>
      <c r="E248" s="149">
        <v>140.51</v>
      </c>
      <c r="F248" s="150">
        <v>0</v>
      </c>
      <c r="G248" s="151">
        <f t="shared" si="17"/>
        <v>0</v>
      </c>
      <c r="H248" s="131">
        <v>100</v>
      </c>
      <c r="I248" s="131">
        <v>14051</v>
      </c>
      <c r="J248" s="131">
        <v>362.5</v>
      </c>
      <c r="K248" s="131">
        <v>50934.875</v>
      </c>
      <c r="L248" s="131">
        <v>21</v>
      </c>
      <c r="M248" s="131">
        <v>78632.914799999999</v>
      </c>
      <c r="N248" s="130">
        <v>7.8200000000000006E-3</v>
      </c>
      <c r="O248" s="130">
        <v>1.0987882</v>
      </c>
      <c r="P248" s="130">
        <v>0</v>
      </c>
      <c r="Q248" s="130">
        <v>0</v>
      </c>
      <c r="R248" s="131">
        <v>0</v>
      </c>
      <c r="S248" s="131" t="s">
        <v>326</v>
      </c>
      <c r="T248" s="131"/>
      <c r="U248" s="131">
        <v>0</v>
      </c>
      <c r="V248" s="131">
        <v>0</v>
      </c>
      <c r="W248" s="131">
        <v>0</v>
      </c>
      <c r="X248" s="131" t="s">
        <v>327</v>
      </c>
      <c r="Y248" s="126"/>
      <c r="Z248" s="126"/>
      <c r="AA248" s="126"/>
      <c r="AB248" s="126"/>
      <c r="AC248" s="126"/>
      <c r="AD248" s="126"/>
      <c r="AE248" s="126"/>
      <c r="AF248" s="126"/>
      <c r="AG248" s="126" t="s">
        <v>328</v>
      </c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>
      <c r="A249" s="146" t="s">
        <v>379</v>
      </c>
      <c r="B249" s="147" t="s">
        <v>2017</v>
      </c>
      <c r="C249" s="153" t="s">
        <v>2018</v>
      </c>
      <c r="D249" s="148" t="s">
        <v>338</v>
      </c>
      <c r="E249" s="149">
        <v>140.51</v>
      </c>
      <c r="F249" s="150">
        <v>0</v>
      </c>
      <c r="G249" s="151">
        <f t="shared" si="17"/>
        <v>0</v>
      </c>
      <c r="H249" s="131">
        <v>0</v>
      </c>
      <c r="I249" s="131">
        <v>0</v>
      </c>
      <c r="J249" s="131">
        <v>108.5</v>
      </c>
      <c r="K249" s="131">
        <v>15245.334999999999</v>
      </c>
      <c r="L249" s="131">
        <v>21</v>
      </c>
      <c r="M249" s="131">
        <v>18446.861400000002</v>
      </c>
      <c r="N249" s="130">
        <v>0</v>
      </c>
      <c r="O249" s="130">
        <v>0</v>
      </c>
      <c r="P249" s="130">
        <v>0</v>
      </c>
      <c r="Q249" s="130">
        <v>0</v>
      </c>
      <c r="R249" s="131">
        <v>0</v>
      </c>
      <c r="S249" s="131" t="s">
        <v>326</v>
      </c>
      <c r="T249" s="131"/>
      <c r="U249" s="131">
        <v>0</v>
      </c>
      <c r="V249" s="131">
        <v>0</v>
      </c>
      <c r="W249" s="131">
        <v>0</v>
      </c>
      <c r="X249" s="131" t="s">
        <v>327</v>
      </c>
      <c r="Y249" s="126"/>
      <c r="Z249" s="126"/>
      <c r="AA249" s="126"/>
      <c r="AB249" s="126"/>
      <c r="AC249" s="126"/>
      <c r="AD249" s="126"/>
      <c r="AE249" s="126"/>
      <c r="AF249" s="126"/>
      <c r="AG249" s="126" t="s">
        <v>328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ht="22.5">
      <c r="A250" s="146" t="s">
        <v>382</v>
      </c>
      <c r="B250" s="147" t="s">
        <v>2019</v>
      </c>
      <c r="C250" s="153" t="s">
        <v>2020</v>
      </c>
      <c r="D250" s="148" t="s">
        <v>735</v>
      </c>
      <c r="E250" s="149">
        <v>2.056</v>
      </c>
      <c r="F250" s="150">
        <v>0</v>
      </c>
      <c r="G250" s="151">
        <f t="shared" si="17"/>
        <v>0</v>
      </c>
      <c r="H250" s="131">
        <v>40575.17</v>
      </c>
      <c r="I250" s="131">
        <v>83422.54952</v>
      </c>
      <c r="J250" s="131">
        <v>11824.83</v>
      </c>
      <c r="K250" s="131">
        <v>24311.850480000001</v>
      </c>
      <c r="L250" s="131">
        <v>21</v>
      </c>
      <c r="M250" s="131">
        <v>130358.624</v>
      </c>
      <c r="N250" s="130">
        <v>1.0166500000000001</v>
      </c>
      <c r="O250" s="130">
        <v>2.0902324000000001</v>
      </c>
      <c r="P250" s="130">
        <v>0</v>
      </c>
      <c r="Q250" s="130">
        <v>0</v>
      </c>
      <c r="R250" s="131">
        <v>0</v>
      </c>
      <c r="S250" s="131" t="s">
        <v>326</v>
      </c>
      <c r="T250" s="131"/>
      <c r="U250" s="131">
        <v>0</v>
      </c>
      <c r="V250" s="131">
        <v>0</v>
      </c>
      <c r="W250" s="131">
        <v>0</v>
      </c>
      <c r="X250" s="131" t="s">
        <v>327</v>
      </c>
      <c r="Y250" s="126"/>
      <c r="Z250" s="126"/>
      <c r="AA250" s="126"/>
      <c r="AB250" s="126"/>
      <c r="AC250" s="126"/>
      <c r="AD250" s="126"/>
      <c r="AE250" s="126"/>
      <c r="AF250" s="126"/>
      <c r="AG250" s="126" t="s">
        <v>328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>
      <c r="A251" s="134" t="s">
        <v>320</v>
      </c>
      <c r="B251" s="135" t="s">
        <v>284</v>
      </c>
      <c r="C251" s="152" t="s">
        <v>285</v>
      </c>
      <c r="D251" s="136"/>
      <c r="E251" s="137"/>
      <c r="F251" s="138"/>
      <c r="G251" s="139">
        <f>SUM(G252:G255)</f>
        <v>0</v>
      </c>
      <c r="H251" s="133"/>
      <c r="I251" s="133">
        <v>0</v>
      </c>
      <c r="J251" s="133"/>
      <c r="K251" s="133">
        <v>0</v>
      </c>
      <c r="L251" s="133"/>
      <c r="M251" s="133"/>
      <c r="N251" s="132"/>
      <c r="O251" s="132"/>
      <c r="P251" s="132"/>
      <c r="Q251" s="132"/>
      <c r="R251" s="133"/>
      <c r="S251" s="133"/>
      <c r="T251" s="133"/>
      <c r="U251" s="133"/>
      <c r="V251" s="133"/>
      <c r="W251" s="133"/>
      <c r="X251" s="133"/>
      <c r="AG251" t="s">
        <v>321</v>
      </c>
    </row>
    <row r="252" spans="1:60" ht="22.5">
      <c r="A252" s="146" t="s">
        <v>388</v>
      </c>
      <c r="B252" s="147" t="s">
        <v>2021</v>
      </c>
      <c r="C252" s="153" t="s">
        <v>2022</v>
      </c>
      <c r="D252" s="148" t="s">
        <v>338</v>
      </c>
      <c r="E252" s="149">
        <v>28.72</v>
      </c>
      <c r="F252" s="150">
        <v>0</v>
      </c>
      <c r="G252" s="151">
        <f t="shared" ref="G252:G255" si="18">F252*E252</f>
        <v>0</v>
      </c>
      <c r="H252" s="131">
        <v>0</v>
      </c>
      <c r="I252" s="131">
        <v>0</v>
      </c>
      <c r="J252" s="131">
        <v>91.25</v>
      </c>
      <c r="K252" s="131">
        <v>2620.6999999999998</v>
      </c>
      <c r="L252" s="131">
        <v>21</v>
      </c>
      <c r="M252" s="131">
        <v>3171.0469999999996</v>
      </c>
      <c r="N252" s="130">
        <v>0</v>
      </c>
      <c r="O252" s="130">
        <v>0</v>
      </c>
      <c r="P252" s="130">
        <v>0</v>
      </c>
      <c r="Q252" s="130">
        <v>0</v>
      </c>
      <c r="R252" s="131">
        <v>0</v>
      </c>
      <c r="S252" s="131" t="s">
        <v>326</v>
      </c>
      <c r="T252" s="131"/>
      <c r="U252" s="131">
        <v>0</v>
      </c>
      <c r="V252" s="131">
        <v>0</v>
      </c>
      <c r="W252" s="131">
        <v>0</v>
      </c>
      <c r="X252" s="131" t="s">
        <v>327</v>
      </c>
      <c r="Y252" s="126"/>
      <c r="Z252" s="126"/>
      <c r="AA252" s="126"/>
      <c r="AB252" s="126"/>
      <c r="AC252" s="126"/>
      <c r="AD252" s="126"/>
      <c r="AE252" s="126"/>
      <c r="AF252" s="126"/>
      <c r="AG252" s="126" t="s">
        <v>328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>
      <c r="A253" s="146" t="s">
        <v>393</v>
      </c>
      <c r="B253" s="147" t="s">
        <v>2023</v>
      </c>
      <c r="C253" s="153" t="s">
        <v>2024</v>
      </c>
      <c r="D253" s="148" t="s">
        <v>338</v>
      </c>
      <c r="E253" s="149">
        <v>28.72</v>
      </c>
      <c r="F253" s="150">
        <v>0</v>
      </c>
      <c r="G253" s="151">
        <f t="shared" si="18"/>
        <v>0</v>
      </c>
      <c r="H253" s="131">
        <v>103.77</v>
      </c>
      <c r="I253" s="131">
        <v>2980.2743999999998</v>
      </c>
      <c r="J253" s="131">
        <v>30.52</v>
      </c>
      <c r="K253" s="131">
        <v>876.53440000000001</v>
      </c>
      <c r="L253" s="131">
        <v>21</v>
      </c>
      <c r="M253" s="131">
        <v>4666.7401</v>
      </c>
      <c r="N253" s="130">
        <v>0.215</v>
      </c>
      <c r="O253" s="130">
        <v>6.1747999999999994</v>
      </c>
      <c r="P253" s="130">
        <v>0</v>
      </c>
      <c r="Q253" s="130">
        <v>0</v>
      </c>
      <c r="R253" s="131">
        <v>0</v>
      </c>
      <c r="S253" s="131" t="s">
        <v>326</v>
      </c>
      <c r="T253" s="131"/>
      <c r="U253" s="131">
        <v>0</v>
      </c>
      <c r="V253" s="131">
        <v>0</v>
      </c>
      <c r="W253" s="131">
        <v>0</v>
      </c>
      <c r="X253" s="131" t="s">
        <v>327</v>
      </c>
      <c r="Y253" s="126"/>
      <c r="Z253" s="126"/>
      <c r="AA253" s="126"/>
      <c r="AB253" s="126"/>
      <c r="AC253" s="126"/>
      <c r="AD253" s="126"/>
      <c r="AE253" s="126"/>
      <c r="AF253" s="126"/>
      <c r="AG253" s="126" t="s">
        <v>328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ht="22.5">
      <c r="A254" s="146" t="s">
        <v>397</v>
      </c>
      <c r="B254" s="147" t="s">
        <v>2025</v>
      </c>
      <c r="C254" s="153" t="s">
        <v>2026</v>
      </c>
      <c r="D254" s="148" t="s">
        <v>338</v>
      </c>
      <c r="E254" s="149">
        <v>28.72</v>
      </c>
      <c r="F254" s="150">
        <v>0</v>
      </c>
      <c r="G254" s="151">
        <f t="shared" si="18"/>
        <v>0</v>
      </c>
      <c r="H254" s="131">
        <v>0</v>
      </c>
      <c r="I254" s="131">
        <v>0</v>
      </c>
      <c r="J254" s="131">
        <v>420</v>
      </c>
      <c r="K254" s="131">
        <v>12062.4</v>
      </c>
      <c r="L254" s="131">
        <v>21</v>
      </c>
      <c r="M254" s="131">
        <v>14595.503999999999</v>
      </c>
      <c r="N254" s="130">
        <v>0</v>
      </c>
      <c r="O254" s="130">
        <v>0</v>
      </c>
      <c r="P254" s="130">
        <v>0</v>
      </c>
      <c r="Q254" s="130">
        <v>0</v>
      </c>
      <c r="R254" s="131">
        <v>0</v>
      </c>
      <c r="S254" s="131" t="s">
        <v>326</v>
      </c>
      <c r="T254" s="131"/>
      <c r="U254" s="131">
        <v>0</v>
      </c>
      <c r="V254" s="131">
        <v>0</v>
      </c>
      <c r="W254" s="131">
        <v>0</v>
      </c>
      <c r="X254" s="131" t="s">
        <v>327</v>
      </c>
      <c r="Y254" s="126"/>
      <c r="Z254" s="126"/>
      <c r="AA254" s="126"/>
      <c r="AB254" s="126"/>
      <c r="AC254" s="126"/>
      <c r="AD254" s="126"/>
      <c r="AE254" s="126"/>
      <c r="AF254" s="126"/>
      <c r="AG254" s="126" t="s">
        <v>328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ht="22.5">
      <c r="A255" s="146" t="s">
        <v>402</v>
      </c>
      <c r="B255" s="147" t="s">
        <v>2027</v>
      </c>
      <c r="C255" s="153" t="s">
        <v>2028</v>
      </c>
      <c r="D255" s="148" t="s">
        <v>338</v>
      </c>
      <c r="E255" s="149">
        <v>31.591999999999999</v>
      </c>
      <c r="F255" s="150">
        <v>0</v>
      </c>
      <c r="G255" s="151">
        <f t="shared" si="18"/>
        <v>0</v>
      </c>
      <c r="H255" s="131">
        <v>447</v>
      </c>
      <c r="I255" s="131">
        <v>14121.624</v>
      </c>
      <c r="J255" s="131">
        <v>0</v>
      </c>
      <c r="K255" s="131">
        <v>0</v>
      </c>
      <c r="L255" s="131">
        <v>21</v>
      </c>
      <c r="M255" s="131">
        <v>17087.160200000002</v>
      </c>
      <c r="N255" s="130">
        <v>0</v>
      </c>
      <c r="O255" s="130">
        <v>0</v>
      </c>
      <c r="P255" s="130">
        <v>0</v>
      </c>
      <c r="Q255" s="130">
        <v>0</v>
      </c>
      <c r="R255" s="131">
        <v>0</v>
      </c>
      <c r="S255" s="131" t="s">
        <v>326</v>
      </c>
      <c r="T255" s="131"/>
      <c r="U255" s="131">
        <v>0</v>
      </c>
      <c r="V255" s="131">
        <v>0</v>
      </c>
      <c r="W255" s="131">
        <v>0</v>
      </c>
      <c r="X255" s="131" t="s">
        <v>385</v>
      </c>
      <c r="Y255" s="126"/>
      <c r="Z255" s="126"/>
      <c r="AA255" s="126"/>
      <c r="AB255" s="126"/>
      <c r="AC255" s="126"/>
      <c r="AD255" s="126"/>
      <c r="AE255" s="126"/>
      <c r="AF255" s="126"/>
      <c r="AG255" s="126" t="s">
        <v>386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>
      <c r="A256" s="134" t="s">
        <v>320</v>
      </c>
      <c r="B256" s="135" t="s">
        <v>287</v>
      </c>
      <c r="C256" s="152" t="s">
        <v>283</v>
      </c>
      <c r="D256" s="136"/>
      <c r="E256" s="137"/>
      <c r="F256" s="138"/>
      <c r="G256" s="139">
        <f>SUM(G257:G288)</f>
        <v>0</v>
      </c>
      <c r="H256" s="133"/>
      <c r="I256" s="133">
        <v>0</v>
      </c>
      <c r="J256" s="133"/>
      <c r="K256" s="133">
        <v>0</v>
      </c>
      <c r="L256" s="133"/>
      <c r="M256" s="133"/>
      <c r="N256" s="132"/>
      <c r="O256" s="132"/>
      <c r="P256" s="132"/>
      <c r="Q256" s="132"/>
      <c r="R256" s="133"/>
      <c r="S256" s="133"/>
      <c r="T256" s="133"/>
      <c r="U256" s="133"/>
      <c r="V256" s="133"/>
      <c r="W256" s="133"/>
      <c r="X256" s="133"/>
      <c r="AG256" t="s">
        <v>321</v>
      </c>
    </row>
    <row r="257" spans="1:60">
      <c r="A257" s="146" t="s">
        <v>405</v>
      </c>
      <c r="B257" s="147" t="s">
        <v>2029</v>
      </c>
      <c r="C257" s="153" t="s">
        <v>2030</v>
      </c>
      <c r="D257" s="148" t="s">
        <v>338</v>
      </c>
      <c r="E257" s="149">
        <v>33.340000000000003</v>
      </c>
      <c r="F257" s="150">
        <v>0</v>
      </c>
      <c r="G257" s="151">
        <f t="shared" ref="G257:G288" si="19">F257*E257</f>
        <v>0</v>
      </c>
      <c r="H257" s="131">
        <v>0</v>
      </c>
      <c r="I257" s="131">
        <v>0</v>
      </c>
      <c r="J257" s="131">
        <v>24.3</v>
      </c>
      <c r="K257" s="131">
        <v>810.16200000000015</v>
      </c>
      <c r="L257" s="131">
        <v>21</v>
      </c>
      <c r="M257" s="131">
        <v>980.29359999999997</v>
      </c>
      <c r="N257" s="130">
        <v>0</v>
      </c>
      <c r="O257" s="130">
        <v>0</v>
      </c>
      <c r="P257" s="130">
        <v>0</v>
      </c>
      <c r="Q257" s="130">
        <v>0</v>
      </c>
      <c r="R257" s="131">
        <v>0</v>
      </c>
      <c r="S257" s="131" t="s">
        <v>326</v>
      </c>
      <c r="T257" s="131"/>
      <c r="U257" s="131">
        <v>0</v>
      </c>
      <c r="V257" s="131">
        <v>0</v>
      </c>
      <c r="W257" s="131">
        <v>0</v>
      </c>
      <c r="X257" s="131" t="s">
        <v>327</v>
      </c>
      <c r="Y257" s="126"/>
      <c r="Z257" s="126"/>
      <c r="AA257" s="126"/>
      <c r="AB257" s="126"/>
      <c r="AC257" s="126"/>
      <c r="AD257" s="126"/>
      <c r="AE257" s="126"/>
      <c r="AF257" s="126"/>
      <c r="AG257" s="126" t="s">
        <v>328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>
      <c r="A258" s="146" t="s">
        <v>413</v>
      </c>
      <c r="B258" s="147" t="s">
        <v>1141</v>
      </c>
      <c r="C258" s="153" t="s">
        <v>1142</v>
      </c>
      <c r="D258" s="148" t="s">
        <v>338</v>
      </c>
      <c r="E258" s="149">
        <v>38.341000000000001</v>
      </c>
      <c r="F258" s="150">
        <v>0</v>
      </c>
      <c r="G258" s="151">
        <f t="shared" si="19"/>
        <v>0</v>
      </c>
      <c r="H258" s="131">
        <v>12.8</v>
      </c>
      <c r="I258" s="131">
        <v>490.76480000000004</v>
      </c>
      <c r="J258" s="131">
        <v>0</v>
      </c>
      <c r="K258" s="131">
        <v>0</v>
      </c>
      <c r="L258" s="131">
        <v>21</v>
      </c>
      <c r="M258" s="131">
        <v>593.81960000000004</v>
      </c>
      <c r="N258" s="130">
        <v>0</v>
      </c>
      <c r="O258" s="130">
        <v>0</v>
      </c>
      <c r="P258" s="130">
        <v>0</v>
      </c>
      <c r="Q258" s="130">
        <v>0</v>
      </c>
      <c r="R258" s="131">
        <v>0</v>
      </c>
      <c r="S258" s="131" t="s">
        <v>326</v>
      </c>
      <c r="T258" s="131"/>
      <c r="U258" s="131">
        <v>0</v>
      </c>
      <c r="V258" s="131">
        <v>0</v>
      </c>
      <c r="W258" s="131">
        <v>0</v>
      </c>
      <c r="X258" s="131" t="s">
        <v>385</v>
      </c>
      <c r="Y258" s="126"/>
      <c r="Z258" s="126"/>
      <c r="AA258" s="126"/>
      <c r="AB258" s="126"/>
      <c r="AC258" s="126"/>
      <c r="AD258" s="126"/>
      <c r="AE258" s="126"/>
      <c r="AF258" s="126"/>
      <c r="AG258" s="126" t="s">
        <v>386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>
      <c r="A259" s="146" t="s">
        <v>425</v>
      </c>
      <c r="B259" s="147" t="s">
        <v>2031</v>
      </c>
      <c r="C259" s="153" t="s">
        <v>2032</v>
      </c>
      <c r="D259" s="148" t="s">
        <v>338</v>
      </c>
      <c r="E259" s="149">
        <v>211.36</v>
      </c>
      <c r="F259" s="150">
        <v>0</v>
      </c>
      <c r="G259" s="151">
        <f t="shared" si="19"/>
        <v>0</v>
      </c>
      <c r="H259" s="131">
        <v>0</v>
      </c>
      <c r="I259" s="131">
        <v>0</v>
      </c>
      <c r="J259" s="131">
        <v>413.84</v>
      </c>
      <c r="K259" s="131">
        <v>87469.222399999999</v>
      </c>
      <c r="L259" s="131">
        <v>21</v>
      </c>
      <c r="M259" s="131">
        <v>105837.7562</v>
      </c>
      <c r="N259" s="130">
        <v>0</v>
      </c>
      <c r="O259" s="130">
        <v>0</v>
      </c>
      <c r="P259" s="130">
        <v>0</v>
      </c>
      <c r="Q259" s="130">
        <v>0</v>
      </c>
      <c r="R259" s="131">
        <v>0</v>
      </c>
      <c r="S259" s="131" t="s">
        <v>326</v>
      </c>
      <c r="T259" s="131"/>
      <c r="U259" s="131">
        <v>0</v>
      </c>
      <c r="V259" s="131">
        <v>0</v>
      </c>
      <c r="W259" s="131">
        <v>0</v>
      </c>
      <c r="X259" s="131" t="s">
        <v>327</v>
      </c>
      <c r="Y259" s="126"/>
      <c r="Z259" s="126"/>
      <c r="AA259" s="126"/>
      <c r="AB259" s="126"/>
      <c r="AC259" s="126"/>
      <c r="AD259" s="126"/>
      <c r="AE259" s="126"/>
      <c r="AF259" s="126"/>
      <c r="AG259" s="126" t="s">
        <v>328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ht="22.5">
      <c r="A260" s="146" t="s">
        <v>221</v>
      </c>
      <c r="B260" s="147" t="s">
        <v>2033</v>
      </c>
      <c r="C260" s="153" t="s">
        <v>2034</v>
      </c>
      <c r="D260" s="148" t="s">
        <v>338</v>
      </c>
      <c r="E260" s="149">
        <v>538.66</v>
      </c>
      <c r="F260" s="150">
        <v>0</v>
      </c>
      <c r="G260" s="151">
        <f t="shared" si="19"/>
        <v>0</v>
      </c>
      <c r="H260" s="131">
        <v>0</v>
      </c>
      <c r="I260" s="131">
        <v>0</v>
      </c>
      <c r="J260" s="131">
        <v>36.14</v>
      </c>
      <c r="K260" s="131">
        <v>19467.172399999999</v>
      </c>
      <c r="L260" s="131">
        <v>21</v>
      </c>
      <c r="M260" s="131">
        <v>23555.275699999998</v>
      </c>
      <c r="N260" s="130">
        <v>0</v>
      </c>
      <c r="O260" s="130">
        <v>0</v>
      </c>
      <c r="P260" s="130">
        <v>0</v>
      </c>
      <c r="Q260" s="130">
        <v>0</v>
      </c>
      <c r="R260" s="131">
        <v>0</v>
      </c>
      <c r="S260" s="131" t="s">
        <v>326</v>
      </c>
      <c r="T260" s="131"/>
      <c r="U260" s="131">
        <v>0</v>
      </c>
      <c r="V260" s="131">
        <v>0</v>
      </c>
      <c r="W260" s="131">
        <v>0</v>
      </c>
      <c r="X260" s="131" t="s">
        <v>327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328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>
      <c r="A261" s="146" t="s">
        <v>430</v>
      </c>
      <c r="B261" s="147" t="s">
        <v>795</v>
      </c>
      <c r="C261" s="153" t="s">
        <v>796</v>
      </c>
      <c r="D261" s="148" t="s">
        <v>338</v>
      </c>
      <c r="E261" s="149">
        <v>33.340000000000003</v>
      </c>
      <c r="F261" s="150">
        <v>0</v>
      </c>
      <c r="G261" s="151">
        <f t="shared" si="19"/>
        <v>0</v>
      </c>
      <c r="H261" s="131">
        <v>0</v>
      </c>
      <c r="I261" s="131">
        <v>0</v>
      </c>
      <c r="J261" s="131">
        <v>405.54</v>
      </c>
      <c r="K261" s="131">
        <v>13520.703600000003</v>
      </c>
      <c r="L261" s="131">
        <v>21</v>
      </c>
      <c r="M261" s="131">
        <v>16360.047</v>
      </c>
      <c r="N261" s="130">
        <v>0</v>
      </c>
      <c r="O261" s="130">
        <v>0</v>
      </c>
      <c r="P261" s="130">
        <v>0</v>
      </c>
      <c r="Q261" s="130">
        <v>0</v>
      </c>
      <c r="R261" s="131">
        <v>0</v>
      </c>
      <c r="S261" s="131" t="s">
        <v>326</v>
      </c>
      <c r="T261" s="131"/>
      <c r="U261" s="131">
        <v>0</v>
      </c>
      <c r="V261" s="131">
        <v>0</v>
      </c>
      <c r="W261" s="131">
        <v>0</v>
      </c>
      <c r="X261" s="131" t="s">
        <v>327</v>
      </c>
      <c r="Y261" s="126"/>
      <c r="Z261" s="126"/>
      <c r="AA261" s="126"/>
      <c r="AB261" s="126"/>
      <c r="AC261" s="126"/>
      <c r="AD261" s="126"/>
      <c r="AE261" s="126"/>
      <c r="AF261" s="126"/>
      <c r="AG261" s="126" t="s">
        <v>328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ht="22.5">
      <c r="A262" s="146" t="s">
        <v>433</v>
      </c>
      <c r="B262" s="147" t="s">
        <v>2035</v>
      </c>
      <c r="C262" s="153" t="s">
        <v>2036</v>
      </c>
      <c r="D262" s="148" t="s">
        <v>338</v>
      </c>
      <c r="E262" s="149">
        <v>77.180000000000007</v>
      </c>
      <c r="F262" s="150">
        <v>0</v>
      </c>
      <c r="G262" s="151">
        <f t="shared" si="19"/>
        <v>0</v>
      </c>
      <c r="H262" s="131">
        <v>0</v>
      </c>
      <c r="I262" s="131">
        <v>0</v>
      </c>
      <c r="J262" s="131">
        <v>35.31</v>
      </c>
      <c r="K262" s="131">
        <v>2725.2258000000006</v>
      </c>
      <c r="L262" s="131">
        <v>21</v>
      </c>
      <c r="M262" s="131">
        <v>3297.5282999999999</v>
      </c>
      <c r="N262" s="130">
        <v>0</v>
      </c>
      <c r="O262" s="130">
        <v>0</v>
      </c>
      <c r="P262" s="130">
        <v>0</v>
      </c>
      <c r="Q262" s="130">
        <v>0</v>
      </c>
      <c r="R262" s="131">
        <v>0</v>
      </c>
      <c r="S262" s="131" t="s">
        <v>326</v>
      </c>
      <c r="T262" s="131"/>
      <c r="U262" s="131">
        <v>0</v>
      </c>
      <c r="V262" s="131">
        <v>0</v>
      </c>
      <c r="W262" s="131">
        <v>0</v>
      </c>
      <c r="X262" s="131" t="s">
        <v>327</v>
      </c>
      <c r="Y262" s="126"/>
      <c r="Z262" s="126"/>
      <c r="AA262" s="126"/>
      <c r="AB262" s="126"/>
      <c r="AC262" s="126"/>
      <c r="AD262" s="126"/>
      <c r="AE262" s="126"/>
      <c r="AF262" s="126"/>
      <c r="AG262" s="126" t="s">
        <v>328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ht="22.5">
      <c r="A263" s="146" t="s">
        <v>436</v>
      </c>
      <c r="B263" s="147" t="s">
        <v>2037</v>
      </c>
      <c r="C263" s="153" t="s">
        <v>2038</v>
      </c>
      <c r="D263" s="148" t="s">
        <v>338</v>
      </c>
      <c r="E263" s="149">
        <v>20.94</v>
      </c>
      <c r="F263" s="150">
        <v>0</v>
      </c>
      <c r="G263" s="151">
        <f t="shared" si="19"/>
        <v>0</v>
      </c>
      <c r="H263" s="131">
        <v>0</v>
      </c>
      <c r="I263" s="131">
        <v>0</v>
      </c>
      <c r="J263" s="131">
        <v>284</v>
      </c>
      <c r="K263" s="131">
        <v>5946.96</v>
      </c>
      <c r="L263" s="131">
        <v>21</v>
      </c>
      <c r="M263" s="131">
        <v>7195.8216000000002</v>
      </c>
      <c r="N263" s="130">
        <v>0</v>
      </c>
      <c r="O263" s="130">
        <v>0</v>
      </c>
      <c r="P263" s="130">
        <v>0</v>
      </c>
      <c r="Q263" s="130">
        <v>0</v>
      </c>
      <c r="R263" s="131">
        <v>0</v>
      </c>
      <c r="S263" s="131" t="s">
        <v>326</v>
      </c>
      <c r="T263" s="131"/>
      <c r="U263" s="131">
        <v>0</v>
      </c>
      <c r="V263" s="131">
        <v>0</v>
      </c>
      <c r="W263" s="131">
        <v>0</v>
      </c>
      <c r="X263" s="131" t="s">
        <v>327</v>
      </c>
      <c r="Y263" s="126"/>
      <c r="Z263" s="126"/>
      <c r="AA263" s="126"/>
      <c r="AB263" s="126"/>
      <c r="AC263" s="126"/>
      <c r="AD263" s="126"/>
      <c r="AE263" s="126"/>
      <c r="AF263" s="126"/>
      <c r="AG263" s="126" t="s">
        <v>328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ht="22.5">
      <c r="A264" s="146" t="s">
        <v>439</v>
      </c>
      <c r="B264" s="147" t="s">
        <v>890</v>
      </c>
      <c r="C264" s="153" t="s">
        <v>891</v>
      </c>
      <c r="D264" s="148" t="s">
        <v>338</v>
      </c>
      <c r="E264" s="149">
        <v>38.46</v>
      </c>
      <c r="F264" s="150">
        <v>0</v>
      </c>
      <c r="G264" s="151">
        <f t="shared" si="19"/>
        <v>0</v>
      </c>
      <c r="H264" s="131">
        <v>0</v>
      </c>
      <c r="I264" s="131">
        <v>0</v>
      </c>
      <c r="J264" s="131">
        <v>793.97</v>
      </c>
      <c r="K264" s="131">
        <v>30536.086200000002</v>
      </c>
      <c r="L264" s="131">
        <v>21</v>
      </c>
      <c r="M264" s="131">
        <v>36948.668899999997</v>
      </c>
      <c r="N264" s="130">
        <v>0</v>
      </c>
      <c r="O264" s="130">
        <v>0</v>
      </c>
      <c r="P264" s="130">
        <v>0</v>
      </c>
      <c r="Q264" s="130">
        <v>0</v>
      </c>
      <c r="R264" s="131">
        <v>0</v>
      </c>
      <c r="S264" s="131" t="s">
        <v>326</v>
      </c>
      <c r="T264" s="131"/>
      <c r="U264" s="131">
        <v>0</v>
      </c>
      <c r="V264" s="131">
        <v>0</v>
      </c>
      <c r="W264" s="131">
        <v>0</v>
      </c>
      <c r="X264" s="131" t="s">
        <v>327</v>
      </c>
      <c r="Y264" s="126"/>
      <c r="Z264" s="126"/>
      <c r="AA264" s="126"/>
      <c r="AB264" s="126"/>
      <c r="AC264" s="126"/>
      <c r="AD264" s="126"/>
      <c r="AE264" s="126"/>
      <c r="AF264" s="126"/>
      <c r="AG264" s="126" t="s">
        <v>328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ht="22.5">
      <c r="A265" s="146" t="s">
        <v>441</v>
      </c>
      <c r="B265" s="147" t="s">
        <v>2039</v>
      </c>
      <c r="C265" s="153" t="s">
        <v>2040</v>
      </c>
      <c r="D265" s="148" t="s">
        <v>653</v>
      </c>
      <c r="E265" s="149">
        <v>6.7690000000000001</v>
      </c>
      <c r="F265" s="150">
        <v>0</v>
      </c>
      <c r="G265" s="151">
        <f t="shared" si="19"/>
        <v>0</v>
      </c>
      <c r="H265" s="131">
        <v>963</v>
      </c>
      <c r="I265" s="131">
        <v>6518.5470000000005</v>
      </c>
      <c r="J265" s="131">
        <v>0</v>
      </c>
      <c r="K265" s="131">
        <v>0</v>
      </c>
      <c r="L265" s="131">
        <v>21</v>
      </c>
      <c r="M265" s="131">
        <v>7887.4454999999998</v>
      </c>
      <c r="N265" s="130">
        <v>0</v>
      </c>
      <c r="O265" s="130">
        <v>0</v>
      </c>
      <c r="P265" s="130">
        <v>0</v>
      </c>
      <c r="Q265" s="130">
        <v>0</v>
      </c>
      <c r="R265" s="131">
        <v>0</v>
      </c>
      <c r="S265" s="131" t="s">
        <v>326</v>
      </c>
      <c r="T265" s="131"/>
      <c r="U265" s="131">
        <v>0</v>
      </c>
      <c r="V265" s="131">
        <v>0</v>
      </c>
      <c r="W265" s="131">
        <v>0</v>
      </c>
      <c r="X265" s="131" t="s">
        <v>385</v>
      </c>
      <c r="Y265" s="126"/>
      <c r="Z265" s="126"/>
      <c r="AA265" s="126"/>
      <c r="AB265" s="126"/>
      <c r="AC265" s="126"/>
      <c r="AD265" s="126"/>
      <c r="AE265" s="126"/>
      <c r="AF265" s="126"/>
      <c r="AG265" s="126" t="s">
        <v>386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ht="22.5">
      <c r="A266" s="146" t="s">
        <v>444</v>
      </c>
      <c r="B266" s="147" t="s">
        <v>887</v>
      </c>
      <c r="C266" s="153" t="s">
        <v>888</v>
      </c>
      <c r="D266" s="148" t="s">
        <v>338</v>
      </c>
      <c r="E266" s="149">
        <v>236.376</v>
      </c>
      <c r="F266" s="150">
        <v>0</v>
      </c>
      <c r="G266" s="151">
        <f t="shared" si="19"/>
        <v>0</v>
      </c>
      <c r="H266" s="131">
        <v>0</v>
      </c>
      <c r="I266" s="131">
        <v>0</v>
      </c>
      <c r="J266" s="131">
        <v>224.53</v>
      </c>
      <c r="K266" s="131">
        <v>53073.503280000004</v>
      </c>
      <c r="L266" s="131">
        <v>21</v>
      </c>
      <c r="M266" s="131">
        <v>64218.934999999998</v>
      </c>
      <c r="N266" s="130">
        <v>0</v>
      </c>
      <c r="O266" s="130">
        <v>0</v>
      </c>
      <c r="P266" s="130">
        <v>0</v>
      </c>
      <c r="Q266" s="130">
        <v>0</v>
      </c>
      <c r="R266" s="131">
        <v>0</v>
      </c>
      <c r="S266" s="131" t="s">
        <v>326</v>
      </c>
      <c r="T266" s="131"/>
      <c r="U266" s="131">
        <v>0</v>
      </c>
      <c r="V266" s="131">
        <v>0</v>
      </c>
      <c r="W266" s="131">
        <v>0</v>
      </c>
      <c r="X266" s="131" t="s">
        <v>327</v>
      </c>
      <c r="Y266" s="126"/>
      <c r="Z266" s="126"/>
      <c r="AA266" s="126"/>
      <c r="AB266" s="126"/>
      <c r="AC266" s="126"/>
      <c r="AD266" s="126"/>
      <c r="AE266" s="126"/>
      <c r="AF266" s="126"/>
      <c r="AG266" s="126" t="s">
        <v>328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ht="22.5">
      <c r="A267" s="146" t="s">
        <v>447</v>
      </c>
      <c r="B267" s="147" t="s">
        <v>839</v>
      </c>
      <c r="C267" s="153" t="s">
        <v>840</v>
      </c>
      <c r="D267" s="148" t="s">
        <v>338</v>
      </c>
      <c r="E267" s="149">
        <v>213.3</v>
      </c>
      <c r="F267" s="150">
        <v>0</v>
      </c>
      <c r="G267" s="151">
        <f t="shared" si="19"/>
        <v>0</v>
      </c>
      <c r="H267" s="131">
        <v>0</v>
      </c>
      <c r="I267" s="131">
        <v>0</v>
      </c>
      <c r="J267" s="131">
        <v>54.15</v>
      </c>
      <c r="K267" s="131">
        <v>11550.195</v>
      </c>
      <c r="L267" s="131">
        <v>21</v>
      </c>
      <c r="M267" s="131">
        <v>13975.742</v>
      </c>
      <c r="N267" s="130">
        <v>0</v>
      </c>
      <c r="O267" s="130">
        <v>0</v>
      </c>
      <c r="P267" s="130">
        <v>0</v>
      </c>
      <c r="Q267" s="130">
        <v>0</v>
      </c>
      <c r="R267" s="131">
        <v>0</v>
      </c>
      <c r="S267" s="131" t="s">
        <v>326</v>
      </c>
      <c r="T267" s="131"/>
      <c r="U267" s="131">
        <v>0</v>
      </c>
      <c r="V267" s="131">
        <v>0</v>
      </c>
      <c r="W267" s="131">
        <v>0</v>
      </c>
      <c r="X267" s="131" t="s">
        <v>327</v>
      </c>
      <c r="Y267" s="126"/>
      <c r="Z267" s="126"/>
      <c r="AA267" s="126"/>
      <c r="AB267" s="126"/>
      <c r="AC267" s="126"/>
      <c r="AD267" s="126"/>
      <c r="AE267" s="126"/>
      <c r="AF267" s="126"/>
      <c r="AG267" s="126" t="s">
        <v>328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ht="22.5">
      <c r="A268" s="146" t="s">
        <v>450</v>
      </c>
      <c r="B268" s="147" t="s">
        <v>2041</v>
      </c>
      <c r="C268" s="153" t="s">
        <v>2042</v>
      </c>
      <c r="D268" s="148" t="s">
        <v>338</v>
      </c>
      <c r="E268" s="149">
        <v>197.916</v>
      </c>
      <c r="F268" s="150">
        <v>0</v>
      </c>
      <c r="G268" s="151">
        <f t="shared" si="19"/>
        <v>0</v>
      </c>
      <c r="H268" s="131">
        <v>0</v>
      </c>
      <c r="I268" s="131">
        <v>0</v>
      </c>
      <c r="J268" s="131">
        <v>839.92</v>
      </c>
      <c r="K268" s="131">
        <v>166233.60671999998</v>
      </c>
      <c r="L268" s="131">
        <v>21</v>
      </c>
      <c r="M268" s="131">
        <v>201142.66809999998</v>
      </c>
      <c r="N268" s="130">
        <v>0</v>
      </c>
      <c r="O268" s="130">
        <v>0</v>
      </c>
      <c r="P268" s="130">
        <v>0</v>
      </c>
      <c r="Q268" s="130">
        <v>0</v>
      </c>
      <c r="R268" s="131">
        <v>0</v>
      </c>
      <c r="S268" s="131" t="s">
        <v>326</v>
      </c>
      <c r="T268" s="131"/>
      <c r="U268" s="131">
        <v>0</v>
      </c>
      <c r="V268" s="131">
        <v>0</v>
      </c>
      <c r="W268" s="131">
        <v>0</v>
      </c>
      <c r="X268" s="131" t="s">
        <v>327</v>
      </c>
      <c r="Y268" s="126"/>
      <c r="Z268" s="126"/>
      <c r="AA268" s="126"/>
      <c r="AB268" s="126"/>
      <c r="AC268" s="126"/>
      <c r="AD268" s="126"/>
      <c r="AE268" s="126"/>
      <c r="AF268" s="126"/>
      <c r="AG268" s="126" t="s">
        <v>328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ht="22.5">
      <c r="A269" s="146" t="s">
        <v>453</v>
      </c>
      <c r="B269" s="147" t="s">
        <v>2043</v>
      </c>
      <c r="C269" s="153" t="s">
        <v>2044</v>
      </c>
      <c r="D269" s="148" t="s">
        <v>338</v>
      </c>
      <c r="E269" s="149">
        <v>217.708</v>
      </c>
      <c r="F269" s="150">
        <v>0</v>
      </c>
      <c r="G269" s="151">
        <f t="shared" si="19"/>
        <v>0</v>
      </c>
      <c r="H269" s="131">
        <v>920</v>
      </c>
      <c r="I269" s="131">
        <v>200291.36</v>
      </c>
      <c r="J269" s="131">
        <v>0</v>
      </c>
      <c r="K269" s="131">
        <v>0</v>
      </c>
      <c r="L269" s="131">
        <v>21</v>
      </c>
      <c r="M269" s="131">
        <v>242352.54559999998</v>
      </c>
      <c r="N269" s="130">
        <v>0</v>
      </c>
      <c r="O269" s="130">
        <v>0</v>
      </c>
      <c r="P269" s="130">
        <v>0</v>
      </c>
      <c r="Q269" s="130">
        <v>0</v>
      </c>
      <c r="R269" s="131">
        <v>0</v>
      </c>
      <c r="S269" s="131" t="s">
        <v>326</v>
      </c>
      <c r="T269" s="131"/>
      <c r="U269" s="131">
        <v>0</v>
      </c>
      <c r="V269" s="131">
        <v>0</v>
      </c>
      <c r="W269" s="131">
        <v>0</v>
      </c>
      <c r="X269" s="131" t="s">
        <v>385</v>
      </c>
      <c r="Y269" s="126"/>
      <c r="Z269" s="126"/>
      <c r="AA269" s="126"/>
      <c r="AB269" s="126"/>
      <c r="AC269" s="126"/>
      <c r="AD269" s="126"/>
      <c r="AE269" s="126"/>
      <c r="AF269" s="126"/>
      <c r="AG269" s="126" t="s">
        <v>386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ht="33.75">
      <c r="A270" s="146" t="s">
        <v>456</v>
      </c>
      <c r="B270" s="147" t="s">
        <v>2045</v>
      </c>
      <c r="C270" s="153" t="s">
        <v>2046</v>
      </c>
      <c r="D270" s="148" t="s">
        <v>338</v>
      </c>
      <c r="E270" s="149">
        <v>49.194000000000003</v>
      </c>
      <c r="F270" s="150">
        <v>0</v>
      </c>
      <c r="G270" s="151">
        <f t="shared" si="19"/>
        <v>0</v>
      </c>
      <c r="H270" s="131">
        <v>0</v>
      </c>
      <c r="I270" s="131">
        <v>0</v>
      </c>
      <c r="J270" s="131">
        <v>2150</v>
      </c>
      <c r="K270" s="131">
        <v>105767.1</v>
      </c>
      <c r="L270" s="131">
        <v>21</v>
      </c>
      <c r="M270" s="131">
        <v>127978.19100000001</v>
      </c>
      <c r="N270" s="130">
        <v>0</v>
      </c>
      <c r="O270" s="130">
        <v>0</v>
      </c>
      <c r="P270" s="130">
        <v>0</v>
      </c>
      <c r="Q270" s="130">
        <v>0</v>
      </c>
      <c r="R270" s="131">
        <v>0</v>
      </c>
      <c r="S270" s="131" t="s">
        <v>326</v>
      </c>
      <c r="T270" s="131"/>
      <c r="U270" s="131">
        <v>0</v>
      </c>
      <c r="V270" s="131">
        <v>0</v>
      </c>
      <c r="W270" s="131">
        <v>0</v>
      </c>
      <c r="X270" s="131" t="s">
        <v>327</v>
      </c>
      <c r="Y270" s="126"/>
      <c r="Z270" s="126"/>
      <c r="AA270" s="126"/>
      <c r="AB270" s="126"/>
      <c r="AC270" s="126"/>
      <c r="AD270" s="126"/>
      <c r="AE270" s="126"/>
      <c r="AF270" s="126"/>
      <c r="AG270" s="126" t="s">
        <v>328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ht="22.5">
      <c r="A271" s="146" t="s">
        <v>464</v>
      </c>
      <c r="B271" s="147" t="s">
        <v>2047</v>
      </c>
      <c r="C271" s="153" t="s">
        <v>2048</v>
      </c>
      <c r="D271" s="148" t="s">
        <v>338</v>
      </c>
      <c r="E271" s="149">
        <v>54.113</v>
      </c>
      <c r="F271" s="150">
        <v>0</v>
      </c>
      <c r="G271" s="151">
        <f t="shared" si="19"/>
        <v>0</v>
      </c>
      <c r="H271" s="131">
        <v>0</v>
      </c>
      <c r="I271" s="131">
        <v>0</v>
      </c>
      <c r="J271" s="131">
        <v>713</v>
      </c>
      <c r="K271" s="131">
        <v>38582.569000000003</v>
      </c>
      <c r="L271" s="131">
        <v>21</v>
      </c>
      <c r="M271" s="131">
        <v>46684.909699999997</v>
      </c>
      <c r="N271" s="130">
        <v>0</v>
      </c>
      <c r="O271" s="130">
        <v>0</v>
      </c>
      <c r="P271" s="130">
        <v>0</v>
      </c>
      <c r="Q271" s="130">
        <v>0</v>
      </c>
      <c r="R271" s="131">
        <v>0</v>
      </c>
      <c r="S271" s="131" t="s">
        <v>326</v>
      </c>
      <c r="T271" s="131"/>
      <c r="U271" s="131">
        <v>0</v>
      </c>
      <c r="V271" s="131">
        <v>0</v>
      </c>
      <c r="W271" s="131">
        <v>0</v>
      </c>
      <c r="X271" s="131" t="s">
        <v>327</v>
      </c>
      <c r="Y271" s="126"/>
      <c r="Z271" s="126"/>
      <c r="AA271" s="126"/>
      <c r="AB271" s="126"/>
      <c r="AC271" s="126"/>
      <c r="AD271" s="126"/>
      <c r="AE271" s="126"/>
      <c r="AF271" s="126"/>
      <c r="AG271" s="126" t="s">
        <v>328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ht="22.5">
      <c r="A272" s="146" t="s">
        <v>134</v>
      </c>
      <c r="B272" s="147" t="s">
        <v>2049</v>
      </c>
      <c r="C272" s="153" t="s">
        <v>2050</v>
      </c>
      <c r="D272" s="148" t="s">
        <v>338</v>
      </c>
      <c r="E272" s="149">
        <v>24.597000000000001</v>
      </c>
      <c r="F272" s="150">
        <v>0</v>
      </c>
      <c r="G272" s="151">
        <f t="shared" si="19"/>
        <v>0</v>
      </c>
      <c r="H272" s="131">
        <v>0</v>
      </c>
      <c r="I272" s="131">
        <v>0</v>
      </c>
      <c r="J272" s="131">
        <v>332.23</v>
      </c>
      <c r="K272" s="131">
        <v>8171.8613100000011</v>
      </c>
      <c r="L272" s="131">
        <v>21</v>
      </c>
      <c r="M272" s="131">
        <v>9887.9506000000001</v>
      </c>
      <c r="N272" s="130">
        <v>0</v>
      </c>
      <c r="O272" s="130">
        <v>0</v>
      </c>
      <c r="P272" s="130">
        <v>0</v>
      </c>
      <c r="Q272" s="130">
        <v>0</v>
      </c>
      <c r="R272" s="131">
        <v>0</v>
      </c>
      <c r="S272" s="131" t="s">
        <v>326</v>
      </c>
      <c r="T272" s="131"/>
      <c r="U272" s="131">
        <v>0</v>
      </c>
      <c r="V272" s="131">
        <v>0</v>
      </c>
      <c r="W272" s="131">
        <v>0</v>
      </c>
      <c r="X272" s="131" t="s">
        <v>327</v>
      </c>
      <c r="Y272" s="126"/>
      <c r="Z272" s="126"/>
      <c r="AA272" s="126"/>
      <c r="AB272" s="126"/>
      <c r="AC272" s="126"/>
      <c r="AD272" s="126"/>
      <c r="AE272" s="126"/>
      <c r="AF272" s="126"/>
      <c r="AG272" s="126" t="s">
        <v>328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ht="22.5">
      <c r="A273" s="146" t="s">
        <v>136</v>
      </c>
      <c r="B273" s="147" t="s">
        <v>2051</v>
      </c>
      <c r="C273" s="153" t="s">
        <v>2052</v>
      </c>
      <c r="D273" s="148" t="s">
        <v>338</v>
      </c>
      <c r="E273" s="149">
        <v>24.597000000000001</v>
      </c>
      <c r="F273" s="150">
        <v>0</v>
      </c>
      <c r="G273" s="151">
        <f t="shared" si="19"/>
        <v>0</v>
      </c>
      <c r="H273" s="131">
        <v>0</v>
      </c>
      <c r="I273" s="131">
        <v>0</v>
      </c>
      <c r="J273" s="131">
        <v>76.7</v>
      </c>
      <c r="K273" s="131">
        <v>1886.5899000000002</v>
      </c>
      <c r="L273" s="131">
        <v>21</v>
      </c>
      <c r="M273" s="131">
        <v>2282.7738999999997</v>
      </c>
      <c r="N273" s="130">
        <v>0</v>
      </c>
      <c r="O273" s="130">
        <v>0</v>
      </c>
      <c r="P273" s="130">
        <v>0</v>
      </c>
      <c r="Q273" s="130">
        <v>0</v>
      </c>
      <c r="R273" s="131">
        <v>0</v>
      </c>
      <c r="S273" s="131" t="s">
        <v>326</v>
      </c>
      <c r="T273" s="131"/>
      <c r="U273" s="131">
        <v>0</v>
      </c>
      <c r="V273" s="131">
        <v>0</v>
      </c>
      <c r="W273" s="131">
        <v>0</v>
      </c>
      <c r="X273" s="131" t="s">
        <v>327</v>
      </c>
      <c r="Y273" s="126"/>
      <c r="Z273" s="126"/>
      <c r="AA273" s="126"/>
      <c r="AB273" s="126"/>
      <c r="AC273" s="126"/>
      <c r="AD273" s="126"/>
      <c r="AE273" s="126"/>
      <c r="AF273" s="126"/>
      <c r="AG273" s="126" t="s">
        <v>328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ht="45">
      <c r="A274" s="146" t="s">
        <v>138</v>
      </c>
      <c r="B274" s="147" t="s">
        <v>2053</v>
      </c>
      <c r="C274" s="153" t="s">
        <v>2054</v>
      </c>
      <c r="D274" s="148" t="s">
        <v>338</v>
      </c>
      <c r="E274" s="149">
        <v>28.286999999999999</v>
      </c>
      <c r="F274" s="150">
        <v>0</v>
      </c>
      <c r="G274" s="151">
        <f t="shared" si="19"/>
        <v>0</v>
      </c>
      <c r="H274" s="131">
        <v>0</v>
      </c>
      <c r="I274" s="131">
        <v>0</v>
      </c>
      <c r="J274" s="131">
        <v>102</v>
      </c>
      <c r="K274" s="131">
        <v>2885.2739999999999</v>
      </c>
      <c r="L274" s="131">
        <v>21</v>
      </c>
      <c r="M274" s="131">
        <v>3491.1767</v>
      </c>
      <c r="N274" s="130">
        <v>0</v>
      </c>
      <c r="O274" s="130">
        <v>0</v>
      </c>
      <c r="P274" s="130">
        <v>0</v>
      </c>
      <c r="Q274" s="130">
        <v>0</v>
      </c>
      <c r="R274" s="131">
        <v>0</v>
      </c>
      <c r="S274" s="131" t="s">
        <v>326</v>
      </c>
      <c r="T274" s="131"/>
      <c r="U274" s="131">
        <v>0</v>
      </c>
      <c r="V274" s="131">
        <v>0</v>
      </c>
      <c r="W274" s="131">
        <v>0</v>
      </c>
      <c r="X274" s="131" t="s">
        <v>327</v>
      </c>
      <c r="Y274" s="126"/>
      <c r="Z274" s="126"/>
      <c r="AA274" s="126"/>
      <c r="AB274" s="126"/>
      <c r="AC274" s="126"/>
      <c r="AD274" s="126"/>
      <c r="AE274" s="126"/>
      <c r="AF274" s="126"/>
      <c r="AG274" s="126" t="s">
        <v>328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ht="22.5">
      <c r="A275" s="146" t="s">
        <v>140</v>
      </c>
      <c r="B275" s="147" t="s">
        <v>2055</v>
      </c>
      <c r="C275" s="153" t="s">
        <v>2056</v>
      </c>
      <c r="D275" s="148" t="s">
        <v>338</v>
      </c>
      <c r="E275" s="149">
        <v>213.3</v>
      </c>
      <c r="F275" s="150">
        <v>0</v>
      </c>
      <c r="G275" s="151">
        <f t="shared" si="19"/>
        <v>0</v>
      </c>
      <c r="H275" s="131">
        <v>0</v>
      </c>
      <c r="I275" s="131">
        <v>0</v>
      </c>
      <c r="J275" s="131">
        <v>490</v>
      </c>
      <c r="K275" s="131">
        <v>104517</v>
      </c>
      <c r="L275" s="131">
        <v>21</v>
      </c>
      <c r="M275" s="131">
        <v>126465.57</v>
      </c>
      <c r="N275" s="130">
        <v>0</v>
      </c>
      <c r="O275" s="130">
        <v>0</v>
      </c>
      <c r="P275" s="130">
        <v>0</v>
      </c>
      <c r="Q275" s="130">
        <v>0</v>
      </c>
      <c r="R275" s="131">
        <v>0</v>
      </c>
      <c r="S275" s="131" t="s">
        <v>326</v>
      </c>
      <c r="T275" s="131"/>
      <c r="U275" s="131">
        <v>0</v>
      </c>
      <c r="V275" s="131">
        <v>0</v>
      </c>
      <c r="W275" s="131">
        <v>0</v>
      </c>
      <c r="X275" s="131" t="s">
        <v>327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328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ht="22.5">
      <c r="A276" s="146" t="s">
        <v>142</v>
      </c>
      <c r="B276" s="147" t="s">
        <v>908</v>
      </c>
      <c r="C276" s="153" t="s">
        <v>909</v>
      </c>
      <c r="D276" s="148" t="s">
        <v>408</v>
      </c>
      <c r="E276" s="149">
        <v>38.46</v>
      </c>
      <c r="F276" s="150">
        <v>0</v>
      </c>
      <c r="G276" s="151">
        <f t="shared" si="19"/>
        <v>0</v>
      </c>
      <c r="H276" s="131">
        <v>0</v>
      </c>
      <c r="I276" s="131">
        <v>0</v>
      </c>
      <c r="J276" s="131">
        <v>127.13</v>
      </c>
      <c r="K276" s="131">
        <v>4889.4197999999997</v>
      </c>
      <c r="L276" s="131">
        <v>21</v>
      </c>
      <c r="M276" s="131">
        <v>5916.1981999999998</v>
      </c>
      <c r="N276" s="130">
        <v>0</v>
      </c>
      <c r="O276" s="130">
        <v>0</v>
      </c>
      <c r="P276" s="130">
        <v>0</v>
      </c>
      <c r="Q276" s="130">
        <v>0</v>
      </c>
      <c r="R276" s="131">
        <v>0</v>
      </c>
      <c r="S276" s="131" t="s">
        <v>326</v>
      </c>
      <c r="T276" s="131"/>
      <c r="U276" s="131">
        <v>0</v>
      </c>
      <c r="V276" s="131">
        <v>0</v>
      </c>
      <c r="W276" s="131">
        <v>0</v>
      </c>
      <c r="X276" s="131" t="s">
        <v>327</v>
      </c>
      <c r="Y276" s="126"/>
      <c r="Z276" s="126"/>
      <c r="AA276" s="126"/>
      <c r="AB276" s="126"/>
      <c r="AC276" s="126"/>
      <c r="AD276" s="126"/>
      <c r="AE276" s="126"/>
      <c r="AF276" s="126"/>
      <c r="AG276" s="126" t="s">
        <v>328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ht="22.5">
      <c r="A277" s="146" t="s">
        <v>483</v>
      </c>
      <c r="B277" s="147" t="s">
        <v>2057</v>
      </c>
      <c r="C277" s="153" t="s">
        <v>2058</v>
      </c>
      <c r="D277" s="148" t="s">
        <v>408</v>
      </c>
      <c r="E277" s="149">
        <v>42.305999999999997</v>
      </c>
      <c r="F277" s="150">
        <v>0</v>
      </c>
      <c r="G277" s="151">
        <f t="shared" si="19"/>
        <v>0</v>
      </c>
      <c r="H277" s="131">
        <v>106</v>
      </c>
      <c r="I277" s="131">
        <v>4484.4359999999997</v>
      </c>
      <c r="J277" s="131">
        <v>0</v>
      </c>
      <c r="K277" s="131">
        <v>0</v>
      </c>
      <c r="L277" s="131">
        <v>21</v>
      </c>
      <c r="M277" s="131">
        <v>5426.1723999999995</v>
      </c>
      <c r="N277" s="130">
        <v>0</v>
      </c>
      <c r="O277" s="130">
        <v>0</v>
      </c>
      <c r="P277" s="130">
        <v>0</v>
      </c>
      <c r="Q277" s="130">
        <v>0</v>
      </c>
      <c r="R277" s="131">
        <v>0</v>
      </c>
      <c r="S277" s="131" t="s">
        <v>326</v>
      </c>
      <c r="T277" s="131"/>
      <c r="U277" s="131">
        <v>0</v>
      </c>
      <c r="V277" s="131">
        <v>0</v>
      </c>
      <c r="W277" s="131">
        <v>0</v>
      </c>
      <c r="X277" s="131" t="s">
        <v>385</v>
      </c>
      <c r="Y277" s="126"/>
      <c r="Z277" s="126"/>
      <c r="AA277" s="126"/>
      <c r="AB277" s="126"/>
      <c r="AC277" s="126"/>
      <c r="AD277" s="126"/>
      <c r="AE277" s="126"/>
      <c r="AF277" s="126"/>
      <c r="AG277" s="126" t="s">
        <v>386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>
      <c r="A278" s="146" t="s">
        <v>486</v>
      </c>
      <c r="B278" s="147" t="s">
        <v>922</v>
      </c>
      <c r="C278" s="153" t="s">
        <v>923</v>
      </c>
      <c r="D278" s="148" t="s">
        <v>408</v>
      </c>
      <c r="E278" s="149">
        <v>273.14</v>
      </c>
      <c r="F278" s="150">
        <v>0</v>
      </c>
      <c r="G278" s="151">
        <f t="shared" si="19"/>
        <v>0</v>
      </c>
      <c r="H278" s="131">
        <v>0</v>
      </c>
      <c r="I278" s="131">
        <v>0</v>
      </c>
      <c r="J278" s="131">
        <v>75</v>
      </c>
      <c r="K278" s="131">
        <v>20485.5</v>
      </c>
      <c r="L278" s="131">
        <v>21</v>
      </c>
      <c r="M278" s="131">
        <v>24787.455000000002</v>
      </c>
      <c r="N278" s="130">
        <v>0</v>
      </c>
      <c r="O278" s="130">
        <v>0</v>
      </c>
      <c r="P278" s="130">
        <v>0</v>
      </c>
      <c r="Q278" s="130">
        <v>0</v>
      </c>
      <c r="R278" s="131">
        <v>0</v>
      </c>
      <c r="S278" s="131" t="s">
        <v>326</v>
      </c>
      <c r="T278" s="131"/>
      <c r="U278" s="131">
        <v>0</v>
      </c>
      <c r="V278" s="131">
        <v>0</v>
      </c>
      <c r="W278" s="131">
        <v>0</v>
      </c>
      <c r="X278" s="131" t="s">
        <v>327</v>
      </c>
      <c r="Y278" s="126"/>
      <c r="Z278" s="126"/>
      <c r="AA278" s="126"/>
      <c r="AB278" s="126"/>
      <c r="AC278" s="126"/>
      <c r="AD278" s="126"/>
      <c r="AE278" s="126"/>
      <c r="AF278" s="126"/>
      <c r="AG278" s="126" t="s">
        <v>328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>
      <c r="A279" s="146" t="s">
        <v>489</v>
      </c>
      <c r="B279" s="147" t="s">
        <v>1004</v>
      </c>
      <c r="C279" s="153" t="s">
        <v>1005</v>
      </c>
      <c r="D279" s="148" t="s">
        <v>408</v>
      </c>
      <c r="E279" s="149">
        <v>121.407</v>
      </c>
      <c r="F279" s="150">
        <v>0</v>
      </c>
      <c r="G279" s="151">
        <f t="shared" si="19"/>
        <v>0</v>
      </c>
      <c r="H279" s="131">
        <v>12.3</v>
      </c>
      <c r="I279" s="131">
        <v>1493.3061</v>
      </c>
      <c r="J279" s="131">
        <v>0</v>
      </c>
      <c r="K279" s="131">
        <v>0</v>
      </c>
      <c r="L279" s="131">
        <v>21</v>
      </c>
      <c r="M279" s="131">
        <v>1806.9050999999999</v>
      </c>
      <c r="N279" s="130">
        <v>0</v>
      </c>
      <c r="O279" s="130">
        <v>0</v>
      </c>
      <c r="P279" s="130">
        <v>0</v>
      </c>
      <c r="Q279" s="130">
        <v>0</v>
      </c>
      <c r="R279" s="131">
        <v>0</v>
      </c>
      <c r="S279" s="131" t="s">
        <v>326</v>
      </c>
      <c r="T279" s="131"/>
      <c r="U279" s="131">
        <v>0</v>
      </c>
      <c r="V279" s="131">
        <v>0</v>
      </c>
      <c r="W279" s="131">
        <v>0</v>
      </c>
      <c r="X279" s="131" t="s">
        <v>385</v>
      </c>
      <c r="Y279" s="126"/>
      <c r="Z279" s="126"/>
      <c r="AA279" s="126"/>
      <c r="AB279" s="126"/>
      <c r="AC279" s="126"/>
      <c r="AD279" s="126"/>
      <c r="AE279" s="126"/>
      <c r="AF279" s="126"/>
      <c r="AG279" s="126" t="s">
        <v>386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>
      <c r="A280" s="146" t="s">
        <v>492</v>
      </c>
      <c r="B280" s="147" t="s">
        <v>976</v>
      </c>
      <c r="C280" s="153" t="s">
        <v>977</v>
      </c>
      <c r="D280" s="148" t="s">
        <v>408</v>
      </c>
      <c r="E280" s="149">
        <v>37.950000000000003</v>
      </c>
      <c r="F280" s="150">
        <v>0</v>
      </c>
      <c r="G280" s="151">
        <f t="shared" si="19"/>
        <v>0</v>
      </c>
      <c r="H280" s="131">
        <v>50</v>
      </c>
      <c r="I280" s="131">
        <v>1897.5000000000002</v>
      </c>
      <c r="J280" s="131">
        <v>0</v>
      </c>
      <c r="K280" s="131">
        <v>0</v>
      </c>
      <c r="L280" s="131">
        <v>21</v>
      </c>
      <c r="M280" s="131">
        <v>2295.9749999999999</v>
      </c>
      <c r="N280" s="130">
        <v>0</v>
      </c>
      <c r="O280" s="130">
        <v>0</v>
      </c>
      <c r="P280" s="130">
        <v>0</v>
      </c>
      <c r="Q280" s="130">
        <v>0</v>
      </c>
      <c r="R280" s="131">
        <v>0</v>
      </c>
      <c r="S280" s="131" t="s">
        <v>326</v>
      </c>
      <c r="T280" s="131"/>
      <c r="U280" s="131">
        <v>0</v>
      </c>
      <c r="V280" s="131">
        <v>0</v>
      </c>
      <c r="W280" s="131">
        <v>0</v>
      </c>
      <c r="X280" s="131" t="s">
        <v>385</v>
      </c>
      <c r="Y280" s="126"/>
      <c r="Z280" s="126"/>
      <c r="AA280" s="126"/>
      <c r="AB280" s="126"/>
      <c r="AC280" s="126"/>
      <c r="AD280" s="126"/>
      <c r="AE280" s="126"/>
      <c r="AF280" s="126"/>
      <c r="AG280" s="126" t="s">
        <v>386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>
      <c r="A281" s="146" t="s">
        <v>498</v>
      </c>
      <c r="B281" s="147" t="s">
        <v>986</v>
      </c>
      <c r="C281" s="153" t="s">
        <v>987</v>
      </c>
      <c r="D281" s="148" t="s">
        <v>408</v>
      </c>
      <c r="E281" s="149">
        <v>126.687</v>
      </c>
      <c r="F281" s="150">
        <v>0</v>
      </c>
      <c r="G281" s="151">
        <f t="shared" si="19"/>
        <v>0</v>
      </c>
      <c r="H281" s="131">
        <v>35.4</v>
      </c>
      <c r="I281" s="131">
        <v>4484.7197999999999</v>
      </c>
      <c r="J281" s="131">
        <v>0</v>
      </c>
      <c r="K281" s="131">
        <v>0</v>
      </c>
      <c r="L281" s="131">
        <v>21</v>
      </c>
      <c r="M281" s="131">
        <v>5426.5111999999999</v>
      </c>
      <c r="N281" s="130">
        <v>0</v>
      </c>
      <c r="O281" s="130">
        <v>0</v>
      </c>
      <c r="P281" s="130">
        <v>0</v>
      </c>
      <c r="Q281" s="130">
        <v>0</v>
      </c>
      <c r="R281" s="131">
        <v>0</v>
      </c>
      <c r="S281" s="131" t="s">
        <v>326</v>
      </c>
      <c r="T281" s="131"/>
      <c r="U281" s="131">
        <v>0</v>
      </c>
      <c r="V281" s="131">
        <v>0</v>
      </c>
      <c r="W281" s="131">
        <v>0</v>
      </c>
      <c r="X281" s="131" t="s">
        <v>385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386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>
      <c r="A282" s="146" t="s">
        <v>499</v>
      </c>
      <c r="B282" s="147" t="s">
        <v>992</v>
      </c>
      <c r="C282" s="153" t="s">
        <v>993</v>
      </c>
      <c r="D282" s="148" t="s">
        <v>408</v>
      </c>
      <c r="E282" s="149">
        <v>41.36</v>
      </c>
      <c r="F282" s="150">
        <v>0</v>
      </c>
      <c r="G282" s="151">
        <f t="shared" si="19"/>
        <v>0</v>
      </c>
      <c r="H282" s="131">
        <v>32.479999999999997</v>
      </c>
      <c r="I282" s="131">
        <v>1343.3727999999999</v>
      </c>
      <c r="J282" s="131">
        <v>0</v>
      </c>
      <c r="K282" s="131">
        <v>0</v>
      </c>
      <c r="L282" s="131">
        <v>21</v>
      </c>
      <c r="M282" s="131">
        <v>1625.4776999999999</v>
      </c>
      <c r="N282" s="130">
        <v>0</v>
      </c>
      <c r="O282" s="130">
        <v>0</v>
      </c>
      <c r="P282" s="130">
        <v>0</v>
      </c>
      <c r="Q282" s="130">
        <v>0</v>
      </c>
      <c r="R282" s="131">
        <v>0</v>
      </c>
      <c r="S282" s="131" t="s">
        <v>326</v>
      </c>
      <c r="T282" s="131"/>
      <c r="U282" s="131">
        <v>0</v>
      </c>
      <c r="V282" s="131">
        <v>0</v>
      </c>
      <c r="W282" s="131">
        <v>0</v>
      </c>
      <c r="X282" s="131" t="s">
        <v>385</v>
      </c>
      <c r="Y282" s="126"/>
      <c r="Z282" s="126"/>
      <c r="AA282" s="126"/>
      <c r="AB282" s="126"/>
      <c r="AC282" s="126"/>
      <c r="AD282" s="126"/>
      <c r="AE282" s="126"/>
      <c r="AF282" s="126"/>
      <c r="AG282" s="126" t="s">
        <v>386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>
      <c r="A283" s="146" t="s">
        <v>500</v>
      </c>
      <c r="B283" s="147" t="s">
        <v>997</v>
      </c>
      <c r="C283" s="153" t="s">
        <v>998</v>
      </c>
      <c r="D283" s="148" t="s">
        <v>408</v>
      </c>
      <c r="E283" s="149">
        <v>7.15</v>
      </c>
      <c r="F283" s="150">
        <v>0</v>
      </c>
      <c r="G283" s="151">
        <f t="shared" si="19"/>
        <v>0</v>
      </c>
      <c r="H283" s="131">
        <v>120</v>
      </c>
      <c r="I283" s="131">
        <v>858</v>
      </c>
      <c r="J283" s="131">
        <v>0</v>
      </c>
      <c r="K283" s="131">
        <v>0</v>
      </c>
      <c r="L283" s="131">
        <v>21</v>
      </c>
      <c r="M283" s="131">
        <v>1038.18</v>
      </c>
      <c r="N283" s="130">
        <v>0</v>
      </c>
      <c r="O283" s="130">
        <v>0</v>
      </c>
      <c r="P283" s="130">
        <v>0</v>
      </c>
      <c r="Q283" s="130">
        <v>0</v>
      </c>
      <c r="R283" s="131">
        <v>0</v>
      </c>
      <c r="S283" s="131" t="s">
        <v>326</v>
      </c>
      <c r="T283" s="131"/>
      <c r="U283" s="131">
        <v>0</v>
      </c>
      <c r="V283" s="131">
        <v>0</v>
      </c>
      <c r="W283" s="131">
        <v>0</v>
      </c>
      <c r="X283" s="131" t="s">
        <v>385</v>
      </c>
      <c r="Y283" s="126"/>
      <c r="Z283" s="126"/>
      <c r="AA283" s="126"/>
      <c r="AB283" s="126"/>
      <c r="AC283" s="126"/>
      <c r="AD283" s="126"/>
      <c r="AE283" s="126"/>
      <c r="AF283" s="126"/>
      <c r="AG283" s="126" t="s">
        <v>386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>
      <c r="A284" s="146" t="s">
        <v>503</v>
      </c>
      <c r="B284" s="147" t="s">
        <v>1001</v>
      </c>
      <c r="C284" s="153" t="s">
        <v>1002</v>
      </c>
      <c r="D284" s="148" t="s">
        <v>408</v>
      </c>
      <c r="E284" s="149">
        <v>7.26</v>
      </c>
      <c r="F284" s="150">
        <v>0</v>
      </c>
      <c r="G284" s="151">
        <f t="shared" si="19"/>
        <v>0</v>
      </c>
      <c r="H284" s="131">
        <v>185.12</v>
      </c>
      <c r="I284" s="131">
        <v>1343.9712</v>
      </c>
      <c r="J284" s="131">
        <v>0</v>
      </c>
      <c r="K284" s="131">
        <v>0</v>
      </c>
      <c r="L284" s="131">
        <v>21</v>
      </c>
      <c r="M284" s="131">
        <v>1626.2037</v>
      </c>
      <c r="N284" s="130">
        <v>0</v>
      </c>
      <c r="O284" s="130">
        <v>0</v>
      </c>
      <c r="P284" s="130">
        <v>0</v>
      </c>
      <c r="Q284" s="130">
        <v>0</v>
      </c>
      <c r="R284" s="131">
        <v>0</v>
      </c>
      <c r="S284" s="131" t="s">
        <v>326</v>
      </c>
      <c r="T284" s="131"/>
      <c r="U284" s="131">
        <v>0</v>
      </c>
      <c r="V284" s="131">
        <v>0</v>
      </c>
      <c r="W284" s="131">
        <v>0</v>
      </c>
      <c r="X284" s="131" t="s">
        <v>385</v>
      </c>
      <c r="Y284" s="126"/>
      <c r="Z284" s="126"/>
      <c r="AA284" s="126"/>
      <c r="AB284" s="126"/>
      <c r="AC284" s="126"/>
      <c r="AD284" s="126"/>
      <c r="AE284" s="126"/>
      <c r="AF284" s="126"/>
      <c r="AG284" s="126" t="s">
        <v>386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ht="22.5">
      <c r="A285" s="146" t="s">
        <v>506</v>
      </c>
      <c r="B285" s="147" t="s">
        <v>807</v>
      </c>
      <c r="C285" s="153" t="s">
        <v>808</v>
      </c>
      <c r="D285" s="148" t="s">
        <v>338</v>
      </c>
      <c r="E285" s="149">
        <v>329.36900000000003</v>
      </c>
      <c r="F285" s="150">
        <v>0</v>
      </c>
      <c r="G285" s="151">
        <f t="shared" si="19"/>
        <v>0</v>
      </c>
      <c r="H285" s="131">
        <v>0</v>
      </c>
      <c r="I285" s="131">
        <v>0</v>
      </c>
      <c r="J285" s="131">
        <v>65.5</v>
      </c>
      <c r="K285" s="131">
        <v>21573.669500000004</v>
      </c>
      <c r="L285" s="131">
        <v>21</v>
      </c>
      <c r="M285" s="131">
        <v>26104.140699999996</v>
      </c>
      <c r="N285" s="130">
        <v>0</v>
      </c>
      <c r="O285" s="130">
        <v>0</v>
      </c>
      <c r="P285" s="130">
        <v>0</v>
      </c>
      <c r="Q285" s="130">
        <v>0</v>
      </c>
      <c r="R285" s="131">
        <v>0</v>
      </c>
      <c r="S285" s="131" t="s">
        <v>326</v>
      </c>
      <c r="T285" s="131"/>
      <c r="U285" s="131">
        <v>0</v>
      </c>
      <c r="V285" s="131">
        <v>0</v>
      </c>
      <c r="W285" s="131">
        <v>0</v>
      </c>
      <c r="X285" s="131" t="s">
        <v>327</v>
      </c>
      <c r="Y285" s="126"/>
      <c r="Z285" s="126"/>
      <c r="AA285" s="126"/>
      <c r="AB285" s="126"/>
      <c r="AC285" s="126"/>
      <c r="AD285" s="126"/>
      <c r="AE285" s="126"/>
      <c r="AF285" s="126"/>
      <c r="AG285" s="126" t="s">
        <v>328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ht="22.5">
      <c r="A286" s="146" t="s">
        <v>510</v>
      </c>
      <c r="B286" s="147" t="s">
        <v>816</v>
      </c>
      <c r="C286" s="153" t="s">
        <v>817</v>
      </c>
      <c r="D286" s="148" t="s">
        <v>338</v>
      </c>
      <c r="E286" s="149">
        <v>329.36900000000003</v>
      </c>
      <c r="F286" s="150">
        <v>0</v>
      </c>
      <c r="G286" s="151">
        <f t="shared" si="19"/>
        <v>0</v>
      </c>
      <c r="H286" s="131">
        <v>0</v>
      </c>
      <c r="I286" s="131">
        <v>0</v>
      </c>
      <c r="J286" s="131">
        <v>388</v>
      </c>
      <c r="K286" s="131">
        <v>127795.17200000001</v>
      </c>
      <c r="L286" s="131">
        <v>21</v>
      </c>
      <c r="M286" s="131">
        <v>154632.1557</v>
      </c>
      <c r="N286" s="130">
        <v>0</v>
      </c>
      <c r="O286" s="130">
        <v>0</v>
      </c>
      <c r="P286" s="130">
        <v>0</v>
      </c>
      <c r="Q286" s="130">
        <v>0</v>
      </c>
      <c r="R286" s="131">
        <v>0</v>
      </c>
      <c r="S286" s="131" t="s">
        <v>326</v>
      </c>
      <c r="T286" s="131"/>
      <c r="U286" s="131">
        <v>0</v>
      </c>
      <c r="V286" s="131">
        <v>0</v>
      </c>
      <c r="W286" s="131">
        <v>0</v>
      </c>
      <c r="X286" s="131" t="s">
        <v>327</v>
      </c>
      <c r="Y286" s="126"/>
      <c r="Z286" s="126"/>
      <c r="AA286" s="126"/>
      <c r="AB286" s="126"/>
      <c r="AC286" s="126"/>
      <c r="AD286" s="126"/>
      <c r="AE286" s="126"/>
      <c r="AF286" s="126"/>
      <c r="AG286" s="126" t="s">
        <v>328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ht="22.5">
      <c r="A287" s="146" t="s">
        <v>514</v>
      </c>
      <c r="B287" s="147" t="s">
        <v>819</v>
      </c>
      <c r="C287" s="153" t="s">
        <v>820</v>
      </c>
      <c r="D287" s="148" t="s">
        <v>338</v>
      </c>
      <c r="E287" s="149">
        <v>329.36900000000003</v>
      </c>
      <c r="F287" s="150">
        <v>0</v>
      </c>
      <c r="G287" s="151">
        <f t="shared" si="19"/>
        <v>0</v>
      </c>
      <c r="H287" s="131">
        <v>0</v>
      </c>
      <c r="I287" s="131">
        <v>0</v>
      </c>
      <c r="J287" s="131">
        <v>77.400000000000006</v>
      </c>
      <c r="K287" s="131">
        <v>25493.160600000003</v>
      </c>
      <c r="L287" s="131">
        <v>21</v>
      </c>
      <c r="M287" s="131">
        <v>30846.723600000001</v>
      </c>
      <c r="N287" s="130">
        <v>0</v>
      </c>
      <c r="O287" s="130">
        <v>0</v>
      </c>
      <c r="P287" s="130">
        <v>0</v>
      </c>
      <c r="Q287" s="130">
        <v>0</v>
      </c>
      <c r="R287" s="131">
        <v>0</v>
      </c>
      <c r="S287" s="131" t="s">
        <v>326</v>
      </c>
      <c r="T287" s="131"/>
      <c r="U287" s="131">
        <v>0</v>
      </c>
      <c r="V287" s="131">
        <v>0</v>
      </c>
      <c r="W287" s="131">
        <v>0</v>
      </c>
      <c r="X287" s="131" t="s">
        <v>327</v>
      </c>
      <c r="Y287" s="126"/>
      <c r="Z287" s="126"/>
      <c r="AA287" s="126"/>
      <c r="AB287" s="126"/>
      <c r="AC287" s="126"/>
      <c r="AD287" s="126"/>
      <c r="AE287" s="126"/>
      <c r="AF287" s="126"/>
      <c r="AG287" s="126" t="s">
        <v>328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>
      <c r="A288" s="146" t="s">
        <v>517</v>
      </c>
      <c r="B288" s="147" t="s">
        <v>822</v>
      </c>
      <c r="C288" s="153" t="s">
        <v>823</v>
      </c>
      <c r="D288" s="148" t="s">
        <v>338</v>
      </c>
      <c r="E288" s="149">
        <v>44.81</v>
      </c>
      <c r="F288" s="150">
        <v>0</v>
      </c>
      <c r="G288" s="151">
        <f t="shared" si="19"/>
        <v>0</v>
      </c>
      <c r="H288" s="131">
        <v>0</v>
      </c>
      <c r="I288" s="131">
        <v>0</v>
      </c>
      <c r="J288" s="131">
        <v>678</v>
      </c>
      <c r="K288" s="131">
        <v>30381.18</v>
      </c>
      <c r="L288" s="131">
        <v>21</v>
      </c>
      <c r="M288" s="131">
        <v>36761.227800000001</v>
      </c>
      <c r="N288" s="130">
        <v>0</v>
      </c>
      <c r="O288" s="130">
        <v>0</v>
      </c>
      <c r="P288" s="130">
        <v>0</v>
      </c>
      <c r="Q288" s="130">
        <v>0</v>
      </c>
      <c r="R288" s="131">
        <v>0</v>
      </c>
      <c r="S288" s="131" t="s">
        <v>326</v>
      </c>
      <c r="T288" s="131"/>
      <c r="U288" s="131">
        <v>0</v>
      </c>
      <c r="V288" s="131">
        <v>0</v>
      </c>
      <c r="W288" s="131">
        <v>0</v>
      </c>
      <c r="X288" s="131" t="s">
        <v>327</v>
      </c>
      <c r="Y288" s="126"/>
      <c r="Z288" s="126"/>
      <c r="AA288" s="126"/>
      <c r="AB288" s="126"/>
      <c r="AC288" s="126"/>
      <c r="AD288" s="126"/>
      <c r="AE288" s="126"/>
      <c r="AF288" s="126"/>
      <c r="AG288" s="126" t="s">
        <v>328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>
      <c r="A289" s="134" t="s">
        <v>320</v>
      </c>
      <c r="B289" s="135" t="s">
        <v>288</v>
      </c>
      <c r="C289" s="152" t="s">
        <v>289</v>
      </c>
      <c r="D289" s="136"/>
      <c r="E289" s="137"/>
      <c r="F289" s="138"/>
      <c r="G289" s="139">
        <f>SUM(G290:G296)</f>
        <v>0</v>
      </c>
      <c r="H289" s="133"/>
      <c r="I289" s="133">
        <v>0</v>
      </c>
      <c r="J289" s="133"/>
      <c r="K289" s="133">
        <v>0</v>
      </c>
      <c r="L289" s="133"/>
      <c r="M289" s="133"/>
      <c r="N289" s="132"/>
      <c r="O289" s="132"/>
      <c r="P289" s="132"/>
      <c r="Q289" s="132"/>
      <c r="R289" s="133"/>
      <c r="S289" s="133"/>
      <c r="T289" s="133"/>
      <c r="U289" s="133"/>
      <c r="V289" s="133"/>
      <c r="W289" s="133"/>
      <c r="X289" s="133"/>
      <c r="AG289" t="s">
        <v>321</v>
      </c>
    </row>
    <row r="290" spans="1:60">
      <c r="A290" s="146" t="s">
        <v>520</v>
      </c>
      <c r="B290" s="147" t="s">
        <v>2059</v>
      </c>
      <c r="C290" s="153" t="s">
        <v>2060</v>
      </c>
      <c r="D290" s="148" t="s">
        <v>408</v>
      </c>
      <c r="E290" s="149">
        <v>26.8</v>
      </c>
      <c r="F290" s="150">
        <v>0</v>
      </c>
      <c r="G290" s="151">
        <f t="shared" ref="G290:G296" si="20">F290*E290</f>
        <v>0</v>
      </c>
      <c r="H290" s="131">
        <v>0</v>
      </c>
      <c r="I290" s="131">
        <v>0</v>
      </c>
      <c r="J290" s="131">
        <v>43.48</v>
      </c>
      <c r="K290" s="131">
        <v>1165.2639999999999</v>
      </c>
      <c r="L290" s="131">
        <v>21</v>
      </c>
      <c r="M290" s="131">
        <v>1409.9646</v>
      </c>
      <c r="N290" s="130">
        <v>0</v>
      </c>
      <c r="O290" s="130">
        <v>0</v>
      </c>
      <c r="P290" s="130">
        <v>0</v>
      </c>
      <c r="Q290" s="130">
        <v>0</v>
      </c>
      <c r="R290" s="131">
        <v>0</v>
      </c>
      <c r="S290" s="131" t="s">
        <v>326</v>
      </c>
      <c r="T290" s="131"/>
      <c r="U290" s="131">
        <v>0</v>
      </c>
      <c r="V290" s="131">
        <v>0</v>
      </c>
      <c r="W290" s="131">
        <v>0</v>
      </c>
      <c r="X290" s="131" t="s">
        <v>327</v>
      </c>
      <c r="Y290" s="126"/>
      <c r="Z290" s="126"/>
      <c r="AA290" s="126"/>
      <c r="AB290" s="126"/>
      <c r="AC290" s="126"/>
      <c r="AD290" s="126"/>
      <c r="AE290" s="126"/>
      <c r="AF290" s="126"/>
      <c r="AG290" s="126" t="s">
        <v>328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>
      <c r="A291" s="146" t="s">
        <v>523</v>
      </c>
      <c r="B291" s="147" t="s">
        <v>2061</v>
      </c>
      <c r="C291" s="153" t="s">
        <v>2062</v>
      </c>
      <c r="D291" s="148" t="s">
        <v>408</v>
      </c>
      <c r="E291" s="149">
        <v>30.82</v>
      </c>
      <c r="F291" s="150">
        <v>0</v>
      </c>
      <c r="G291" s="151">
        <f t="shared" si="20"/>
        <v>0</v>
      </c>
      <c r="H291" s="131">
        <v>49.92</v>
      </c>
      <c r="I291" s="131">
        <v>1538.5344</v>
      </c>
      <c r="J291" s="131">
        <v>0</v>
      </c>
      <c r="K291" s="131">
        <v>0</v>
      </c>
      <c r="L291" s="131">
        <v>21</v>
      </c>
      <c r="M291" s="131">
        <v>1861.6213</v>
      </c>
      <c r="N291" s="130">
        <v>0</v>
      </c>
      <c r="O291" s="130">
        <v>0</v>
      </c>
      <c r="P291" s="130">
        <v>0</v>
      </c>
      <c r="Q291" s="130">
        <v>0</v>
      </c>
      <c r="R291" s="131">
        <v>0</v>
      </c>
      <c r="S291" s="131" t="s">
        <v>326</v>
      </c>
      <c r="T291" s="131"/>
      <c r="U291" s="131">
        <v>0</v>
      </c>
      <c r="V291" s="131">
        <v>0</v>
      </c>
      <c r="W291" s="131">
        <v>0</v>
      </c>
      <c r="X291" s="131" t="s">
        <v>385</v>
      </c>
      <c r="Y291" s="126"/>
      <c r="Z291" s="126"/>
      <c r="AA291" s="126"/>
      <c r="AB291" s="126"/>
      <c r="AC291" s="126"/>
      <c r="AD291" s="126"/>
      <c r="AE291" s="126"/>
      <c r="AF291" s="126"/>
      <c r="AG291" s="126" t="s">
        <v>386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ht="22.5">
      <c r="A292" s="146" t="s">
        <v>539</v>
      </c>
      <c r="B292" s="147" t="s">
        <v>2063</v>
      </c>
      <c r="C292" s="153" t="s">
        <v>2064</v>
      </c>
      <c r="D292" s="148" t="s">
        <v>408</v>
      </c>
      <c r="E292" s="149">
        <v>11</v>
      </c>
      <c r="F292" s="150">
        <v>0</v>
      </c>
      <c r="G292" s="151">
        <f t="shared" si="20"/>
        <v>0</v>
      </c>
      <c r="H292" s="131">
        <v>0</v>
      </c>
      <c r="I292" s="131">
        <v>0</v>
      </c>
      <c r="J292" s="131">
        <v>109.2</v>
      </c>
      <c r="K292" s="131">
        <v>1201.2</v>
      </c>
      <c r="L292" s="131">
        <v>21</v>
      </c>
      <c r="M292" s="131">
        <v>1453.452</v>
      </c>
      <c r="N292" s="130">
        <v>0</v>
      </c>
      <c r="O292" s="130">
        <v>0</v>
      </c>
      <c r="P292" s="130">
        <v>0</v>
      </c>
      <c r="Q292" s="130">
        <v>0</v>
      </c>
      <c r="R292" s="131">
        <v>0</v>
      </c>
      <c r="S292" s="131" t="s">
        <v>326</v>
      </c>
      <c r="T292" s="131"/>
      <c r="U292" s="131">
        <v>0</v>
      </c>
      <c r="V292" s="131">
        <v>0</v>
      </c>
      <c r="W292" s="131">
        <v>0</v>
      </c>
      <c r="X292" s="131" t="s">
        <v>327</v>
      </c>
      <c r="Y292" s="126"/>
      <c r="Z292" s="126"/>
      <c r="AA292" s="126"/>
      <c r="AB292" s="126"/>
      <c r="AC292" s="126"/>
      <c r="AD292" s="126"/>
      <c r="AE292" s="126"/>
      <c r="AF292" s="126"/>
      <c r="AG292" s="126" t="s">
        <v>328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>
      <c r="A293" s="146" t="s">
        <v>545</v>
      </c>
      <c r="B293" s="147" t="s">
        <v>2065</v>
      </c>
      <c r="C293" s="153" t="s">
        <v>2066</v>
      </c>
      <c r="D293" s="148" t="s">
        <v>408</v>
      </c>
      <c r="E293" s="149">
        <v>12.65</v>
      </c>
      <c r="F293" s="150">
        <v>0</v>
      </c>
      <c r="G293" s="151">
        <f t="shared" si="20"/>
        <v>0</v>
      </c>
      <c r="H293" s="131">
        <v>141.6</v>
      </c>
      <c r="I293" s="131">
        <v>1791.24</v>
      </c>
      <c r="J293" s="131">
        <v>0</v>
      </c>
      <c r="K293" s="131">
        <v>0</v>
      </c>
      <c r="L293" s="131">
        <v>21</v>
      </c>
      <c r="M293" s="131">
        <v>2167.4004</v>
      </c>
      <c r="N293" s="130">
        <v>0</v>
      </c>
      <c r="O293" s="130">
        <v>0</v>
      </c>
      <c r="P293" s="130">
        <v>0</v>
      </c>
      <c r="Q293" s="130">
        <v>0</v>
      </c>
      <c r="R293" s="131">
        <v>0</v>
      </c>
      <c r="S293" s="131" t="s">
        <v>326</v>
      </c>
      <c r="T293" s="131"/>
      <c r="U293" s="131">
        <v>0</v>
      </c>
      <c r="V293" s="131">
        <v>0</v>
      </c>
      <c r="W293" s="131">
        <v>0</v>
      </c>
      <c r="X293" s="131" t="s">
        <v>327</v>
      </c>
      <c r="Y293" s="126"/>
      <c r="Z293" s="126"/>
      <c r="AA293" s="126"/>
      <c r="AB293" s="126"/>
      <c r="AC293" s="126"/>
      <c r="AD293" s="126"/>
      <c r="AE293" s="126"/>
      <c r="AF293" s="126"/>
      <c r="AG293" s="126" t="s">
        <v>328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ht="22.5">
      <c r="A294" s="146" t="s">
        <v>556</v>
      </c>
      <c r="B294" s="147" t="s">
        <v>2067</v>
      </c>
      <c r="C294" s="153" t="s">
        <v>2068</v>
      </c>
      <c r="D294" s="148" t="s">
        <v>408</v>
      </c>
      <c r="E294" s="149">
        <v>35</v>
      </c>
      <c r="F294" s="150">
        <v>0</v>
      </c>
      <c r="G294" s="151">
        <f t="shared" si="20"/>
        <v>0</v>
      </c>
      <c r="H294" s="131">
        <v>0</v>
      </c>
      <c r="I294" s="131">
        <v>0</v>
      </c>
      <c r="J294" s="131">
        <v>106.8</v>
      </c>
      <c r="K294" s="131">
        <v>3738</v>
      </c>
      <c r="L294" s="131">
        <v>21</v>
      </c>
      <c r="M294" s="131">
        <v>4522.9799999999996</v>
      </c>
      <c r="N294" s="130">
        <v>0</v>
      </c>
      <c r="O294" s="130">
        <v>0</v>
      </c>
      <c r="P294" s="130">
        <v>0</v>
      </c>
      <c r="Q294" s="130">
        <v>0</v>
      </c>
      <c r="R294" s="131">
        <v>0</v>
      </c>
      <c r="S294" s="131" t="s">
        <v>326</v>
      </c>
      <c r="T294" s="131"/>
      <c r="U294" s="131">
        <v>0</v>
      </c>
      <c r="V294" s="131">
        <v>0</v>
      </c>
      <c r="W294" s="131">
        <v>0</v>
      </c>
      <c r="X294" s="131" t="s">
        <v>327</v>
      </c>
      <c r="Y294" s="126"/>
      <c r="Z294" s="126"/>
      <c r="AA294" s="126"/>
      <c r="AB294" s="126"/>
      <c r="AC294" s="126"/>
      <c r="AD294" s="126"/>
      <c r="AE294" s="126"/>
      <c r="AF294" s="126"/>
      <c r="AG294" s="126" t="s">
        <v>328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>
      <c r="A295" s="146" t="s">
        <v>559</v>
      </c>
      <c r="B295" s="147" t="s">
        <v>2069</v>
      </c>
      <c r="C295" s="153" t="s">
        <v>2070</v>
      </c>
      <c r="D295" s="148" t="s">
        <v>408</v>
      </c>
      <c r="E295" s="149">
        <v>38.5</v>
      </c>
      <c r="F295" s="150">
        <v>0</v>
      </c>
      <c r="G295" s="151">
        <f t="shared" si="20"/>
        <v>0</v>
      </c>
      <c r="H295" s="131">
        <v>124.8</v>
      </c>
      <c r="I295" s="131">
        <v>4804.8</v>
      </c>
      <c r="J295" s="131">
        <v>0</v>
      </c>
      <c r="K295" s="131">
        <v>0</v>
      </c>
      <c r="L295" s="131">
        <v>21</v>
      </c>
      <c r="M295" s="131">
        <v>5813.808</v>
      </c>
      <c r="N295" s="130">
        <v>0</v>
      </c>
      <c r="O295" s="130">
        <v>0</v>
      </c>
      <c r="P295" s="130">
        <v>0</v>
      </c>
      <c r="Q295" s="130">
        <v>0</v>
      </c>
      <c r="R295" s="131">
        <v>0</v>
      </c>
      <c r="S295" s="131" t="s">
        <v>326</v>
      </c>
      <c r="T295" s="131"/>
      <c r="U295" s="131">
        <v>0</v>
      </c>
      <c r="V295" s="131">
        <v>0</v>
      </c>
      <c r="W295" s="131">
        <v>0</v>
      </c>
      <c r="X295" s="131" t="s">
        <v>385</v>
      </c>
      <c r="Y295" s="126"/>
      <c r="Z295" s="126"/>
      <c r="AA295" s="126"/>
      <c r="AB295" s="126"/>
      <c r="AC295" s="126"/>
      <c r="AD295" s="126"/>
      <c r="AE295" s="126"/>
      <c r="AF295" s="126"/>
      <c r="AG295" s="126" t="s">
        <v>386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>
      <c r="A296" s="146" t="s">
        <v>562</v>
      </c>
      <c r="B296" s="147" t="s">
        <v>2071</v>
      </c>
      <c r="C296" s="153" t="s">
        <v>2072</v>
      </c>
      <c r="D296" s="148" t="s">
        <v>408</v>
      </c>
      <c r="E296" s="149">
        <v>61.8</v>
      </c>
      <c r="F296" s="150">
        <v>0</v>
      </c>
      <c r="G296" s="151">
        <f t="shared" si="20"/>
        <v>0</v>
      </c>
      <c r="H296" s="131">
        <v>1.1299999999999999</v>
      </c>
      <c r="I296" s="131">
        <v>69.833999999999989</v>
      </c>
      <c r="J296" s="131">
        <v>18.87</v>
      </c>
      <c r="K296" s="131">
        <v>1166.1659999999999</v>
      </c>
      <c r="L296" s="131">
        <v>21</v>
      </c>
      <c r="M296" s="131">
        <v>1495.56</v>
      </c>
      <c r="N296" s="130">
        <v>2.0000000000000002E-5</v>
      </c>
      <c r="O296" s="130">
        <v>1.2360000000000001E-3</v>
      </c>
      <c r="P296" s="130">
        <v>0</v>
      </c>
      <c r="Q296" s="130">
        <v>0</v>
      </c>
      <c r="R296" s="131">
        <v>0</v>
      </c>
      <c r="S296" s="131" t="s">
        <v>326</v>
      </c>
      <c r="T296" s="131"/>
      <c r="U296" s="131">
        <v>0</v>
      </c>
      <c r="V296" s="131">
        <v>0</v>
      </c>
      <c r="W296" s="131">
        <v>0</v>
      </c>
      <c r="X296" s="131" t="s">
        <v>327</v>
      </c>
      <c r="Y296" s="126"/>
      <c r="Z296" s="126"/>
      <c r="AA296" s="126"/>
      <c r="AB296" s="126"/>
      <c r="AC296" s="126"/>
      <c r="AD296" s="126"/>
      <c r="AE296" s="126"/>
      <c r="AF296" s="126"/>
      <c r="AG296" s="126" t="s">
        <v>328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>
      <c r="A297" s="134" t="s">
        <v>320</v>
      </c>
      <c r="B297" s="135" t="s">
        <v>290</v>
      </c>
      <c r="C297" s="152" t="s">
        <v>286</v>
      </c>
      <c r="D297" s="136"/>
      <c r="E297" s="137"/>
      <c r="F297" s="138"/>
      <c r="G297" s="139">
        <f>SUM(G298:G307)</f>
        <v>0</v>
      </c>
      <c r="H297" s="133"/>
      <c r="I297" s="133">
        <v>0</v>
      </c>
      <c r="J297" s="133"/>
      <c r="K297" s="133">
        <v>0</v>
      </c>
      <c r="L297" s="133"/>
      <c r="M297" s="133"/>
      <c r="N297" s="132"/>
      <c r="O297" s="132"/>
      <c r="P297" s="132"/>
      <c r="Q297" s="132"/>
      <c r="R297" s="133"/>
      <c r="S297" s="133"/>
      <c r="T297" s="133"/>
      <c r="U297" s="133"/>
      <c r="V297" s="133"/>
      <c r="W297" s="133"/>
      <c r="X297" s="133"/>
      <c r="AG297" t="s">
        <v>321</v>
      </c>
    </row>
    <row r="298" spans="1:60" ht="22.5">
      <c r="A298" s="146" t="s">
        <v>569</v>
      </c>
      <c r="B298" s="147" t="s">
        <v>1075</v>
      </c>
      <c r="C298" s="153" t="s">
        <v>1076</v>
      </c>
      <c r="D298" s="148" t="s">
        <v>408</v>
      </c>
      <c r="E298" s="149">
        <v>35.625</v>
      </c>
      <c r="F298" s="150">
        <v>0</v>
      </c>
      <c r="G298" s="151">
        <f t="shared" ref="G298:G307" si="21">F298*E298</f>
        <v>0</v>
      </c>
      <c r="H298" s="131">
        <v>0</v>
      </c>
      <c r="I298" s="131">
        <v>0</v>
      </c>
      <c r="J298" s="131">
        <v>3455</v>
      </c>
      <c r="K298" s="131">
        <v>123084.375</v>
      </c>
      <c r="L298" s="131">
        <v>21</v>
      </c>
      <c r="M298" s="131">
        <v>148932.0998</v>
      </c>
      <c r="N298" s="130">
        <v>0</v>
      </c>
      <c r="O298" s="130">
        <v>0</v>
      </c>
      <c r="P298" s="130">
        <v>0</v>
      </c>
      <c r="Q298" s="130">
        <v>0</v>
      </c>
      <c r="R298" s="131">
        <v>0</v>
      </c>
      <c r="S298" s="131" t="s">
        <v>326</v>
      </c>
      <c r="T298" s="131"/>
      <c r="U298" s="131">
        <v>0</v>
      </c>
      <c r="V298" s="131">
        <v>0</v>
      </c>
      <c r="W298" s="131">
        <v>0</v>
      </c>
      <c r="X298" s="131" t="s">
        <v>327</v>
      </c>
      <c r="Y298" s="126"/>
      <c r="Z298" s="126"/>
      <c r="AA298" s="126"/>
      <c r="AB298" s="126"/>
      <c r="AC298" s="126"/>
      <c r="AD298" s="126"/>
      <c r="AE298" s="126"/>
      <c r="AF298" s="126"/>
      <c r="AG298" s="126" t="s">
        <v>328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ht="22.5">
      <c r="A299" s="146" t="s">
        <v>574</v>
      </c>
      <c r="B299" s="147" t="s">
        <v>2073</v>
      </c>
      <c r="C299" s="153" t="s">
        <v>2074</v>
      </c>
      <c r="D299" s="148" t="s">
        <v>408</v>
      </c>
      <c r="E299" s="149">
        <v>5.5</v>
      </c>
      <c r="F299" s="150">
        <v>0</v>
      </c>
      <c r="G299" s="151">
        <f t="shared" si="21"/>
        <v>0</v>
      </c>
      <c r="H299" s="131">
        <v>0</v>
      </c>
      <c r="I299" s="131">
        <v>0</v>
      </c>
      <c r="J299" s="131">
        <v>540</v>
      </c>
      <c r="K299" s="131">
        <v>2970</v>
      </c>
      <c r="L299" s="131">
        <v>21</v>
      </c>
      <c r="M299" s="131">
        <v>3593.7</v>
      </c>
      <c r="N299" s="130">
        <v>0</v>
      </c>
      <c r="O299" s="130">
        <v>0</v>
      </c>
      <c r="P299" s="130">
        <v>0</v>
      </c>
      <c r="Q299" s="130">
        <v>0</v>
      </c>
      <c r="R299" s="131">
        <v>0</v>
      </c>
      <c r="S299" s="131" t="s">
        <v>326</v>
      </c>
      <c r="T299" s="131"/>
      <c r="U299" s="131">
        <v>0</v>
      </c>
      <c r="V299" s="131">
        <v>0</v>
      </c>
      <c r="W299" s="131">
        <v>0</v>
      </c>
      <c r="X299" s="131" t="s">
        <v>327</v>
      </c>
      <c r="Y299" s="126"/>
      <c r="Z299" s="126"/>
      <c r="AA299" s="126"/>
      <c r="AB299" s="126"/>
      <c r="AC299" s="126"/>
      <c r="AD299" s="126"/>
      <c r="AE299" s="126"/>
      <c r="AF299" s="126"/>
      <c r="AG299" s="126" t="s">
        <v>328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ht="33.75">
      <c r="A300" s="146" t="s">
        <v>577</v>
      </c>
      <c r="B300" s="147" t="s">
        <v>2075</v>
      </c>
      <c r="C300" s="153" t="s">
        <v>2076</v>
      </c>
      <c r="D300" s="148" t="s">
        <v>325</v>
      </c>
      <c r="E300" s="149">
        <v>7</v>
      </c>
      <c r="F300" s="150">
        <v>0</v>
      </c>
      <c r="G300" s="151">
        <f t="shared" si="21"/>
        <v>0</v>
      </c>
      <c r="H300" s="131">
        <v>0</v>
      </c>
      <c r="I300" s="131">
        <v>0</v>
      </c>
      <c r="J300" s="131">
        <v>5000</v>
      </c>
      <c r="K300" s="131">
        <v>35000</v>
      </c>
      <c r="L300" s="131">
        <v>21</v>
      </c>
      <c r="M300" s="131">
        <v>42350</v>
      </c>
      <c r="N300" s="130">
        <v>0</v>
      </c>
      <c r="O300" s="130">
        <v>0</v>
      </c>
      <c r="P300" s="130">
        <v>0</v>
      </c>
      <c r="Q300" s="130">
        <v>0</v>
      </c>
      <c r="R300" s="131">
        <v>0</v>
      </c>
      <c r="S300" s="131" t="s">
        <v>326</v>
      </c>
      <c r="T300" s="131"/>
      <c r="U300" s="131">
        <v>0</v>
      </c>
      <c r="V300" s="131">
        <v>0</v>
      </c>
      <c r="W300" s="131">
        <v>0</v>
      </c>
      <c r="X300" s="131" t="s">
        <v>327</v>
      </c>
      <c r="Y300" s="126"/>
      <c r="Z300" s="126"/>
      <c r="AA300" s="126"/>
      <c r="AB300" s="126"/>
      <c r="AC300" s="126"/>
      <c r="AD300" s="126"/>
      <c r="AE300" s="126"/>
      <c r="AF300" s="126"/>
      <c r="AG300" s="126" t="s">
        <v>328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ht="33.75">
      <c r="A301" s="146" t="s">
        <v>588</v>
      </c>
      <c r="B301" s="147" t="s">
        <v>1055</v>
      </c>
      <c r="C301" s="153" t="s">
        <v>1056</v>
      </c>
      <c r="D301" s="148" t="s">
        <v>338</v>
      </c>
      <c r="E301" s="149">
        <v>338.49799999999999</v>
      </c>
      <c r="F301" s="150">
        <v>0</v>
      </c>
      <c r="G301" s="151">
        <f t="shared" si="21"/>
        <v>0</v>
      </c>
      <c r="H301" s="131">
        <v>0</v>
      </c>
      <c r="I301" s="131">
        <v>0</v>
      </c>
      <c r="J301" s="131">
        <v>73.14</v>
      </c>
      <c r="K301" s="131">
        <v>24757.743719999999</v>
      </c>
      <c r="L301" s="131">
        <v>21</v>
      </c>
      <c r="M301" s="131">
        <v>29956.865400000002</v>
      </c>
      <c r="N301" s="130">
        <v>0</v>
      </c>
      <c r="O301" s="130">
        <v>0</v>
      </c>
      <c r="P301" s="130">
        <v>0</v>
      </c>
      <c r="Q301" s="130">
        <v>0</v>
      </c>
      <c r="R301" s="131">
        <v>0</v>
      </c>
      <c r="S301" s="131" t="s">
        <v>326</v>
      </c>
      <c r="T301" s="131"/>
      <c r="U301" s="131">
        <v>0</v>
      </c>
      <c r="V301" s="131">
        <v>0</v>
      </c>
      <c r="W301" s="131">
        <v>0</v>
      </c>
      <c r="X301" s="131" t="s">
        <v>327</v>
      </c>
      <c r="Y301" s="126"/>
      <c r="Z301" s="126"/>
      <c r="AA301" s="126"/>
      <c r="AB301" s="126"/>
      <c r="AC301" s="126"/>
      <c r="AD301" s="126"/>
      <c r="AE301" s="126"/>
      <c r="AF301" s="126"/>
      <c r="AG301" s="126" t="s">
        <v>328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ht="22.5">
      <c r="A302" s="146" t="s">
        <v>594</v>
      </c>
      <c r="B302" s="147" t="s">
        <v>1062</v>
      </c>
      <c r="C302" s="153" t="s">
        <v>1063</v>
      </c>
      <c r="D302" s="148" t="s">
        <v>338</v>
      </c>
      <c r="E302" s="149">
        <v>30464.82</v>
      </c>
      <c r="F302" s="150">
        <v>0</v>
      </c>
      <c r="G302" s="151">
        <f t="shared" si="21"/>
        <v>0</v>
      </c>
      <c r="H302" s="131">
        <v>0</v>
      </c>
      <c r="I302" s="131">
        <v>0</v>
      </c>
      <c r="J302" s="131">
        <v>1.0900000000000001</v>
      </c>
      <c r="K302" s="131">
        <v>33206.6538</v>
      </c>
      <c r="L302" s="131">
        <v>21</v>
      </c>
      <c r="M302" s="131">
        <v>40180.046500000004</v>
      </c>
      <c r="N302" s="130">
        <v>0</v>
      </c>
      <c r="O302" s="130">
        <v>0</v>
      </c>
      <c r="P302" s="130">
        <v>0</v>
      </c>
      <c r="Q302" s="130">
        <v>0</v>
      </c>
      <c r="R302" s="131">
        <v>0</v>
      </c>
      <c r="S302" s="131" t="s">
        <v>326</v>
      </c>
      <c r="T302" s="131"/>
      <c r="U302" s="131">
        <v>0</v>
      </c>
      <c r="V302" s="131">
        <v>0</v>
      </c>
      <c r="W302" s="131">
        <v>0</v>
      </c>
      <c r="X302" s="131" t="s">
        <v>327</v>
      </c>
      <c r="Y302" s="126"/>
      <c r="Z302" s="126"/>
      <c r="AA302" s="126"/>
      <c r="AB302" s="126"/>
      <c r="AC302" s="126"/>
      <c r="AD302" s="126"/>
      <c r="AE302" s="126"/>
      <c r="AF302" s="126"/>
      <c r="AG302" s="126" t="s">
        <v>328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ht="33.75">
      <c r="A303" s="146" t="s">
        <v>597</v>
      </c>
      <c r="B303" s="147" t="s">
        <v>1067</v>
      </c>
      <c r="C303" s="153" t="s">
        <v>1068</v>
      </c>
      <c r="D303" s="148" t="s">
        <v>338</v>
      </c>
      <c r="E303" s="149">
        <v>338.49799999999999</v>
      </c>
      <c r="F303" s="150">
        <v>0</v>
      </c>
      <c r="G303" s="151">
        <f t="shared" si="21"/>
        <v>0</v>
      </c>
      <c r="H303" s="131">
        <v>0</v>
      </c>
      <c r="I303" s="131">
        <v>0</v>
      </c>
      <c r="J303" s="131">
        <v>44.54</v>
      </c>
      <c r="K303" s="131">
        <v>15076.700919999999</v>
      </c>
      <c r="L303" s="131">
        <v>21</v>
      </c>
      <c r="M303" s="131">
        <v>18242.807000000001</v>
      </c>
      <c r="N303" s="130">
        <v>0</v>
      </c>
      <c r="O303" s="130">
        <v>0</v>
      </c>
      <c r="P303" s="130">
        <v>0</v>
      </c>
      <c r="Q303" s="130">
        <v>0</v>
      </c>
      <c r="R303" s="131">
        <v>0</v>
      </c>
      <c r="S303" s="131" t="s">
        <v>326</v>
      </c>
      <c r="T303" s="131"/>
      <c r="U303" s="131">
        <v>0</v>
      </c>
      <c r="V303" s="131">
        <v>0</v>
      </c>
      <c r="W303" s="131">
        <v>0</v>
      </c>
      <c r="X303" s="131" t="s">
        <v>327</v>
      </c>
      <c r="Y303" s="126"/>
      <c r="Z303" s="126"/>
      <c r="AA303" s="126"/>
      <c r="AB303" s="126"/>
      <c r="AC303" s="126"/>
      <c r="AD303" s="126"/>
      <c r="AE303" s="126"/>
      <c r="AF303" s="126"/>
      <c r="AG303" s="126" t="s">
        <v>328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ht="33.75">
      <c r="A304" s="146" t="s">
        <v>603</v>
      </c>
      <c r="B304" s="147" t="s">
        <v>1070</v>
      </c>
      <c r="C304" s="153" t="s">
        <v>1071</v>
      </c>
      <c r="D304" s="148" t="s">
        <v>338</v>
      </c>
      <c r="E304" s="149">
        <v>244.7</v>
      </c>
      <c r="F304" s="150">
        <v>0</v>
      </c>
      <c r="G304" s="151">
        <f t="shared" si="21"/>
        <v>0</v>
      </c>
      <c r="H304" s="131">
        <v>0</v>
      </c>
      <c r="I304" s="131">
        <v>0</v>
      </c>
      <c r="J304" s="131">
        <v>180</v>
      </c>
      <c r="K304" s="131">
        <v>44046</v>
      </c>
      <c r="L304" s="131">
        <v>21</v>
      </c>
      <c r="M304" s="131">
        <v>53295.66</v>
      </c>
      <c r="N304" s="130">
        <v>0</v>
      </c>
      <c r="O304" s="130">
        <v>0</v>
      </c>
      <c r="P304" s="130">
        <v>0</v>
      </c>
      <c r="Q304" s="130">
        <v>0</v>
      </c>
      <c r="R304" s="131">
        <v>0</v>
      </c>
      <c r="S304" s="131" t="s">
        <v>326</v>
      </c>
      <c r="T304" s="131"/>
      <c r="U304" s="131">
        <v>0</v>
      </c>
      <c r="V304" s="131">
        <v>0</v>
      </c>
      <c r="W304" s="131">
        <v>0</v>
      </c>
      <c r="X304" s="131" t="s">
        <v>327</v>
      </c>
      <c r="Y304" s="126"/>
      <c r="Z304" s="126"/>
      <c r="AA304" s="126"/>
      <c r="AB304" s="126"/>
      <c r="AC304" s="126"/>
      <c r="AD304" s="126"/>
      <c r="AE304" s="126"/>
      <c r="AF304" s="126"/>
      <c r="AG304" s="126" t="s">
        <v>328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>
      <c r="A305" s="146" t="s">
        <v>606</v>
      </c>
      <c r="B305" s="147" t="s">
        <v>2077</v>
      </c>
      <c r="C305" s="153" t="s">
        <v>2078</v>
      </c>
      <c r="D305" s="148" t="s">
        <v>325</v>
      </c>
      <c r="E305" s="149">
        <v>11</v>
      </c>
      <c r="F305" s="150">
        <v>0</v>
      </c>
      <c r="G305" s="151">
        <f t="shared" si="21"/>
        <v>0</v>
      </c>
      <c r="H305" s="131">
        <v>0</v>
      </c>
      <c r="I305" s="131">
        <v>0</v>
      </c>
      <c r="J305" s="131">
        <v>1000</v>
      </c>
      <c r="K305" s="131">
        <v>11000</v>
      </c>
      <c r="L305" s="131">
        <v>21</v>
      </c>
      <c r="M305" s="131">
        <v>13310</v>
      </c>
      <c r="N305" s="130">
        <v>0</v>
      </c>
      <c r="O305" s="130">
        <v>0</v>
      </c>
      <c r="P305" s="130">
        <v>0</v>
      </c>
      <c r="Q305" s="130">
        <v>0</v>
      </c>
      <c r="R305" s="131">
        <v>0</v>
      </c>
      <c r="S305" s="131" t="s">
        <v>326</v>
      </c>
      <c r="T305" s="131"/>
      <c r="U305" s="131">
        <v>0</v>
      </c>
      <c r="V305" s="131">
        <v>0</v>
      </c>
      <c r="W305" s="131">
        <v>0</v>
      </c>
      <c r="X305" s="131" t="s">
        <v>327</v>
      </c>
      <c r="Y305" s="126"/>
      <c r="Z305" s="126"/>
      <c r="AA305" s="126"/>
      <c r="AB305" s="126"/>
      <c r="AC305" s="126"/>
      <c r="AD305" s="126"/>
      <c r="AE305" s="126"/>
      <c r="AF305" s="126"/>
      <c r="AG305" s="126" t="s">
        <v>328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>
      <c r="A306" s="146" t="s">
        <v>610</v>
      </c>
      <c r="B306" s="147" t="s">
        <v>2079</v>
      </c>
      <c r="C306" s="153" t="s">
        <v>2080</v>
      </c>
      <c r="D306" s="148" t="s">
        <v>325</v>
      </c>
      <c r="E306" s="149">
        <v>1</v>
      </c>
      <c r="F306" s="150">
        <v>0</v>
      </c>
      <c r="G306" s="151">
        <f t="shared" si="21"/>
        <v>0</v>
      </c>
      <c r="H306" s="131">
        <v>47.12</v>
      </c>
      <c r="I306" s="131">
        <v>47.12</v>
      </c>
      <c r="J306" s="131">
        <v>387.81</v>
      </c>
      <c r="K306" s="131">
        <v>387.81</v>
      </c>
      <c r="L306" s="131">
        <v>21</v>
      </c>
      <c r="M306" s="131">
        <v>526.26530000000002</v>
      </c>
      <c r="N306" s="130">
        <v>4.8669999999999998E-2</v>
      </c>
      <c r="O306" s="130">
        <v>4.8669999999999998E-2</v>
      </c>
      <c r="P306" s="130">
        <v>0</v>
      </c>
      <c r="Q306" s="130">
        <v>0</v>
      </c>
      <c r="R306" s="131">
        <v>0</v>
      </c>
      <c r="S306" s="131" t="s">
        <v>326</v>
      </c>
      <c r="T306" s="131"/>
      <c r="U306" s="131">
        <v>0</v>
      </c>
      <c r="V306" s="131">
        <v>0</v>
      </c>
      <c r="W306" s="131">
        <v>0</v>
      </c>
      <c r="X306" s="131" t="s">
        <v>327</v>
      </c>
      <c r="Y306" s="126"/>
      <c r="Z306" s="126"/>
      <c r="AA306" s="126"/>
      <c r="AB306" s="126"/>
      <c r="AC306" s="126"/>
      <c r="AD306" s="126"/>
      <c r="AE306" s="126"/>
      <c r="AF306" s="126"/>
      <c r="AG306" s="126" t="s">
        <v>328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ht="22.5">
      <c r="A307" s="140" t="s">
        <v>613</v>
      </c>
      <c r="B307" s="141" t="s">
        <v>2081</v>
      </c>
      <c r="C307" s="154" t="s">
        <v>2082</v>
      </c>
      <c r="D307" s="142" t="s">
        <v>325</v>
      </c>
      <c r="E307" s="143">
        <v>1</v>
      </c>
      <c r="F307" s="144">
        <v>0</v>
      </c>
      <c r="G307" s="145">
        <f t="shared" si="21"/>
        <v>0</v>
      </c>
      <c r="H307" s="131">
        <v>0</v>
      </c>
      <c r="I307" s="131">
        <v>0</v>
      </c>
      <c r="J307" s="131">
        <v>11400</v>
      </c>
      <c r="K307" s="131">
        <v>11400</v>
      </c>
      <c r="L307" s="131">
        <v>21</v>
      </c>
      <c r="M307" s="131">
        <v>13794</v>
      </c>
      <c r="N307" s="130">
        <v>0</v>
      </c>
      <c r="O307" s="130">
        <v>0</v>
      </c>
      <c r="P307" s="130">
        <v>0</v>
      </c>
      <c r="Q307" s="130">
        <v>0</v>
      </c>
      <c r="R307" s="131">
        <v>0</v>
      </c>
      <c r="S307" s="131" t="s">
        <v>326</v>
      </c>
      <c r="T307" s="131"/>
      <c r="U307" s="131">
        <v>0</v>
      </c>
      <c r="V307" s="131">
        <v>0</v>
      </c>
      <c r="W307" s="131">
        <v>0</v>
      </c>
      <c r="X307" s="131" t="s">
        <v>327</v>
      </c>
      <c r="Y307" s="126"/>
      <c r="Z307" s="126"/>
      <c r="AA307" s="126"/>
      <c r="AB307" s="126"/>
      <c r="AC307" s="126"/>
      <c r="AD307" s="126"/>
      <c r="AE307" s="126"/>
      <c r="AF307" s="126"/>
      <c r="AG307" s="126" t="s">
        <v>328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>
      <c r="A308" s="3"/>
      <c r="B308" s="4"/>
      <c r="C308" s="155"/>
      <c r="D308" s="6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AE308">
        <v>15</v>
      </c>
      <c r="AF308">
        <v>21</v>
      </c>
      <c r="AG308" t="s">
        <v>307</v>
      </c>
    </row>
    <row r="309" spans="1:60">
      <c r="C309" s="156"/>
      <c r="D309" s="10"/>
      <c r="AG309" t="s">
        <v>1158</v>
      </c>
    </row>
    <row r="310" spans="1:60">
      <c r="D310" s="10"/>
    </row>
    <row r="311" spans="1:60">
      <c r="D311" s="10"/>
    </row>
    <row r="312" spans="1:60">
      <c r="D312" s="10"/>
    </row>
    <row r="313" spans="1:60">
      <c r="D313" s="10"/>
    </row>
    <row r="314" spans="1:60">
      <c r="D314" s="10"/>
    </row>
    <row r="315" spans="1:60">
      <c r="D315" s="10"/>
    </row>
    <row r="316" spans="1:60">
      <c r="D316" s="10"/>
    </row>
    <row r="317" spans="1:60">
      <c r="D317" s="10"/>
    </row>
    <row r="318" spans="1:60">
      <c r="D318" s="10"/>
    </row>
    <row r="319" spans="1:60">
      <c r="D319" s="10"/>
    </row>
    <row r="320" spans="1:60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6">
    <mergeCell ref="C245:G245"/>
    <mergeCell ref="A1:G1"/>
    <mergeCell ref="C2:G2"/>
    <mergeCell ref="C3:G3"/>
    <mergeCell ref="C4:G4"/>
    <mergeCell ref="C244:G24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4998"/>
  <sheetViews>
    <sheetView workbookViewId="0">
      <pane ySplit="7" topLeftCell="A83" activePane="bottomLeft" state="frozen"/>
      <selection pane="bottomLeft" activeCell="AB88" sqref="AB88"/>
    </sheetView>
  </sheetViews>
  <sheetFormatPr defaultRowHeight="12.75"/>
  <cols>
    <col min="1" max="1" width="3.42578125" customWidth="1"/>
    <col min="2" max="2" width="12.5703125" style="116" customWidth="1"/>
    <col min="3" max="3" width="38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7</v>
      </c>
      <c r="B1" s="248"/>
      <c r="C1" s="248"/>
      <c r="D1" s="248"/>
      <c r="E1" s="248"/>
      <c r="F1" s="248"/>
      <c r="G1" s="248"/>
      <c r="AG1" t="s">
        <v>293</v>
      </c>
    </row>
    <row r="2" spans="1:60" ht="24.95" customHeight="1">
      <c r="A2" s="118" t="s">
        <v>8</v>
      </c>
      <c r="B2" s="49" t="s">
        <v>294</v>
      </c>
      <c r="C2" s="249" t="s">
        <v>295</v>
      </c>
      <c r="D2" s="250"/>
      <c r="E2" s="250"/>
      <c r="F2" s="250"/>
      <c r="G2" s="251"/>
      <c r="AG2" t="s">
        <v>296</v>
      </c>
    </row>
    <row r="3" spans="1:60" ht="24.95" customHeight="1">
      <c r="A3" s="118" t="s">
        <v>9</v>
      </c>
      <c r="B3" s="49" t="s">
        <v>44</v>
      </c>
      <c r="C3" s="249" t="s">
        <v>45</v>
      </c>
      <c r="D3" s="250"/>
      <c r="E3" s="250"/>
      <c r="F3" s="250"/>
      <c r="G3" s="251"/>
      <c r="AC3" s="116" t="s">
        <v>296</v>
      </c>
      <c r="AG3" t="s">
        <v>297</v>
      </c>
    </row>
    <row r="4" spans="1:60" ht="24.95" customHeight="1">
      <c r="A4" s="119" t="s">
        <v>10</v>
      </c>
      <c r="B4" s="120" t="s">
        <v>51</v>
      </c>
      <c r="C4" s="252" t="s">
        <v>52</v>
      </c>
      <c r="D4" s="253"/>
      <c r="E4" s="253"/>
      <c r="F4" s="253"/>
      <c r="G4" s="254"/>
      <c r="AG4" t="s">
        <v>298</v>
      </c>
    </row>
    <row r="5" spans="1:60">
      <c r="D5" s="10"/>
    </row>
    <row r="6" spans="1:60" ht="38.25">
      <c r="A6" s="122" t="s">
        <v>299</v>
      </c>
      <c r="B6" s="124" t="s">
        <v>300</v>
      </c>
      <c r="C6" s="124" t="s">
        <v>301</v>
      </c>
      <c r="D6" s="123" t="s">
        <v>302</v>
      </c>
      <c r="E6" s="122" t="s">
        <v>303</v>
      </c>
      <c r="F6" s="121" t="s">
        <v>304</v>
      </c>
      <c r="G6" s="122" t="s">
        <v>31</v>
      </c>
      <c r="H6" s="125" t="s">
        <v>32</v>
      </c>
      <c r="I6" s="125" t="s">
        <v>305</v>
      </c>
      <c r="J6" s="125" t="s">
        <v>33</v>
      </c>
      <c r="K6" s="125" t="s">
        <v>306</v>
      </c>
      <c r="L6" s="125" t="s">
        <v>307</v>
      </c>
      <c r="M6" s="125" t="s">
        <v>308</v>
      </c>
      <c r="N6" s="125" t="s">
        <v>309</v>
      </c>
      <c r="O6" s="125" t="s">
        <v>310</v>
      </c>
      <c r="P6" s="125" t="s">
        <v>311</v>
      </c>
      <c r="Q6" s="125" t="s">
        <v>312</v>
      </c>
      <c r="R6" s="125" t="s">
        <v>313</v>
      </c>
      <c r="S6" s="125" t="s">
        <v>314</v>
      </c>
      <c r="T6" s="125" t="s">
        <v>315</v>
      </c>
      <c r="U6" s="125" t="s">
        <v>316</v>
      </c>
      <c r="V6" s="125" t="s">
        <v>317</v>
      </c>
      <c r="W6" s="125" t="s">
        <v>318</v>
      </c>
      <c r="X6" s="125" t="s">
        <v>319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34" t="s">
        <v>320</v>
      </c>
      <c r="B8" s="135" t="s">
        <v>130</v>
      </c>
      <c r="C8" s="152" t="s">
        <v>125</v>
      </c>
      <c r="D8" s="136"/>
      <c r="E8" s="137"/>
      <c r="F8" s="138"/>
      <c r="G8" s="139">
        <f>SUM(G9:G38)</f>
        <v>0</v>
      </c>
      <c r="H8" s="133"/>
      <c r="I8" s="133">
        <v>0</v>
      </c>
      <c r="J8" s="133"/>
      <c r="K8" s="133">
        <v>0</v>
      </c>
      <c r="L8" s="133"/>
      <c r="M8" s="133"/>
      <c r="N8" s="132"/>
      <c r="O8" s="132"/>
      <c r="P8" s="132"/>
      <c r="Q8" s="132"/>
      <c r="R8" s="133"/>
      <c r="S8" s="133"/>
      <c r="T8" s="133"/>
      <c r="U8" s="133"/>
      <c r="V8" s="133"/>
      <c r="W8" s="133"/>
      <c r="X8" s="133"/>
      <c r="AG8" t="s">
        <v>321</v>
      </c>
    </row>
    <row r="9" spans="1:60" ht="22.5">
      <c r="A9" s="146" t="s">
        <v>130</v>
      </c>
      <c r="B9" s="147" t="s">
        <v>2083</v>
      </c>
      <c r="C9" s="153" t="s">
        <v>2084</v>
      </c>
      <c r="D9" s="148" t="s">
        <v>338</v>
      </c>
      <c r="E9" s="149">
        <v>504</v>
      </c>
      <c r="F9" s="150">
        <v>0</v>
      </c>
      <c r="G9" s="151">
        <f t="shared" ref="G9:G38" si="0">F9*E9</f>
        <v>0</v>
      </c>
      <c r="H9" s="131">
        <v>0</v>
      </c>
      <c r="I9" s="131">
        <v>0</v>
      </c>
      <c r="J9" s="131">
        <v>2.7</v>
      </c>
      <c r="K9" s="131">
        <v>1360.8000000000002</v>
      </c>
      <c r="L9" s="131">
        <v>21</v>
      </c>
      <c r="M9" s="131">
        <v>1646.568</v>
      </c>
      <c r="N9" s="130">
        <v>0</v>
      </c>
      <c r="O9" s="130">
        <v>0</v>
      </c>
      <c r="P9" s="130">
        <v>0</v>
      </c>
      <c r="Q9" s="130">
        <v>0</v>
      </c>
      <c r="R9" s="131">
        <v>0</v>
      </c>
      <c r="S9" s="131" t="s">
        <v>326</v>
      </c>
      <c r="T9" s="131"/>
      <c r="U9" s="131">
        <v>0</v>
      </c>
      <c r="V9" s="131">
        <v>0</v>
      </c>
      <c r="W9" s="131">
        <v>0</v>
      </c>
      <c r="X9" s="131" t="s">
        <v>327</v>
      </c>
      <c r="Y9" s="126"/>
      <c r="Z9" s="126"/>
      <c r="AA9" s="126"/>
      <c r="AB9" s="126"/>
      <c r="AC9" s="126"/>
      <c r="AD9" s="126"/>
      <c r="AE9" s="126"/>
      <c r="AF9" s="126"/>
      <c r="AG9" s="126" t="s">
        <v>328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ht="33.75">
      <c r="A10" s="146" t="s">
        <v>149</v>
      </c>
      <c r="B10" s="147" t="s">
        <v>2085</v>
      </c>
      <c r="C10" s="153" t="s">
        <v>2086</v>
      </c>
      <c r="D10" s="148" t="s">
        <v>338</v>
      </c>
      <c r="E10" s="149">
        <v>20</v>
      </c>
      <c r="F10" s="150">
        <v>0</v>
      </c>
      <c r="G10" s="151">
        <f t="shared" si="0"/>
        <v>0</v>
      </c>
      <c r="H10" s="131">
        <v>0</v>
      </c>
      <c r="I10" s="131">
        <v>0</v>
      </c>
      <c r="J10" s="131">
        <v>109.12</v>
      </c>
      <c r="K10" s="131">
        <v>2182.4</v>
      </c>
      <c r="L10" s="131">
        <v>21</v>
      </c>
      <c r="M10" s="131">
        <v>2640.7040000000002</v>
      </c>
      <c r="N10" s="130">
        <v>0</v>
      </c>
      <c r="O10" s="130">
        <v>0</v>
      </c>
      <c r="P10" s="130">
        <v>0</v>
      </c>
      <c r="Q10" s="130">
        <v>0</v>
      </c>
      <c r="R10" s="131">
        <v>0</v>
      </c>
      <c r="S10" s="131" t="s">
        <v>326</v>
      </c>
      <c r="T10" s="131"/>
      <c r="U10" s="131">
        <v>0</v>
      </c>
      <c r="V10" s="131">
        <v>0</v>
      </c>
      <c r="W10" s="131">
        <v>0</v>
      </c>
      <c r="X10" s="131" t="s">
        <v>327</v>
      </c>
      <c r="Y10" s="126"/>
      <c r="Z10" s="126"/>
      <c r="AA10" s="126"/>
      <c r="AB10" s="126"/>
      <c r="AC10" s="126"/>
      <c r="AD10" s="126"/>
      <c r="AE10" s="126"/>
      <c r="AF10" s="126"/>
      <c r="AG10" s="126" t="s">
        <v>328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>
      <c r="A11" s="146" t="s">
        <v>153</v>
      </c>
      <c r="B11" s="147" t="s">
        <v>2087</v>
      </c>
      <c r="C11" s="153" t="s">
        <v>2088</v>
      </c>
      <c r="D11" s="148" t="s">
        <v>325</v>
      </c>
      <c r="E11" s="149">
        <v>1</v>
      </c>
      <c r="F11" s="150">
        <v>0</v>
      </c>
      <c r="G11" s="151">
        <f t="shared" si="0"/>
        <v>0</v>
      </c>
      <c r="H11" s="131">
        <v>0</v>
      </c>
      <c r="I11" s="131">
        <v>0</v>
      </c>
      <c r="J11" s="131">
        <v>529</v>
      </c>
      <c r="K11" s="131">
        <v>529</v>
      </c>
      <c r="L11" s="131">
        <v>21</v>
      </c>
      <c r="M11" s="131">
        <v>640.09</v>
      </c>
      <c r="N11" s="130">
        <v>0</v>
      </c>
      <c r="O11" s="130">
        <v>0</v>
      </c>
      <c r="P11" s="130">
        <v>0</v>
      </c>
      <c r="Q11" s="130">
        <v>0</v>
      </c>
      <c r="R11" s="131">
        <v>0</v>
      </c>
      <c r="S11" s="131" t="s">
        <v>326</v>
      </c>
      <c r="T11" s="131"/>
      <c r="U11" s="131">
        <v>0</v>
      </c>
      <c r="V11" s="131">
        <v>0</v>
      </c>
      <c r="W11" s="131">
        <v>0</v>
      </c>
      <c r="X11" s="131" t="s">
        <v>327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328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ht="22.5">
      <c r="A12" s="146" t="s">
        <v>155</v>
      </c>
      <c r="B12" s="147" t="s">
        <v>2089</v>
      </c>
      <c r="C12" s="153" t="s">
        <v>2090</v>
      </c>
      <c r="D12" s="148" t="s">
        <v>325</v>
      </c>
      <c r="E12" s="149">
        <v>4</v>
      </c>
      <c r="F12" s="150">
        <v>0</v>
      </c>
      <c r="G12" s="151">
        <f t="shared" si="0"/>
        <v>0</v>
      </c>
      <c r="H12" s="131">
        <v>0</v>
      </c>
      <c r="I12" s="131">
        <v>0</v>
      </c>
      <c r="J12" s="131">
        <v>330.5</v>
      </c>
      <c r="K12" s="131">
        <v>1322</v>
      </c>
      <c r="L12" s="131">
        <v>21</v>
      </c>
      <c r="M12" s="131">
        <v>1599.62</v>
      </c>
      <c r="N12" s="130">
        <v>0</v>
      </c>
      <c r="O12" s="130">
        <v>0</v>
      </c>
      <c r="P12" s="130">
        <v>0</v>
      </c>
      <c r="Q12" s="130">
        <v>0</v>
      </c>
      <c r="R12" s="131">
        <v>0</v>
      </c>
      <c r="S12" s="131" t="s">
        <v>326</v>
      </c>
      <c r="T12" s="131"/>
      <c r="U12" s="131">
        <v>0</v>
      </c>
      <c r="V12" s="131">
        <v>0</v>
      </c>
      <c r="W12" s="131">
        <v>0</v>
      </c>
      <c r="X12" s="131" t="s">
        <v>327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328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>
      <c r="A13" s="146" t="s">
        <v>159</v>
      </c>
      <c r="B13" s="147" t="s">
        <v>2091</v>
      </c>
      <c r="C13" s="153" t="s">
        <v>2092</v>
      </c>
      <c r="D13" s="148" t="s">
        <v>325</v>
      </c>
      <c r="E13" s="149">
        <v>5</v>
      </c>
      <c r="F13" s="150">
        <v>0</v>
      </c>
      <c r="G13" s="151">
        <f t="shared" si="0"/>
        <v>0</v>
      </c>
      <c r="H13" s="131">
        <v>0</v>
      </c>
      <c r="I13" s="131">
        <v>0</v>
      </c>
      <c r="J13" s="131">
        <v>3415</v>
      </c>
      <c r="K13" s="131">
        <v>17075</v>
      </c>
      <c r="L13" s="131">
        <v>21</v>
      </c>
      <c r="M13" s="131">
        <v>20660.75</v>
      </c>
      <c r="N13" s="130">
        <v>0</v>
      </c>
      <c r="O13" s="130">
        <v>0</v>
      </c>
      <c r="P13" s="130">
        <v>0</v>
      </c>
      <c r="Q13" s="130">
        <v>0</v>
      </c>
      <c r="R13" s="131">
        <v>0</v>
      </c>
      <c r="S13" s="131" t="s">
        <v>326</v>
      </c>
      <c r="T13" s="131"/>
      <c r="U13" s="131">
        <v>0</v>
      </c>
      <c r="V13" s="131">
        <v>0</v>
      </c>
      <c r="W13" s="131">
        <v>0</v>
      </c>
      <c r="X13" s="131" t="s">
        <v>327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328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>
      <c r="A14" s="146" t="s">
        <v>757</v>
      </c>
      <c r="B14" s="147" t="s">
        <v>2093</v>
      </c>
      <c r="C14" s="153" t="s">
        <v>2094</v>
      </c>
      <c r="D14" s="148" t="s">
        <v>338</v>
      </c>
      <c r="E14" s="149">
        <v>276</v>
      </c>
      <c r="F14" s="150">
        <v>0</v>
      </c>
      <c r="G14" s="151">
        <f t="shared" si="0"/>
        <v>0</v>
      </c>
      <c r="H14" s="131">
        <v>0</v>
      </c>
      <c r="I14" s="131">
        <v>0</v>
      </c>
      <c r="J14" s="131">
        <v>67.2</v>
      </c>
      <c r="K14" s="131">
        <v>18547.2</v>
      </c>
      <c r="L14" s="131">
        <v>21</v>
      </c>
      <c r="M14" s="131">
        <v>22442.112000000001</v>
      </c>
      <c r="N14" s="130">
        <v>0</v>
      </c>
      <c r="O14" s="130">
        <v>0</v>
      </c>
      <c r="P14" s="130">
        <v>0.13800000000000001</v>
      </c>
      <c r="Q14" s="130">
        <v>38.088000000000001</v>
      </c>
      <c r="R14" s="131">
        <v>0</v>
      </c>
      <c r="S14" s="131" t="s">
        <v>326</v>
      </c>
      <c r="T14" s="131"/>
      <c r="U14" s="131">
        <v>0</v>
      </c>
      <c r="V14" s="131">
        <v>0</v>
      </c>
      <c r="W14" s="131">
        <v>0</v>
      </c>
      <c r="X14" s="131" t="s">
        <v>327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328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ht="22.5">
      <c r="A15" s="146" t="s">
        <v>761</v>
      </c>
      <c r="B15" s="147" t="s">
        <v>2095</v>
      </c>
      <c r="C15" s="153" t="s">
        <v>2096</v>
      </c>
      <c r="D15" s="148" t="s">
        <v>338</v>
      </c>
      <c r="E15" s="149">
        <v>276</v>
      </c>
      <c r="F15" s="150">
        <v>0</v>
      </c>
      <c r="G15" s="151">
        <f t="shared" si="0"/>
        <v>0</v>
      </c>
      <c r="H15" s="131">
        <v>0</v>
      </c>
      <c r="I15" s="131">
        <v>0</v>
      </c>
      <c r="J15" s="131">
        <v>59.11</v>
      </c>
      <c r="K15" s="131">
        <v>16314.36</v>
      </c>
      <c r="L15" s="131">
        <v>21</v>
      </c>
      <c r="M15" s="131">
        <v>19740.375599999999</v>
      </c>
      <c r="N15" s="130">
        <v>0</v>
      </c>
      <c r="O15" s="130">
        <v>0</v>
      </c>
      <c r="P15" s="130">
        <v>0.4</v>
      </c>
      <c r="Q15" s="130">
        <v>110.4</v>
      </c>
      <c r="R15" s="131">
        <v>0</v>
      </c>
      <c r="S15" s="131" t="s">
        <v>326</v>
      </c>
      <c r="T15" s="131"/>
      <c r="U15" s="131">
        <v>0</v>
      </c>
      <c r="V15" s="131">
        <v>0</v>
      </c>
      <c r="W15" s="131">
        <v>0</v>
      </c>
      <c r="X15" s="131" t="s">
        <v>327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ht="56.25">
      <c r="A16" s="146" t="s">
        <v>219</v>
      </c>
      <c r="B16" s="147" t="s">
        <v>2097</v>
      </c>
      <c r="C16" s="153" t="s">
        <v>2098</v>
      </c>
      <c r="D16" s="148" t="s">
        <v>338</v>
      </c>
      <c r="E16" s="149">
        <v>24</v>
      </c>
      <c r="F16" s="150">
        <v>0</v>
      </c>
      <c r="G16" s="151">
        <f t="shared" si="0"/>
        <v>0</v>
      </c>
      <c r="H16" s="131">
        <v>0</v>
      </c>
      <c r="I16" s="131">
        <v>0</v>
      </c>
      <c r="J16" s="131">
        <v>755</v>
      </c>
      <c r="K16" s="131">
        <v>18120</v>
      </c>
      <c r="L16" s="131">
        <v>21</v>
      </c>
      <c r="M16" s="131">
        <v>21925.200000000001</v>
      </c>
      <c r="N16" s="130">
        <v>0</v>
      </c>
      <c r="O16" s="130">
        <v>0</v>
      </c>
      <c r="P16" s="130">
        <v>0</v>
      </c>
      <c r="Q16" s="130">
        <v>0</v>
      </c>
      <c r="R16" s="131">
        <v>0</v>
      </c>
      <c r="S16" s="131" t="s">
        <v>326</v>
      </c>
      <c r="T16" s="131"/>
      <c r="U16" s="131">
        <v>0</v>
      </c>
      <c r="V16" s="131">
        <v>0</v>
      </c>
      <c r="W16" s="131">
        <v>0</v>
      </c>
      <c r="X16" s="131" t="s">
        <v>327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328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ht="45">
      <c r="A17" s="146" t="s">
        <v>223</v>
      </c>
      <c r="B17" s="147" t="s">
        <v>2099</v>
      </c>
      <c r="C17" s="153" t="s">
        <v>2100</v>
      </c>
      <c r="D17" s="148" t="s">
        <v>408</v>
      </c>
      <c r="E17" s="149">
        <v>21</v>
      </c>
      <c r="F17" s="150">
        <v>0</v>
      </c>
      <c r="G17" s="151">
        <f t="shared" si="0"/>
        <v>0</v>
      </c>
      <c r="H17" s="131">
        <v>0</v>
      </c>
      <c r="I17" s="131">
        <v>0</v>
      </c>
      <c r="J17" s="131">
        <v>133.41999999999999</v>
      </c>
      <c r="K17" s="131">
        <v>2801.8199999999997</v>
      </c>
      <c r="L17" s="131">
        <v>21</v>
      </c>
      <c r="M17" s="131">
        <v>3390.2022000000002</v>
      </c>
      <c r="N17" s="130">
        <v>0</v>
      </c>
      <c r="O17" s="130">
        <v>0</v>
      </c>
      <c r="P17" s="130">
        <v>0</v>
      </c>
      <c r="Q17" s="130">
        <v>0</v>
      </c>
      <c r="R17" s="131">
        <v>0</v>
      </c>
      <c r="S17" s="131" t="s">
        <v>326</v>
      </c>
      <c r="T17" s="131"/>
      <c r="U17" s="131">
        <v>0</v>
      </c>
      <c r="V17" s="131">
        <v>0</v>
      </c>
      <c r="W17" s="131">
        <v>0</v>
      </c>
      <c r="X17" s="131" t="s">
        <v>327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ht="22.5">
      <c r="A18" s="146" t="s">
        <v>63</v>
      </c>
      <c r="B18" s="147" t="s">
        <v>2101</v>
      </c>
      <c r="C18" s="153" t="s">
        <v>2102</v>
      </c>
      <c r="D18" s="148" t="s">
        <v>653</v>
      </c>
      <c r="E18" s="149">
        <v>5.72</v>
      </c>
      <c r="F18" s="150">
        <v>0</v>
      </c>
      <c r="G18" s="151">
        <f t="shared" si="0"/>
        <v>0</v>
      </c>
      <c r="H18" s="131">
        <v>0</v>
      </c>
      <c r="I18" s="131">
        <v>0</v>
      </c>
      <c r="J18" s="131">
        <v>228.42</v>
      </c>
      <c r="K18" s="131">
        <v>1306.5623999999998</v>
      </c>
      <c r="L18" s="131">
        <v>21</v>
      </c>
      <c r="M18" s="131">
        <v>1580.9376</v>
      </c>
      <c r="N18" s="130">
        <v>0</v>
      </c>
      <c r="O18" s="130">
        <v>0</v>
      </c>
      <c r="P18" s="130">
        <v>0</v>
      </c>
      <c r="Q18" s="130">
        <v>0</v>
      </c>
      <c r="R18" s="131">
        <v>0</v>
      </c>
      <c r="S18" s="131" t="s">
        <v>326</v>
      </c>
      <c r="T18" s="131"/>
      <c r="U18" s="131">
        <v>0</v>
      </c>
      <c r="V18" s="131">
        <v>0</v>
      </c>
      <c r="W18" s="131">
        <v>0</v>
      </c>
      <c r="X18" s="131" t="s">
        <v>327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328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ht="33.75">
      <c r="A19" s="146" t="s">
        <v>65</v>
      </c>
      <c r="B19" s="147" t="s">
        <v>2103</v>
      </c>
      <c r="C19" s="153" t="s">
        <v>2104</v>
      </c>
      <c r="D19" s="148" t="s">
        <v>653</v>
      </c>
      <c r="E19" s="149">
        <v>8.8019999999999996</v>
      </c>
      <c r="F19" s="150">
        <v>0</v>
      </c>
      <c r="G19" s="151">
        <f t="shared" si="0"/>
        <v>0</v>
      </c>
      <c r="H19" s="131">
        <v>0</v>
      </c>
      <c r="I19" s="131">
        <v>0</v>
      </c>
      <c r="J19" s="131">
        <v>1428</v>
      </c>
      <c r="K19" s="131">
        <v>12569.255999999999</v>
      </c>
      <c r="L19" s="131">
        <v>21</v>
      </c>
      <c r="M19" s="131">
        <v>15208.804599999999</v>
      </c>
      <c r="N19" s="130">
        <v>0</v>
      </c>
      <c r="O19" s="130">
        <v>0</v>
      </c>
      <c r="P19" s="130">
        <v>0</v>
      </c>
      <c r="Q19" s="130">
        <v>0</v>
      </c>
      <c r="R19" s="131">
        <v>0</v>
      </c>
      <c r="S19" s="131" t="s">
        <v>326</v>
      </c>
      <c r="T19" s="131"/>
      <c r="U19" s="131">
        <v>0</v>
      </c>
      <c r="V19" s="131">
        <v>0</v>
      </c>
      <c r="W19" s="131">
        <v>0</v>
      </c>
      <c r="X19" s="131" t="s">
        <v>327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328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ht="45">
      <c r="A20" s="146" t="s">
        <v>67</v>
      </c>
      <c r="B20" s="147" t="s">
        <v>2105</v>
      </c>
      <c r="C20" s="153" t="s">
        <v>2106</v>
      </c>
      <c r="D20" s="148" t="s">
        <v>653</v>
      </c>
      <c r="E20" s="149">
        <v>40.506999999999998</v>
      </c>
      <c r="F20" s="150">
        <v>0</v>
      </c>
      <c r="G20" s="151">
        <f t="shared" si="0"/>
        <v>0</v>
      </c>
      <c r="H20" s="131">
        <v>0</v>
      </c>
      <c r="I20" s="131">
        <v>0</v>
      </c>
      <c r="J20" s="131">
        <v>467</v>
      </c>
      <c r="K20" s="131">
        <v>18916.769</v>
      </c>
      <c r="L20" s="131">
        <v>21</v>
      </c>
      <c r="M20" s="131">
        <v>22889.291700000002</v>
      </c>
      <c r="N20" s="130">
        <v>0</v>
      </c>
      <c r="O20" s="130">
        <v>0</v>
      </c>
      <c r="P20" s="130">
        <v>0</v>
      </c>
      <c r="Q20" s="130">
        <v>0</v>
      </c>
      <c r="R20" s="131">
        <v>0</v>
      </c>
      <c r="S20" s="131" t="s">
        <v>326</v>
      </c>
      <c r="T20" s="131"/>
      <c r="U20" s="131">
        <v>0</v>
      </c>
      <c r="V20" s="131">
        <v>0</v>
      </c>
      <c r="W20" s="131">
        <v>0</v>
      </c>
      <c r="X20" s="131" t="s">
        <v>327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328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33.75">
      <c r="A21" s="146" t="s">
        <v>69</v>
      </c>
      <c r="B21" s="147" t="s">
        <v>2107</v>
      </c>
      <c r="C21" s="153" t="s">
        <v>2108</v>
      </c>
      <c r="D21" s="148" t="s">
        <v>653</v>
      </c>
      <c r="E21" s="149">
        <v>27.766999999999999</v>
      </c>
      <c r="F21" s="150">
        <v>0</v>
      </c>
      <c r="G21" s="151">
        <f t="shared" si="0"/>
        <v>0</v>
      </c>
      <c r="H21" s="131">
        <v>0</v>
      </c>
      <c r="I21" s="131">
        <v>0</v>
      </c>
      <c r="J21" s="131">
        <v>575</v>
      </c>
      <c r="K21" s="131">
        <v>15966.025</v>
      </c>
      <c r="L21" s="131">
        <v>21</v>
      </c>
      <c r="M21" s="131">
        <v>19318.8963</v>
      </c>
      <c r="N21" s="130">
        <v>0</v>
      </c>
      <c r="O21" s="130">
        <v>0</v>
      </c>
      <c r="P21" s="130">
        <v>0</v>
      </c>
      <c r="Q21" s="130">
        <v>0</v>
      </c>
      <c r="R21" s="131">
        <v>0</v>
      </c>
      <c r="S21" s="131" t="s">
        <v>326</v>
      </c>
      <c r="T21" s="131"/>
      <c r="U21" s="131">
        <v>0</v>
      </c>
      <c r="V21" s="131">
        <v>0</v>
      </c>
      <c r="W21" s="131">
        <v>0</v>
      </c>
      <c r="X21" s="131" t="s">
        <v>327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328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>
      <c r="A22" s="146" t="s">
        <v>71</v>
      </c>
      <c r="B22" s="147" t="s">
        <v>2109</v>
      </c>
      <c r="C22" s="153" t="s">
        <v>2110</v>
      </c>
      <c r="D22" s="148" t="s">
        <v>325</v>
      </c>
      <c r="E22" s="149">
        <v>1</v>
      </c>
      <c r="F22" s="150">
        <v>0</v>
      </c>
      <c r="G22" s="151">
        <f t="shared" si="0"/>
        <v>0</v>
      </c>
      <c r="H22" s="131">
        <v>0</v>
      </c>
      <c r="I22" s="131">
        <v>0</v>
      </c>
      <c r="J22" s="131">
        <v>199.5</v>
      </c>
      <c r="K22" s="131">
        <v>199.5</v>
      </c>
      <c r="L22" s="131">
        <v>21</v>
      </c>
      <c r="M22" s="131">
        <v>241.39500000000001</v>
      </c>
      <c r="N22" s="130">
        <v>0</v>
      </c>
      <c r="O22" s="130">
        <v>0</v>
      </c>
      <c r="P22" s="130">
        <v>0</v>
      </c>
      <c r="Q22" s="130">
        <v>0</v>
      </c>
      <c r="R22" s="131">
        <v>0</v>
      </c>
      <c r="S22" s="131" t="s">
        <v>326</v>
      </c>
      <c r="T22" s="131"/>
      <c r="U22" s="131">
        <v>0</v>
      </c>
      <c r="V22" s="131">
        <v>0</v>
      </c>
      <c r="W22" s="131">
        <v>0</v>
      </c>
      <c r="X22" s="131" t="s">
        <v>327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328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>
      <c r="A23" s="146" t="s">
        <v>73</v>
      </c>
      <c r="B23" s="147" t="s">
        <v>2111</v>
      </c>
      <c r="C23" s="153" t="s">
        <v>2112</v>
      </c>
      <c r="D23" s="148" t="s">
        <v>325</v>
      </c>
      <c r="E23" s="149">
        <v>4</v>
      </c>
      <c r="F23" s="150">
        <v>0</v>
      </c>
      <c r="G23" s="151">
        <f t="shared" si="0"/>
        <v>0</v>
      </c>
      <c r="H23" s="131">
        <v>0</v>
      </c>
      <c r="I23" s="131">
        <v>0</v>
      </c>
      <c r="J23" s="131">
        <v>210.5</v>
      </c>
      <c r="K23" s="131">
        <v>842</v>
      </c>
      <c r="L23" s="131">
        <v>21</v>
      </c>
      <c r="M23" s="131">
        <v>1018.82</v>
      </c>
      <c r="N23" s="130">
        <v>0</v>
      </c>
      <c r="O23" s="130">
        <v>0</v>
      </c>
      <c r="P23" s="130">
        <v>0</v>
      </c>
      <c r="Q23" s="130">
        <v>0</v>
      </c>
      <c r="R23" s="131">
        <v>0</v>
      </c>
      <c r="S23" s="131" t="s">
        <v>326</v>
      </c>
      <c r="T23" s="131"/>
      <c r="U23" s="131">
        <v>0</v>
      </c>
      <c r="V23" s="131">
        <v>0</v>
      </c>
      <c r="W23" s="131">
        <v>0</v>
      </c>
      <c r="X23" s="131" t="s">
        <v>327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328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>
      <c r="A24" s="146" t="s">
        <v>75</v>
      </c>
      <c r="B24" s="147" t="s">
        <v>2113</v>
      </c>
      <c r="C24" s="153" t="s">
        <v>2114</v>
      </c>
      <c r="D24" s="148" t="s">
        <v>325</v>
      </c>
      <c r="E24" s="149">
        <v>1</v>
      </c>
      <c r="F24" s="150">
        <v>0</v>
      </c>
      <c r="G24" s="151">
        <f t="shared" si="0"/>
        <v>0</v>
      </c>
      <c r="H24" s="131">
        <v>0</v>
      </c>
      <c r="I24" s="131">
        <v>0</v>
      </c>
      <c r="J24" s="131">
        <v>1348</v>
      </c>
      <c r="K24" s="131">
        <v>1348</v>
      </c>
      <c r="L24" s="131">
        <v>21</v>
      </c>
      <c r="M24" s="131">
        <v>1631.08</v>
      </c>
      <c r="N24" s="130">
        <v>0</v>
      </c>
      <c r="O24" s="130">
        <v>0</v>
      </c>
      <c r="P24" s="130">
        <v>0</v>
      </c>
      <c r="Q24" s="130">
        <v>0</v>
      </c>
      <c r="R24" s="131">
        <v>0</v>
      </c>
      <c r="S24" s="131" t="s">
        <v>326</v>
      </c>
      <c r="T24" s="131"/>
      <c r="U24" s="131">
        <v>0</v>
      </c>
      <c r="V24" s="131">
        <v>0</v>
      </c>
      <c r="W24" s="131">
        <v>0</v>
      </c>
      <c r="X24" s="131" t="s">
        <v>327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328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>
      <c r="A25" s="146" t="s">
        <v>147</v>
      </c>
      <c r="B25" s="147" t="s">
        <v>2115</v>
      </c>
      <c r="C25" s="153" t="s">
        <v>2116</v>
      </c>
      <c r="D25" s="148" t="s">
        <v>325</v>
      </c>
      <c r="E25" s="149">
        <v>4</v>
      </c>
      <c r="F25" s="150">
        <v>0</v>
      </c>
      <c r="G25" s="151">
        <f t="shared" si="0"/>
        <v>0</v>
      </c>
      <c r="H25" s="131">
        <v>0</v>
      </c>
      <c r="I25" s="131">
        <v>0</v>
      </c>
      <c r="J25" s="131">
        <v>1228</v>
      </c>
      <c r="K25" s="131">
        <v>4912</v>
      </c>
      <c r="L25" s="131">
        <v>21</v>
      </c>
      <c r="M25" s="131">
        <v>5943.52</v>
      </c>
      <c r="N25" s="130">
        <v>0</v>
      </c>
      <c r="O25" s="130">
        <v>0</v>
      </c>
      <c r="P25" s="130">
        <v>0</v>
      </c>
      <c r="Q25" s="130">
        <v>0</v>
      </c>
      <c r="R25" s="131">
        <v>0</v>
      </c>
      <c r="S25" s="131" t="s">
        <v>326</v>
      </c>
      <c r="T25" s="131"/>
      <c r="U25" s="131">
        <v>0</v>
      </c>
      <c r="V25" s="131">
        <v>0</v>
      </c>
      <c r="W25" s="131">
        <v>0</v>
      </c>
      <c r="X25" s="131" t="s">
        <v>327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328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>
      <c r="A26" s="146" t="s">
        <v>806</v>
      </c>
      <c r="B26" s="147" t="s">
        <v>2117</v>
      </c>
      <c r="C26" s="153" t="s">
        <v>2118</v>
      </c>
      <c r="D26" s="148" t="s">
        <v>325</v>
      </c>
      <c r="E26" s="149">
        <v>5</v>
      </c>
      <c r="F26" s="150">
        <v>0</v>
      </c>
      <c r="G26" s="151">
        <f t="shared" si="0"/>
        <v>0</v>
      </c>
      <c r="H26" s="131">
        <v>0</v>
      </c>
      <c r="I26" s="131">
        <v>0</v>
      </c>
      <c r="J26" s="131">
        <v>489.5</v>
      </c>
      <c r="K26" s="131">
        <v>2447.5</v>
      </c>
      <c r="L26" s="131">
        <v>21</v>
      </c>
      <c r="M26" s="131">
        <v>2961.4749999999999</v>
      </c>
      <c r="N26" s="130">
        <v>0</v>
      </c>
      <c r="O26" s="130">
        <v>0</v>
      </c>
      <c r="P26" s="130">
        <v>0</v>
      </c>
      <c r="Q26" s="130">
        <v>0</v>
      </c>
      <c r="R26" s="131">
        <v>0</v>
      </c>
      <c r="S26" s="131" t="s">
        <v>326</v>
      </c>
      <c r="T26" s="131"/>
      <c r="U26" s="131">
        <v>0</v>
      </c>
      <c r="V26" s="131">
        <v>0</v>
      </c>
      <c r="W26" s="131">
        <v>0</v>
      </c>
      <c r="X26" s="131" t="s">
        <v>327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328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56.25">
      <c r="A27" s="146" t="s">
        <v>809</v>
      </c>
      <c r="B27" s="147" t="s">
        <v>2119</v>
      </c>
      <c r="C27" s="153" t="s">
        <v>2120</v>
      </c>
      <c r="D27" s="148" t="s">
        <v>653</v>
      </c>
      <c r="E27" s="149">
        <v>8.8019999999999996</v>
      </c>
      <c r="F27" s="150">
        <v>0</v>
      </c>
      <c r="G27" s="151">
        <f t="shared" si="0"/>
        <v>0</v>
      </c>
      <c r="H27" s="131">
        <v>0</v>
      </c>
      <c r="I27" s="131">
        <v>0</v>
      </c>
      <c r="J27" s="131">
        <v>278.5</v>
      </c>
      <c r="K27" s="131">
        <v>2451.357</v>
      </c>
      <c r="L27" s="131">
        <v>21</v>
      </c>
      <c r="M27" s="131">
        <v>2966.1456000000003</v>
      </c>
      <c r="N27" s="130">
        <v>0</v>
      </c>
      <c r="O27" s="130">
        <v>0</v>
      </c>
      <c r="P27" s="130">
        <v>0</v>
      </c>
      <c r="Q27" s="130">
        <v>0</v>
      </c>
      <c r="R27" s="131">
        <v>0</v>
      </c>
      <c r="S27" s="131" t="s">
        <v>326</v>
      </c>
      <c r="T27" s="131"/>
      <c r="U27" s="131">
        <v>0</v>
      </c>
      <c r="V27" s="131">
        <v>0</v>
      </c>
      <c r="W27" s="131">
        <v>0</v>
      </c>
      <c r="X27" s="131" t="s">
        <v>327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328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ht="56.25">
      <c r="A28" s="146" t="s">
        <v>815</v>
      </c>
      <c r="B28" s="147" t="s">
        <v>2121</v>
      </c>
      <c r="C28" s="153" t="s">
        <v>2122</v>
      </c>
      <c r="D28" s="148" t="s">
        <v>653</v>
      </c>
      <c r="E28" s="149">
        <v>186.93199999999999</v>
      </c>
      <c r="F28" s="150">
        <v>0</v>
      </c>
      <c r="G28" s="151">
        <f t="shared" si="0"/>
        <v>0</v>
      </c>
      <c r="H28" s="131">
        <v>0</v>
      </c>
      <c r="I28" s="131">
        <v>0</v>
      </c>
      <c r="J28" s="131">
        <v>110</v>
      </c>
      <c r="K28" s="131">
        <v>20562.52</v>
      </c>
      <c r="L28" s="131">
        <v>21</v>
      </c>
      <c r="M28" s="131">
        <v>24880.6492</v>
      </c>
      <c r="N28" s="130">
        <v>0</v>
      </c>
      <c r="O28" s="130">
        <v>0</v>
      </c>
      <c r="P28" s="130">
        <v>0</v>
      </c>
      <c r="Q28" s="130">
        <v>0</v>
      </c>
      <c r="R28" s="131">
        <v>0</v>
      </c>
      <c r="S28" s="131" t="s">
        <v>326</v>
      </c>
      <c r="T28" s="131"/>
      <c r="U28" s="131">
        <v>0</v>
      </c>
      <c r="V28" s="131">
        <v>0</v>
      </c>
      <c r="W28" s="131">
        <v>0</v>
      </c>
      <c r="X28" s="131" t="s">
        <v>327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328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>
      <c r="A29" s="146" t="s">
        <v>818</v>
      </c>
      <c r="B29" s="147" t="s">
        <v>2123</v>
      </c>
      <c r="C29" s="153" t="s">
        <v>2124</v>
      </c>
      <c r="D29" s="148" t="s">
        <v>338</v>
      </c>
      <c r="E29" s="149">
        <v>20</v>
      </c>
      <c r="F29" s="150">
        <v>0</v>
      </c>
      <c r="G29" s="151">
        <f t="shared" si="0"/>
        <v>0</v>
      </c>
      <c r="H29" s="131">
        <v>0</v>
      </c>
      <c r="I29" s="131">
        <v>0</v>
      </c>
      <c r="J29" s="131">
        <v>66</v>
      </c>
      <c r="K29" s="131">
        <v>1320</v>
      </c>
      <c r="L29" s="131">
        <v>21</v>
      </c>
      <c r="M29" s="131">
        <v>1597.2</v>
      </c>
      <c r="N29" s="130">
        <v>0</v>
      </c>
      <c r="O29" s="130">
        <v>0</v>
      </c>
      <c r="P29" s="130">
        <v>0</v>
      </c>
      <c r="Q29" s="130">
        <v>0</v>
      </c>
      <c r="R29" s="131">
        <v>0</v>
      </c>
      <c r="S29" s="131" t="s">
        <v>326</v>
      </c>
      <c r="T29" s="131"/>
      <c r="U29" s="131">
        <v>0</v>
      </c>
      <c r="V29" s="131">
        <v>0</v>
      </c>
      <c r="W29" s="131">
        <v>0</v>
      </c>
      <c r="X29" s="131" t="s">
        <v>327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328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ht="56.25">
      <c r="A30" s="146" t="s">
        <v>821</v>
      </c>
      <c r="B30" s="147" t="s">
        <v>2125</v>
      </c>
      <c r="C30" s="153" t="s">
        <v>2126</v>
      </c>
      <c r="D30" s="148" t="s">
        <v>325</v>
      </c>
      <c r="E30" s="149">
        <v>14</v>
      </c>
      <c r="F30" s="150">
        <v>0</v>
      </c>
      <c r="G30" s="151">
        <f t="shared" si="0"/>
        <v>0</v>
      </c>
      <c r="H30" s="131">
        <v>0</v>
      </c>
      <c r="I30" s="131">
        <v>0</v>
      </c>
      <c r="J30" s="131">
        <v>7</v>
      </c>
      <c r="K30" s="131">
        <v>98</v>
      </c>
      <c r="L30" s="131">
        <v>21</v>
      </c>
      <c r="M30" s="131">
        <v>118.58</v>
      </c>
      <c r="N30" s="130">
        <v>0</v>
      </c>
      <c r="O30" s="130">
        <v>0</v>
      </c>
      <c r="P30" s="130">
        <v>0</v>
      </c>
      <c r="Q30" s="130">
        <v>0</v>
      </c>
      <c r="R30" s="131">
        <v>0</v>
      </c>
      <c r="S30" s="131" t="s">
        <v>326</v>
      </c>
      <c r="T30" s="131"/>
      <c r="U30" s="131">
        <v>0</v>
      </c>
      <c r="V30" s="131">
        <v>0</v>
      </c>
      <c r="W30" s="131">
        <v>0</v>
      </c>
      <c r="X30" s="131" t="s">
        <v>327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328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ht="56.25">
      <c r="A31" s="146" t="s">
        <v>826</v>
      </c>
      <c r="B31" s="147" t="s">
        <v>2127</v>
      </c>
      <c r="C31" s="153" t="s">
        <v>2128</v>
      </c>
      <c r="D31" s="148" t="s">
        <v>325</v>
      </c>
      <c r="E31" s="149">
        <v>56</v>
      </c>
      <c r="F31" s="150">
        <v>0</v>
      </c>
      <c r="G31" s="151">
        <f t="shared" si="0"/>
        <v>0</v>
      </c>
      <c r="H31" s="131">
        <v>0</v>
      </c>
      <c r="I31" s="131">
        <v>0</v>
      </c>
      <c r="J31" s="131">
        <v>9</v>
      </c>
      <c r="K31" s="131">
        <v>504</v>
      </c>
      <c r="L31" s="131">
        <v>21</v>
      </c>
      <c r="M31" s="131">
        <v>609.84</v>
      </c>
      <c r="N31" s="130">
        <v>0</v>
      </c>
      <c r="O31" s="130">
        <v>0</v>
      </c>
      <c r="P31" s="130">
        <v>0</v>
      </c>
      <c r="Q31" s="130">
        <v>0</v>
      </c>
      <c r="R31" s="131">
        <v>0</v>
      </c>
      <c r="S31" s="131" t="s">
        <v>326</v>
      </c>
      <c r="T31" s="131"/>
      <c r="U31" s="131">
        <v>0</v>
      </c>
      <c r="V31" s="131">
        <v>0</v>
      </c>
      <c r="W31" s="131">
        <v>0</v>
      </c>
      <c r="X31" s="131" t="s">
        <v>327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328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ht="45">
      <c r="A32" s="146" t="s">
        <v>829</v>
      </c>
      <c r="B32" s="147" t="s">
        <v>2129</v>
      </c>
      <c r="C32" s="153" t="s">
        <v>2130</v>
      </c>
      <c r="D32" s="148" t="s">
        <v>325</v>
      </c>
      <c r="E32" s="149">
        <v>70</v>
      </c>
      <c r="F32" s="150">
        <v>0</v>
      </c>
      <c r="G32" s="151">
        <f t="shared" si="0"/>
        <v>0</v>
      </c>
      <c r="H32" s="131">
        <v>0</v>
      </c>
      <c r="I32" s="131">
        <v>0</v>
      </c>
      <c r="J32" s="131">
        <v>9</v>
      </c>
      <c r="K32" s="131">
        <v>630</v>
      </c>
      <c r="L32" s="131">
        <v>21</v>
      </c>
      <c r="M32" s="131">
        <v>762.3</v>
      </c>
      <c r="N32" s="130">
        <v>0</v>
      </c>
      <c r="O32" s="130">
        <v>0</v>
      </c>
      <c r="P32" s="130">
        <v>0</v>
      </c>
      <c r="Q32" s="130">
        <v>0</v>
      </c>
      <c r="R32" s="131">
        <v>0</v>
      </c>
      <c r="S32" s="131" t="s">
        <v>326</v>
      </c>
      <c r="T32" s="131"/>
      <c r="U32" s="131">
        <v>0</v>
      </c>
      <c r="V32" s="131">
        <v>0</v>
      </c>
      <c r="W32" s="131">
        <v>0</v>
      </c>
      <c r="X32" s="131" t="s">
        <v>327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328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22.5">
      <c r="A33" s="146" t="s">
        <v>832</v>
      </c>
      <c r="B33" s="147" t="s">
        <v>2131</v>
      </c>
      <c r="C33" s="153" t="s">
        <v>2132</v>
      </c>
      <c r="D33" s="148" t="s">
        <v>338</v>
      </c>
      <c r="E33" s="149">
        <v>280</v>
      </c>
      <c r="F33" s="150">
        <v>0</v>
      </c>
      <c r="G33" s="151">
        <f t="shared" si="0"/>
        <v>0</v>
      </c>
      <c r="H33" s="131">
        <v>0</v>
      </c>
      <c r="I33" s="131">
        <v>0</v>
      </c>
      <c r="J33" s="131">
        <v>16</v>
      </c>
      <c r="K33" s="131">
        <v>4480</v>
      </c>
      <c r="L33" s="131">
        <v>21</v>
      </c>
      <c r="M33" s="131">
        <v>5420.8</v>
      </c>
      <c r="N33" s="130">
        <v>0</v>
      </c>
      <c r="O33" s="130">
        <v>0</v>
      </c>
      <c r="P33" s="130">
        <v>0</v>
      </c>
      <c r="Q33" s="130">
        <v>0</v>
      </c>
      <c r="R33" s="131">
        <v>0</v>
      </c>
      <c r="S33" s="131" t="s">
        <v>326</v>
      </c>
      <c r="T33" s="131"/>
      <c r="U33" s="131">
        <v>0</v>
      </c>
      <c r="V33" s="131">
        <v>0</v>
      </c>
      <c r="W33" s="131">
        <v>0</v>
      </c>
      <c r="X33" s="131" t="s">
        <v>327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328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ht="33.75">
      <c r="A34" s="146" t="s">
        <v>835</v>
      </c>
      <c r="B34" s="147" t="s">
        <v>2133</v>
      </c>
      <c r="C34" s="153" t="s">
        <v>2134</v>
      </c>
      <c r="D34" s="148" t="s">
        <v>653</v>
      </c>
      <c r="E34" s="149">
        <v>104.136</v>
      </c>
      <c r="F34" s="150">
        <v>0</v>
      </c>
      <c r="G34" s="151">
        <f t="shared" si="0"/>
        <v>0</v>
      </c>
      <c r="H34" s="131">
        <v>0</v>
      </c>
      <c r="I34" s="131">
        <v>0</v>
      </c>
      <c r="J34" s="131">
        <v>78.5</v>
      </c>
      <c r="K34" s="131">
        <v>8174.6759999999995</v>
      </c>
      <c r="L34" s="131">
        <v>21</v>
      </c>
      <c r="M34" s="131">
        <v>9891.3628000000008</v>
      </c>
      <c r="N34" s="130">
        <v>0</v>
      </c>
      <c r="O34" s="130">
        <v>0</v>
      </c>
      <c r="P34" s="130">
        <v>0</v>
      </c>
      <c r="Q34" s="130">
        <v>0</v>
      </c>
      <c r="R34" s="131">
        <v>0</v>
      </c>
      <c r="S34" s="131" t="s">
        <v>326</v>
      </c>
      <c r="T34" s="131"/>
      <c r="U34" s="131">
        <v>0</v>
      </c>
      <c r="V34" s="131">
        <v>0</v>
      </c>
      <c r="W34" s="131">
        <v>0</v>
      </c>
      <c r="X34" s="131" t="s">
        <v>327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328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ht="22.5">
      <c r="A35" s="146" t="s">
        <v>838</v>
      </c>
      <c r="B35" s="147" t="s">
        <v>2135</v>
      </c>
      <c r="C35" s="153" t="s">
        <v>2136</v>
      </c>
      <c r="D35" s="148" t="s">
        <v>325</v>
      </c>
      <c r="E35" s="149">
        <v>5</v>
      </c>
      <c r="F35" s="150">
        <v>0</v>
      </c>
      <c r="G35" s="151">
        <f t="shared" si="0"/>
        <v>0</v>
      </c>
      <c r="H35" s="131">
        <v>0</v>
      </c>
      <c r="I35" s="131">
        <v>0</v>
      </c>
      <c r="J35" s="131">
        <v>1200</v>
      </c>
      <c r="K35" s="131">
        <v>6000</v>
      </c>
      <c r="L35" s="131">
        <v>21</v>
      </c>
      <c r="M35" s="131">
        <v>7260</v>
      </c>
      <c r="N35" s="130">
        <v>0</v>
      </c>
      <c r="O35" s="130">
        <v>0</v>
      </c>
      <c r="P35" s="130">
        <v>0</v>
      </c>
      <c r="Q35" s="130">
        <v>0</v>
      </c>
      <c r="R35" s="131">
        <v>0</v>
      </c>
      <c r="S35" s="131" t="s">
        <v>326</v>
      </c>
      <c r="T35" s="131"/>
      <c r="U35" s="131">
        <v>0</v>
      </c>
      <c r="V35" s="131">
        <v>0</v>
      </c>
      <c r="W35" s="131">
        <v>0</v>
      </c>
      <c r="X35" s="131" t="s">
        <v>327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328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>
      <c r="A36" s="146" t="s">
        <v>886</v>
      </c>
      <c r="B36" s="147" t="s">
        <v>2137</v>
      </c>
      <c r="C36" s="153" t="s">
        <v>2138</v>
      </c>
      <c r="D36" s="148" t="s">
        <v>338</v>
      </c>
      <c r="E36" s="149">
        <v>20</v>
      </c>
      <c r="F36" s="150">
        <v>0</v>
      </c>
      <c r="G36" s="151">
        <f t="shared" si="0"/>
        <v>0</v>
      </c>
      <c r="H36" s="131">
        <v>0</v>
      </c>
      <c r="I36" s="131">
        <v>0</v>
      </c>
      <c r="J36" s="131">
        <v>36</v>
      </c>
      <c r="K36" s="131">
        <v>720</v>
      </c>
      <c r="L36" s="131">
        <v>21</v>
      </c>
      <c r="M36" s="131">
        <v>871.2</v>
      </c>
      <c r="N36" s="130">
        <v>0</v>
      </c>
      <c r="O36" s="130">
        <v>0</v>
      </c>
      <c r="P36" s="130">
        <v>0</v>
      </c>
      <c r="Q36" s="130">
        <v>0</v>
      </c>
      <c r="R36" s="131">
        <v>0</v>
      </c>
      <c r="S36" s="131" t="s">
        <v>326</v>
      </c>
      <c r="T36" s="131"/>
      <c r="U36" s="131">
        <v>0</v>
      </c>
      <c r="V36" s="131">
        <v>0</v>
      </c>
      <c r="W36" s="131">
        <v>0</v>
      </c>
      <c r="X36" s="131" t="s">
        <v>327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328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ht="45">
      <c r="A37" s="146" t="s">
        <v>889</v>
      </c>
      <c r="B37" s="147" t="s">
        <v>2139</v>
      </c>
      <c r="C37" s="153" t="s">
        <v>2140</v>
      </c>
      <c r="D37" s="148" t="s">
        <v>653</v>
      </c>
      <c r="E37" s="149">
        <v>104.136</v>
      </c>
      <c r="F37" s="150">
        <v>0</v>
      </c>
      <c r="G37" s="151">
        <f t="shared" si="0"/>
        <v>0</v>
      </c>
      <c r="H37" s="131">
        <v>0</v>
      </c>
      <c r="I37" s="131">
        <v>0</v>
      </c>
      <c r="J37" s="131">
        <v>139.5</v>
      </c>
      <c r="K37" s="131">
        <v>14526.972</v>
      </c>
      <c r="L37" s="131">
        <v>21</v>
      </c>
      <c r="M37" s="131">
        <v>17577.633699999998</v>
      </c>
      <c r="N37" s="130">
        <v>0</v>
      </c>
      <c r="O37" s="130">
        <v>0</v>
      </c>
      <c r="P37" s="130">
        <v>0</v>
      </c>
      <c r="Q37" s="130">
        <v>0</v>
      </c>
      <c r="R37" s="131">
        <v>0</v>
      </c>
      <c r="S37" s="131" t="s">
        <v>326</v>
      </c>
      <c r="T37" s="131"/>
      <c r="U37" s="131">
        <v>0</v>
      </c>
      <c r="V37" s="131">
        <v>0</v>
      </c>
      <c r="W37" s="131">
        <v>0</v>
      </c>
      <c r="X37" s="131" t="s">
        <v>327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328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ht="33.75">
      <c r="A38" s="146" t="s">
        <v>892</v>
      </c>
      <c r="B38" s="147" t="s">
        <v>2141</v>
      </c>
      <c r="C38" s="153" t="s">
        <v>2142</v>
      </c>
      <c r="D38" s="148" t="s">
        <v>338</v>
      </c>
      <c r="E38" s="149">
        <v>192.64</v>
      </c>
      <c r="F38" s="150">
        <v>0</v>
      </c>
      <c r="G38" s="151">
        <f t="shared" si="0"/>
        <v>0</v>
      </c>
      <c r="H38" s="131">
        <v>0</v>
      </c>
      <c r="I38" s="131">
        <v>0</v>
      </c>
      <c r="J38" s="131">
        <v>15.3</v>
      </c>
      <c r="K38" s="131">
        <v>2947.3919999999998</v>
      </c>
      <c r="L38" s="131">
        <v>21</v>
      </c>
      <c r="M38" s="131">
        <v>3566.3418999999999</v>
      </c>
      <c r="N38" s="130">
        <v>0</v>
      </c>
      <c r="O38" s="130">
        <v>0</v>
      </c>
      <c r="P38" s="130">
        <v>0</v>
      </c>
      <c r="Q38" s="130">
        <v>0</v>
      </c>
      <c r="R38" s="131">
        <v>0</v>
      </c>
      <c r="S38" s="131" t="s">
        <v>326</v>
      </c>
      <c r="T38" s="131"/>
      <c r="U38" s="131">
        <v>0</v>
      </c>
      <c r="V38" s="131">
        <v>0</v>
      </c>
      <c r="W38" s="131">
        <v>0</v>
      </c>
      <c r="X38" s="131" t="s">
        <v>327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328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>
      <c r="A39" s="134" t="s">
        <v>320</v>
      </c>
      <c r="B39" s="135" t="s">
        <v>149</v>
      </c>
      <c r="C39" s="152" t="s">
        <v>150</v>
      </c>
      <c r="D39" s="136"/>
      <c r="E39" s="137"/>
      <c r="F39" s="138"/>
      <c r="G39" s="139">
        <f>SUM(G40:G51)</f>
        <v>0</v>
      </c>
      <c r="H39" s="133"/>
      <c r="I39" s="133">
        <v>0</v>
      </c>
      <c r="J39" s="133"/>
      <c r="K39" s="133">
        <v>0</v>
      </c>
      <c r="L39" s="133"/>
      <c r="M39" s="133"/>
      <c r="N39" s="132"/>
      <c r="O39" s="132"/>
      <c r="P39" s="132"/>
      <c r="Q39" s="132"/>
      <c r="R39" s="133"/>
      <c r="S39" s="133"/>
      <c r="T39" s="133"/>
      <c r="U39" s="133"/>
      <c r="V39" s="133"/>
      <c r="W39" s="133"/>
      <c r="X39" s="133"/>
      <c r="AG39" t="s">
        <v>321</v>
      </c>
    </row>
    <row r="40" spans="1:60" ht="33.75">
      <c r="A40" s="146" t="s">
        <v>895</v>
      </c>
      <c r="B40" s="147" t="s">
        <v>1927</v>
      </c>
      <c r="C40" s="153" t="s">
        <v>2143</v>
      </c>
      <c r="D40" s="148" t="s">
        <v>653</v>
      </c>
      <c r="E40" s="149">
        <v>15.744</v>
      </c>
      <c r="F40" s="150">
        <v>0</v>
      </c>
      <c r="G40" s="151">
        <f t="shared" ref="G40:G51" si="1">F40*E40</f>
        <v>0</v>
      </c>
      <c r="H40" s="131">
        <v>0</v>
      </c>
      <c r="I40" s="131">
        <v>0</v>
      </c>
      <c r="J40" s="131">
        <v>1425</v>
      </c>
      <c r="K40" s="131">
        <v>22435.200000000001</v>
      </c>
      <c r="L40" s="131">
        <v>21</v>
      </c>
      <c r="M40" s="131">
        <v>27146.592000000001</v>
      </c>
      <c r="N40" s="130">
        <v>0</v>
      </c>
      <c r="O40" s="130">
        <v>0</v>
      </c>
      <c r="P40" s="130">
        <v>0</v>
      </c>
      <c r="Q40" s="130">
        <v>0</v>
      </c>
      <c r="R40" s="131">
        <v>0</v>
      </c>
      <c r="S40" s="131" t="s">
        <v>326</v>
      </c>
      <c r="T40" s="131"/>
      <c r="U40" s="131">
        <v>0</v>
      </c>
      <c r="V40" s="131">
        <v>0</v>
      </c>
      <c r="W40" s="131">
        <v>0</v>
      </c>
      <c r="X40" s="131" t="s">
        <v>327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328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2.5">
      <c r="A41" s="146" t="s">
        <v>899</v>
      </c>
      <c r="B41" s="147" t="s">
        <v>2144</v>
      </c>
      <c r="C41" s="153" t="s">
        <v>2145</v>
      </c>
      <c r="D41" s="148" t="s">
        <v>653</v>
      </c>
      <c r="E41" s="149">
        <v>5.2480000000000002</v>
      </c>
      <c r="F41" s="150">
        <v>0</v>
      </c>
      <c r="G41" s="151">
        <f t="shared" si="1"/>
        <v>0</v>
      </c>
      <c r="H41" s="131">
        <v>0</v>
      </c>
      <c r="I41" s="131">
        <v>0</v>
      </c>
      <c r="J41" s="131">
        <v>1410</v>
      </c>
      <c r="K41" s="131">
        <v>7399.68</v>
      </c>
      <c r="L41" s="131">
        <v>21</v>
      </c>
      <c r="M41" s="131">
        <v>8953.6128000000008</v>
      </c>
      <c r="N41" s="130">
        <v>0</v>
      </c>
      <c r="O41" s="130">
        <v>0</v>
      </c>
      <c r="P41" s="130">
        <v>0</v>
      </c>
      <c r="Q41" s="130">
        <v>0</v>
      </c>
      <c r="R41" s="131">
        <v>0</v>
      </c>
      <c r="S41" s="131" t="s">
        <v>326</v>
      </c>
      <c r="T41" s="131"/>
      <c r="U41" s="131">
        <v>0</v>
      </c>
      <c r="V41" s="131">
        <v>0</v>
      </c>
      <c r="W41" s="131">
        <v>0</v>
      </c>
      <c r="X41" s="131" t="s">
        <v>327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328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>
      <c r="A42" s="146" t="s">
        <v>903</v>
      </c>
      <c r="B42" s="147" t="s">
        <v>2146</v>
      </c>
      <c r="C42" s="153" t="s">
        <v>2147</v>
      </c>
      <c r="D42" s="148" t="s">
        <v>653</v>
      </c>
      <c r="E42" s="149">
        <v>8.8019999999999996</v>
      </c>
      <c r="F42" s="150">
        <v>0</v>
      </c>
      <c r="G42" s="151">
        <f t="shared" si="1"/>
        <v>0</v>
      </c>
      <c r="H42" s="131">
        <v>2615.6</v>
      </c>
      <c r="I42" s="131">
        <v>23022.511199999997</v>
      </c>
      <c r="J42" s="131">
        <v>339.4</v>
      </c>
      <c r="K42" s="131">
        <v>2987.3987999999995</v>
      </c>
      <c r="L42" s="131">
        <v>21</v>
      </c>
      <c r="M42" s="131">
        <v>31471.991099999999</v>
      </c>
      <c r="N42" s="130">
        <v>2.5249999999999999</v>
      </c>
      <c r="O42" s="130">
        <v>22.22505</v>
      </c>
      <c r="P42" s="130">
        <v>0</v>
      </c>
      <c r="Q42" s="130">
        <v>0</v>
      </c>
      <c r="R42" s="131">
        <v>0</v>
      </c>
      <c r="S42" s="131" t="s">
        <v>326</v>
      </c>
      <c r="T42" s="131"/>
      <c r="U42" s="131">
        <v>0</v>
      </c>
      <c r="V42" s="131">
        <v>0</v>
      </c>
      <c r="W42" s="131">
        <v>0</v>
      </c>
      <c r="X42" s="131" t="s">
        <v>327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328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ht="33.75">
      <c r="A43" s="146" t="s">
        <v>907</v>
      </c>
      <c r="B43" s="147" t="s">
        <v>2148</v>
      </c>
      <c r="C43" s="153" t="s">
        <v>2149</v>
      </c>
      <c r="D43" s="148" t="s">
        <v>653</v>
      </c>
      <c r="E43" s="149">
        <v>12.595000000000001</v>
      </c>
      <c r="F43" s="150">
        <v>0</v>
      </c>
      <c r="G43" s="151">
        <f t="shared" si="1"/>
        <v>0</v>
      </c>
      <c r="H43" s="131">
        <v>0</v>
      </c>
      <c r="I43" s="131">
        <v>0</v>
      </c>
      <c r="J43" s="131">
        <v>3500</v>
      </c>
      <c r="K43" s="131">
        <v>44082.5</v>
      </c>
      <c r="L43" s="131">
        <v>21</v>
      </c>
      <c r="M43" s="131">
        <v>53339.824999999997</v>
      </c>
      <c r="N43" s="130">
        <v>0</v>
      </c>
      <c r="O43" s="130">
        <v>0</v>
      </c>
      <c r="P43" s="130">
        <v>0</v>
      </c>
      <c r="Q43" s="130">
        <v>0</v>
      </c>
      <c r="R43" s="131">
        <v>0</v>
      </c>
      <c r="S43" s="131" t="s">
        <v>326</v>
      </c>
      <c r="T43" s="131"/>
      <c r="U43" s="131">
        <v>0</v>
      </c>
      <c r="V43" s="131">
        <v>0</v>
      </c>
      <c r="W43" s="131">
        <v>0</v>
      </c>
      <c r="X43" s="131" t="s">
        <v>327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328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>
      <c r="A44" s="146" t="s">
        <v>914</v>
      </c>
      <c r="B44" s="147" t="s">
        <v>2150</v>
      </c>
      <c r="C44" s="153" t="s">
        <v>2151</v>
      </c>
      <c r="D44" s="148" t="s">
        <v>338</v>
      </c>
      <c r="E44" s="149">
        <v>104.96</v>
      </c>
      <c r="F44" s="150">
        <v>0</v>
      </c>
      <c r="G44" s="151">
        <f t="shared" si="1"/>
        <v>0</v>
      </c>
      <c r="H44" s="131">
        <v>0</v>
      </c>
      <c r="I44" s="131">
        <v>0</v>
      </c>
      <c r="J44" s="131">
        <v>150</v>
      </c>
      <c r="K44" s="131">
        <v>15743.999999999998</v>
      </c>
      <c r="L44" s="131">
        <v>21</v>
      </c>
      <c r="M44" s="131">
        <v>19050.240000000002</v>
      </c>
      <c r="N44" s="130">
        <v>0</v>
      </c>
      <c r="O44" s="130">
        <v>0</v>
      </c>
      <c r="P44" s="130">
        <v>0</v>
      </c>
      <c r="Q44" s="130">
        <v>0</v>
      </c>
      <c r="R44" s="131">
        <v>0</v>
      </c>
      <c r="S44" s="131" t="s">
        <v>326</v>
      </c>
      <c r="T44" s="131"/>
      <c r="U44" s="131">
        <v>0</v>
      </c>
      <c r="V44" s="131">
        <v>0</v>
      </c>
      <c r="W44" s="131">
        <v>0</v>
      </c>
      <c r="X44" s="131" t="s">
        <v>327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328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>
      <c r="A45" s="146" t="s">
        <v>921</v>
      </c>
      <c r="B45" s="147" t="s">
        <v>2152</v>
      </c>
      <c r="C45" s="153" t="s">
        <v>2153</v>
      </c>
      <c r="D45" s="148" t="s">
        <v>338</v>
      </c>
      <c r="E45" s="149">
        <v>1.0680000000000001</v>
      </c>
      <c r="F45" s="150">
        <v>0</v>
      </c>
      <c r="G45" s="151">
        <f t="shared" si="1"/>
        <v>0</v>
      </c>
      <c r="H45" s="131">
        <v>0</v>
      </c>
      <c r="I45" s="131">
        <v>0</v>
      </c>
      <c r="J45" s="131">
        <v>883</v>
      </c>
      <c r="K45" s="131">
        <v>943.0440000000001</v>
      </c>
      <c r="L45" s="131">
        <v>21</v>
      </c>
      <c r="M45" s="131">
        <v>1141.0783999999999</v>
      </c>
      <c r="N45" s="130">
        <v>0</v>
      </c>
      <c r="O45" s="130">
        <v>0</v>
      </c>
      <c r="P45" s="130">
        <v>0</v>
      </c>
      <c r="Q45" s="130">
        <v>0</v>
      </c>
      <c r="R45" s="131">
        <v>0</v>
      </c>
      <c r="S45" s="131" t="s">
        <v>326</v>
      </c>
      <c r="T45" s="131"/>
      <c r="U45" s="131">
        <v>0</v>
      </c>
      <c r="V45" s="131">
        <v>0</v>
      </c>
      <c r="W45" s="131">
        <v>0</v>
      </c>
      <c r="X45" s="131" t="s">
        <v>327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328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>
      <c r="A46" s="146" t="s">
        <v>975</v>
      </c>
      <c r="B46" s="147" t="s">
        <v>2154</v>
      </c>
      <c r="C46" s="153" t="s">
        <v>2155</v>
      </c>
      <c r="D46" s="148" t="s">
        <v>338</v>
      </c>
      <c r="E46" s="149">
        <v>1.0680000000000001</v>
      </c>
      <c r="F46" s="150">
        <v>0</v>
      </c>
      <c r="G46" s="151">
        <f t="shared" si="1"/>
        <v>0</v>
      </c>
      <c r="H46" s="131">
        <v>0</v>
      </c>
      <c r="I46" s="131">
        <v>0</v>
      </c>
      <c r="J46" s="131">
        <v>140</v>
      </c>
      <c r="K46" s="131">
        <v>149.52000000000001</v>
      </c>
      <c r="L46" s="131">
        <v>21</v>
      </c>
      <c r="M46" s="131">
        <v>180.91920000000002</v>
      </c>
      <c r="N46" s="130">
        <v>0</v>
      </c>
      <c r="O46" s="130">
        <v>0</v>
      </c>
      <c r="P46" s="130">
        <v>0</v>
      </c>
      <c r="Q46" s="130">
        <v>0</v>
      </c>
      <c r="R46" s="131">
        <v>0</v>
      </c>
      <c r="S46" s="131" t="s">
        <v>326</v>
      </c>
      <c r="T46" s="131"/>
      <c r="U46" s="131">
        <v>0</v>
      </c>
      <c r="V46" s="131">
        <v>0</v>
      </c>
      <c r="W46" s="131">
        <v>0</v>
      </c>
      <c r="X46" s="131" t="s">
        <v>327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328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ht="22.5">
      <c r="A47" s="146" t="s">
        <v>985</v>
      </c>
      <c r="B47" s="147" t="s">
        <v>1935</v>
      </c>
      <c r="C47" s="153" t="s">
        <v>1936</v>
      </c>
      <c r="D47" s="148" t="s">
        <v>735</v>
      </c>
      <c r="E47" s="149">
        <v>0.60599999999999998</v>
      </c>
      <c r="F47" s="150">
        <v>0</v>
      </c>
      <c r="G47" s="151">
        <f t="shared" si="1"/>
        <v>0</v>
      </c>
      <c r="H47" s="131">
        <v>42060.31</v>
      </c>
      <c r="I47" s="131">
        <v>25488.547859999999</v>
      </c>
      <c r="J47" s="131">
        <v>5839.69</v>
      </c>
      <c r="K47" s="131">
        <v>3538.8521399999995</v>
      </c>
      <c r="L47" s="131">
        <v>21</v>
      </c>
      <c r="M47" s="131">
        <v>35123.154000000002</v>
      </c>
      <c r="N47" s="130">
        <v>1.0570200000000001</v>
      </c>
      <c r="O47" s="130">
        <v>0.64055412</v>
      </c>
      <c r="P47" s="130">
        <v>0</v>
      </c>
      <c r="Q47" s="130">
        <v>0</v>
      </c>
      <c r="R47" s="131">
        <v>0</v>
      </c>
      <c r="S47" s="131" t="s">
        <v>326</v>
      </c>
      <c r="T47" s="131"/>
      <c r="U47" s="131">
        <v>0</v>
      </c>
      <c r="V47" s="131">
        <v>0</v>
      </c>
      <c r="W47" s="131">
        <v>0</v>
      </c>
      <c r="X47" s="131" t="s">
        <v>327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328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ht="33.75">
      <c r="A48" s="146" t="s">
        <v>991</v>
      </c>
      <c r="B48" s="147" t="s">
        <v>2156</v>
      </c>
      <c r="C48" s="153" t="s">
        <v>2157</v>
      </c>
      <c r="D48" s="148" t="s">
        <v>653</v>
      </c>
      <c r="E48" s="149">
        <v>12.069000000000001</v>
      </c>
      <c r="F48" s="150">
        <v>0</v>
      </c>
      <c r="G48" s="151">
        <f t="shared" si="1"/>
        <v>0</v>
      </c>
      <c r="H48" s="131">
        <v>0</v>
      </c>
      <c r="I48" s="131">
        <v>0</v>
      </c>
      <c r="J48" s="131">
        <v>3430</v>
      </c>
      <c r="K48" s="131">
        <v>41396.670000000006</v>
      </c>
      <c r="L48" s="131">
        <v>21</v>
      </c>
      <c r="M48" s="131">
        <v>50089.970699999998</v>
      </c>
      <c r="N48" s="130">
        <v>0</v>
      </c>
      <c r="O48" s="130">
        <v>0</v>
      </c>
      <c r="P48" s="130">
        <v>0</v>
      </c>
      <c r="Q48" s="130">
        <v>0</v>
      </c>
      <c r="R48" s="131">
        <v>0</v>
      </c>
      <c r="S48" s="131" t="s">
        <v>326</v>
      </c>
      <c r="T48" s="131"/>
      <c r="U48" s="131">
        <v>0</v>
      </c>
      <c r="V48" s="131">
        <v>0</v>
      </c>
      <c r="W48" s="131">
        <v>0</v>
      </c>
      <c r="X48" s="131" t="s">
        <v>327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328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>
      <c r="A49" s="146" t="s">
        <v>996</v>
      </c>
      <c r="B49" s="147" t="s">
        <v>1901</v>
      </c>
      <c r="C49" s="153" t="s">
        <v>2158</v>
      </c>
      <c r="D49" s="148" t="s">
        <v>338</v>
      </c>
      <c r="E49" s="149">
        <v>75.790000000000006</v>
      </c>
      <c r="F49" s="150">
        <v>0</v>
      </c>
      <c r="G49" s="151">
        <f t="shared" si="1"/>
        <v>0</v>
      </c>
      <c r="H49" s="131">
        <v>0</v>
      </c>
      <c r="I49" s="131">
        <v>0</v>
      </c>
      <c r="J49" s="131">
        <v>642</v>
      </c>
      <c r="K49" s="131">
        <v>48657.180000000008</v>
      </c>
      <c r="L49" s="131">
        <v>21</v>
      </c>
      <c r="M49" s="131">
        <v>58875.1878</v>
      </c>
      <c r="N49" s="130">
        <v>0</v>
      </c>
      <c r="O49" s="130">
        <v>0</v>
      </c>
      <c r="P49" s="130">
        <v>0</v>
      </c>
      <c r="Q49" s="130">
        <v>0</v>
      </c>
      <c r="R49" s="131">
        <v>0</v>
      </c>
      <c r="S49" s="131" t="s">
        <v>326</v>
      </c>
      <c r="T49" s="131"/>
      <c r="U49" s="131">
        <v>0</v>
      </c>
      <c r="V49" s="131">
        <v>0</v>
      </c>
      <c r="W49" s="131">
        <v>0</v>
      </c>
      <c r="X49" s="131" t="s">
        <v>327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328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>
      <c r="A50" s="146" t="s">
        <v>1000</v>
      </c>
      <c r="B50" s="147" t="s">
        <v>1903</v>
      </c>
      <c r="C50" s="153" t="s">
        <v>2159</v>
      </c>
      <c r="D50" s="148" t="s">
        <v>338</v>
      </c>
      <c r="E50" s="149">
        <v>75.790000000000006</v>
      </c>
      <c r="F50" s="150">
        <v>0</v>
      </c>
      <c r="G50" s="151">
        <f t="shared" si="1"/>
        <v>0</v>
      </c>
      <c r="H50" s="131">
        <v>0</v>
      </c>
      <c r="I50" s="131">
        <v>0</v>
      </c>
      <c r="J50" s="131">
        <v>140</v>
      </c>
      <c r="K50" s="131">
        <v>10610.6</v>
      </c>
      <c r="L50" s="131">
        <v>21</v>
      </c>
      <c r="M50" s="131">
        <v>12838.826000000001</v>
      </c>
      <c r="N50" s="130">
        <v>0</v>
      </c>
      <c r="O50" s="130">
        <v>0</v>
      </c>
      <c r="P50" s="130">
        <v>0</v>
      </c>
      <c r="Q50" s="130">
        <v>0</v>
      </c>
      <c r="R50" s="131">
        <v>0</v>
      </c>
      <c r="S50" s="131" t="s">
        <v>326</v>
      </c>
      <c r="T50" s="131"/>
      <c r="U50" s="131">
        <v>0</v>
      </c>
      <c r="V50" s="131">
        <v>0</v>
      </c>
      <c r="W50" s="131">
        <v>0</v>
      </c>
      <c r="X50" s="131" t="s">
        <v>327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328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22.5">
      <c r="A51" s="146" t="s">
        <v>1003</v>
      </c>
      <c r="B51" s="147" t="s">
        <v>1905</v>
      </c>
      <c r="C51" s="153" t="s">
        <v>1906</v>
      </c>
      <c r="D51" s="148" t="s">
        <v>735</v>
      </c>
      <c r="E51" s="149">
        <v>0.90500000000000003</v>
      </c>
      <c r="F51" s="150">
        <v>0</v>
      </c>
      <c r="G51" s="151">
        <f t="shared" si="1"/>
        <v>0</v>
      </c>
      <c r="H51" s="131">
        <v>40685.93</v>
      </c>
      <c r="I51" s="131">
        <v>36820.766649999998</v>
      </c>
      <c r="J51" s="131">
        <v>10114.07</v>
      </c>
      <c r="K51" s="131">
        <v>9153.2333500000004</v>
      </c>
      <c r="L51" s="131">
        <v>21</v>
      </c>
      <c r="M51" s="131">
        <v>55628.54</v>
      </c>
      <c r="N51" s="130">
        <v>1.0211600000000001</v>
      </c>
      <c r="O51" s="130">
        <v>0.92414980000000013</v>
      </c>
      <c r="P51" s="130">
        <v>0</v>
      </c>
      <c r="Q51" s="130">
        <v>0</v>
      </c>
      <c r="R51" s="131">
        <v>0</v>
      </c>
      <c r="S51" s="131" t="s">
        <v>326</v>
      </c>
      <c r="T51" s="131"/>
      <c r="U51" s="131">
        <v>0</v>
      </c>
      <c r="V51" s="131">
        <v>0</v>
      </c>
      <c r="W51" s="131">
        <v>0</v>
      </c>
      <c r="X51" s="131" t="s">
        <v>327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328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>
      <c r="A52" s="134" t="s">
        <v>320</v>
      </c>
      <c r="B52" s="135" t="s">
        <v>151</v>
      </c>
      <c r="C52" s="152" t="s">
        <v>152</v>
      </c>
      <c r="D52" s="136"/>
      <c r="E52" s="137"/>
      <c r="F52" s="138"/>
      <c r="G52" s="139">
        <f>SUM(G53:G58)</f>
        <v>0</v>
      </c>
      <c r="H52" s="133"/>
      <c r="I52" s="133">
        <v>0</v>
      </c>
      <c r="J52" s="133"/>
      <c r="K52" s="133">
        <v>0</v>
      </c>
      <c r="L52" s="133"/>
      <c r="M52" s="133"/>
      <c r="N52" s="132"/>
      <c r="O52" s="132"/>
      <c r="P52" s="132"/>
      <c r="Q52" s="132"/>
      <c r="R52" s="133"/>
      <c r="S52" s="133"/>
      <c r="T52" s="133"/>
      <c r="U52" s="133"/>
      <c r="V52" s="133"/>
      <c r="W52" s="133"/>
      <c r="X52" s="133"/>
      <c r="AG52" t="s">
        <v>321</v>
      </c>
    </row>
    <row r="53" spans="1:60" ht="22.5">
      <c r="A53" s="146" t="s">
        <v>1010</v>
      </c>
      <c r="B53" s="147" t="s">
        <v>2160</v>
      </c>
      <c r="C53" s="153" t="s">
        <v>2161</v>
      </c>
      <c r="D53" s="148" t="s">
        <v>653</v>
      </c>
      <c r="E53" s="149">
        <v>12.747999999999999</v>
      </c>
      <c r="F53" s="150">
        <v>0</v>
      </c>
      <c r="G53" s="151">
        <f t="shared" ref="G53:G58" si="2">F53*E53</f>
        <v>0</v>
      </c>
      <c r="H53" s="131">
        <v>982.29</v>
      </c>
      <c r="I53" s="131">
        <v>12522.232919999999</v>
      </c>
      <c r="J53" s="131">
        <v>408.71</v>
      </c>
      <c r="K53" s="131">
        <v>5210.2350799999995</v>
      </c>
      <c r="L53" s="131">
        <v>21</v>
      </c>
      <c r="M53" s="131">
        <v>21456.288700000001</v>
      </c>
      <c r="N53" s="130">
        <v>1.665</v>
      </c>
      <c r="O53" s="130">
        <v>21.22542</v>
      </c>
      <c r="P53" s="130">
        <v>0</v>
      </c>
      <c r="Q53" s="130">
        <v>0</v>
      </c>
      <c r="R53" s="131">
        <v>0</v>
      </c>
      <c r="S53" s="131" t="s">
        <v>326</v>
      </c>
      <c r="T53" s="131"/>
      <c r="U53" s="131">
        <v>0</v>
      </c>
      <c r="V53" s="131">
        <v>0</v>
      </c>
      <c r="W53" s="131">
        <v>0</v>
      </c>
      <c r="X53" s="131" t="s">
        <v>327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328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>
      <c r="A54" s="146" t="s">
        <v>1017</v>
      </c>
      <c r="B54" s="147" t="s">
        <v>2162</v>
      </c>
      <c r="C54" s="153" t="s">
        <v>2163</v>
      </c>
      <c r="D54" s="148" t="s">
        <v>338</v>
      </c>
      <c r="E54" s="149">
        <v>101.75</v>
      </c>
      <c r="F54" s="150">
        <v>0</v>
      </c>
      <c r="G54" s="151">
        <f t="shared" si="2"/>
        <v>0</v>
      </c>
      <c r="H54" s="131">
        <v>3.66</v>
      </c>
      <c r="I54" s="131">
        <v>372.40500000000003</v>
      </c>
      <c r="J54" s="131">
        <v>35.04</v>
      </c>
      <c r="K54" s="131">
        <v>3565.3199999999997</v>
      </c>
      <c r="L54" s="131">
        <v>21</v>
      </c>
      <c r="M54" s="131">
        <v>4764.6532999999999</v>
      </c>
      <c r="N54" s="130">
        <v>1.8000000000000001E-4</v>
      </c>
      <c r="O54" s="130">
        <v>1.8315000000000001E-2</v>
      </c>
      <c r="P54" s="130">
        <v>0</v>
      </c>
      <c r="Q54" s="130">
        <v>0</v>
      </c>
      <c r="R54" s="131">
        <v>0</v>
      </c>
      <c r="S54" s="131" t="s">
        <v>326</v>
      </c>
      <c r="T54" s="131"/>
      <c r="U54" s="131">
        <v>0</v>
      </c>
      <c r="V54" s="131">
        <v>0</v>
      </c>
      <c r="W54" s="131">
        <v>0</v>
      </c>
      <c r="X54" s="131" t="s">
        <v>327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328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>
      <c r="A55" s="146" t="s">
        <v>157</v>
      </c>
      <c r="B55" s="147" t="s">
        <v>2164</v>
      </c>
      <c r="C55" s="153" t="s">
        <v>2165</v>
      </c>
      <c r="D55" s="148" t="s">
        <v>338</v>
      </c>
      <c r="E55" s="149">
        <v>117.01300000000001</v>
      </c>
      <c r="F55" s="150">
        <v>0</v>
      </c>
      <c r="G55" s="151">
        <f t="shared" si="2"/>
        <v>0</v>
      </c>
      <c r="H55" s="131">
        <v>26</v>
      </c>
      <c r="I55" s="131">
        <v>3042.3380000000002</v>
      </c>
      <c r="J55" s="131">
        <v>0</v>
      </c>
      <c r="K55" s="131">
        <v>0</v>
      </c>
      <c r="L55" s="131">
        <v>21</v>
      </c>
      <c r="M55" s="131">
        <v>3681.2314000000001</v>
      </c>
      <c r="N55" s="130">
        <v>0</v>
      </c>
      <c r="O55" s="130">
        <v>0</v>
      </c>
      <c r="P55" s="130">
        <v>0</v>
      </c>
      <c r="Q55" s="130">
        <v>0</v>
      </c>
      <c r="R55" s="131">
        <v>0</v>
      </c>
      <c r="S55" s="131" t="s">
        <v>326</v>
      </c>
      <c r="T55" s="131"/>
      <c r="U55" s="131">
        <v>0</v>
      </c>
      <c r="V55" s="131">
        <v>0</v>
      </c>
      <c r="W55" s="131">
        <v>0</v>
      </c>
      <c r="X55" s="131" t="s">
        <v>385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386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>
      <c r="A56" s="146" t="s">
        <v>1032</v>
      </c>
      <c r="B56" s="147" t="s">
        <v>2166</v>
      </c>
      <c r="C56" s="153" t="s">
        <v>2167</v>
      </c>
      <c r="D56" s="148" t="s">
        <v>653</v>
      </c>
      <c r="E56" s="149">
        <v>4.4400000000000004</v>
      </c>
      <c r="F56" s="150">
        <v>0</v>
      </c>
      <c r="G56" s="151">
        <f t="shared" si="2"/>
        <v>0</v>
      </c>
      <c r="H56" s="131">
        <v>870.57</v>
      </c>
      <c r="I56" s="131">
        <v>3865.3308000000006</v>
      </c>
      <c r="J56" s="131">
        <v>694.43</v>
      </c>
      <c r="K56" s="131">
        <v>3083.2692000000002</v>
      </c>
      <c r="L56" s="131">
        <v>21</v>
      </c>
      <c r="M56" s="131">
        <v>8407.8060000000005</v>
      </c>
      <c r="N56" s="130">
        <v>1.63</v>
      </c>
      <c r="O56" s="130">
        <v>7.2372000000000005</v>
      </c>
      <c r="P56" s="130">
        <v>0</v>
      </c>
      <c r="Q56" s="130">
        <v>0</v>
      </c>
      <c r="R56" s="131">
        <v>0</v>
      </c>
      <c r="S56" s="131" t="s">
        <v>326</v>
      </c>
      <c r="T56" s="131"/>
      <c r="U56" s="131">
        <v>0</v>
      </c>
      <c r="V56" s="131">
        <v>0</v>
      </c>
      <c r="W56" s="131">
        <v>0</v>
      </c>
      <c r="X56" s="131" t="s">
        <v>327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328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ht="22.5">
      <c r="A57" s="146" t="s">
        <v>1036</v>
      </c>
      <c r="B57" s="147" t="s">
        <v>2168</v>
      </c>
      <c r="C57" s="153" t="s">
        <v>2169</v>
      </c>
      <c r="D57" s="148" t="s">
        <v>408</v>
      </c>
      <c r="E57" s="149">
        <v>37</v>
      </c>
      <c r="F57" s="150">
        <v>0</v>
      </c>
      <c r="G57" s="151">
        <f t="shared" si="2"/>
        <v>0</v>
      </c>
      <c r="H57" s="131">
        <v>0</v>
      </c>
      <c r="I57" s="131">
        <v>0</v>
      </c>
      <c r="J57" s="131">
        <v>217.5</v>
      </c>
      <c r="K57" s="131">
        <v>8047.5</v>
      </c>
      <c r="L57" s="131">
        <v>21</v>
      </c>
      <c r="M57" s="131">
        <v>9737.4750000000004</v>
      </c>
      <c r="N57" s="130">
        <v>0</v>
      </c>
      <c r="O57" s="130">
        <v>0</v>
      </c>
      <c r="P57" s="130">
        <v>0</v>
      </c>
      <c r="Q57" s="130">
        <v>0</v>
      </c>
      <c r="R57" s="131">
        <v>0</v>
      </c>
      <c r="S57" s="131" t="s">
        <v>326</v>
      </c>
      <c r="T57" s="131"/>
      <c r="U57" s="131">
        <v>0</v>
      </c>
      <c r="V57" s="131">
        <v>0</v>
      </c>
      <c r="W57" s="131">
        <v>0</v>
      </c>
      <c r="X57" s="131" t="s">
        <v>327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328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>
      <c r="A58" s="146" t="s">
        <v>1046</v>
      </c>
      <c r="B58" s="147" t="s">
        <v>2170</v>
      </c>
      <c r="C58" s="153" t="s">
        <v>2171</v>
      </c>
      <c r="D58" s="148" t="s">
        <v>325</v>
      </c>
      <c r="E58" s="149">
        <v>1</v>
      </c>
      <c r="F58" s="150">
        <v>0</v>
      </c>
      <c r="G58" s="151">
        <f t="shared" si="2"/>
        <v>0</v>
      </c>
      <c r="H58" s="131">
        <v>8.9600000000000009</v>
      </c>
      <c r="I58" s="131">
        <v>8.9600000000000009</v>
      </c>
      <c r="J58" s="131">
        <v>867.04</v>
      </c>
      <c r="K58" s="131">
        <v>867.04</v>
      </c>
      <c r="L58" s="131">
        <v>21</v>
      </c>
      <c r="M58" s="131">
        <v>1059.96</v>
      </c>
      <c r="N58" s="130">
        <v>3.4000000000000002E-4</v>
      </c>
      <c r="O58" s="130">
        <v>3.4000000000000002E-4</v>
      </c>
      <c r="P58" s="130">
        <v>5.8999999999999997E-2</v>
      </c>
      <c r="Q58" s="130">
        <v>5.8999999999999997E-2</v>
      </c>
      <c r="R58" s="131">
        <v>0</v>
      </c>
      <c r="S58" s="131" t="s">
        <v>326</v>
      </c>
      <c r="T58" s="131"/>
      <c r="U58" s="131">
        <v>0</v>
      </c>
      <c r="V58" s="131">
        <v>0</v>
      </c>
      <c r="W58" s="131">
        <v>0</v>
      </c>
      <c r="X58" s="131" t="s">
        <v>327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328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>
      <c r="A59" s="134" t="s">
        <v>320</v>
      </c>
      <c r="B59" s="135" t="s">
        <v>153</v>
      </c>
      <c r="C59" s="152" t="s">
        <v>154</v>
      </c>
      <c r="D59" s="136"/>
      <c r="E59" s="137"/>
      <c r="F59" s="138"/>
      <c r="G59" s="139">
        <f>SUM(G60:G64)</f>
        <v>0</v>
      </c>
      <c r="H59" s="133"/>
      <c r="I59" s="133">
        <v>0</v>
      </c>
      <c r="J59" s="133"/>
      <c r="K59" s="133">
        <v>0</v>
      </c>
      <c r="L59" s="133"/>
      <c r="M59" s="133"/>
      <c r="N59" s="132"/>
      <c r="O59" s="132"/>
      <c r="P59" s="132"/>
      <c r="Q59" s="132"/>
      <c r="R59" s="133"/>
      <c r="S59" s="133"/>
      <c r="T59" s="133"/>
      <c r="U59" s="133"/>
      <c r="V59" s="133"/>
      <c r="W59" s="133"/>
      <c r="X59" s="133"/>
      <c r="AG59" t="s">
        <v>321</v>
      </c>
    </row>
    <row r="60" spans="1:60">
      <c r="A60" s="146" t="s">
        <v>1050</v>
      </c>
      <c r="B60" s="147" t="s">
        <v>2172</v>
      </c>
      <c r="C60" s="153" t="s">
        <v>2173</v>
      </c>
      <c r="D60" s="148" t="s">
        <v>653</v>
      </c>
      <c r="E60" s="149">
        <v>5.4130000000000003</v>
      </c>
      <c r="F60" s="150">
        <v>0</v>
      </c>
      <c r="G60" s="151">
        <f t="shared" ref="G60:G64" si="3">F60*E60</f>
        <v>0</v>
      </c>
      <c r="H60" s="131">
        <v>3004.63</v>
      </c>
      <c r="I60" s="131">
        <v>16264.062190000001</v>
      </c>
      <c r="J60" s="131">
        <v>795.37</v>
      </c>
      <c r="K60" s="131">
        <v>4305.33781</v>
      </c>
      <c r="L60" s="131">
        <v>21</v>
      </c>
      <c r="M60" s="131">
        <v>24888.974000000002</v>
      </c>
      <c r="N60" s="130">
        <v>2.42564</v>
      </c>
      <c r="O60" s="130">
        <v>13.12998932</v>
      </c>
      <c r="P60" s="130">
        <v>0</v>
      </c>
      <c r="Q60" s="130">
        <v>0</v>
      </c>
      <c r="R60" s="131">
        <v>0</v>
      </c>
      <c r="S60" s="131" t="s">
        <v>326</v>
      </c>
      <c r="T60" s="131"/>
      <c r="U60" s="131">
        <v>0</v>
      </c>
      <c r="V60" s="131">
        <v>0</v>
      </c>
      <c r="W60" s="131">
        <v>0</v>
      </c>
      <c r="X60" s="131" t="s">
        <v>327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328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22.5">
      <c r="A61" s="146" t="s">
        <v>1054</v>
      </c>
      <c r="B61" s="147" t="s">
        <v>2174</v>
      </c>
      <c r="C61" s="153" t="s">
        <v>2175</v>
      </c>
      <c r="D61" s="148" t="s">
        <v>338</v>
      </c>
      <c r="E61" s="149">
        <v>31.042999999999999</v>
      </c>
      <c r="F61" s="150">
        <v>0</v>
      </c>
      <c r="G61" s="151">
        <f t="shared" si="3"/>
        <v>0</v>
      </c>
      <c r="H61" s="131">
        <v>0</v>
      </c>
      <c r="I61" s="131">
        <v>0</v>
      </c>
      <c r="J61" s="131">
        <v>627</v>
      </c>
      <c r="K61" s="131">
        <v>19463.960999999999</v>
      </c>
      <c r="L61" s="131">
        <v>21</v>
      </c>
      <c r="M61" s="131">
        <v>23551.391599999999</v>
      </c>
      <c r="N61" s="130">
        <v>0</v>
      </c>
      <c r="O61" s="130">
        <v>0</v>
      </c>
      <c r="P61" s="130">
        <v>0</v>
      </c>
      <c r="Q61" s="130">
        <v>0</v>
      </c>
      <c r="R61" s="131">
        <v>0</v>
      </c>
      <c r="S61" s="131" t="s">
        <v>326</v>
      </c>
      <c r="T61" s="131"/>
      <c r="U61" s="131">
        <v>0</v>
      </c>
      <c r="V61" s="131">
        <v>0</v>
      </c>
      <c r="W61" s="131">
        <v>0</v>
      </c>
      <c r="X61" s="131" t="s">
        <v>327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328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ht="22.5">
      <c r="A62" s="146" t="s">
        <v>1061</v>
      </c>
      <c r="B62" s="147" t="s">
        <v>2176</v>
      </c>
      <c r="C62" s="153" t="s">
        <v>2177</v>
      </c>
      <c r="D62" s="148" t="s">
        <v>338</v>
      </c>
      <c r="E62" s="149">
        <v>31.042999999999999</v>
      </c>
      <c r="F62" s="150">
        <v>0</v>
      </c>
      <c r="G62" s="151">
        <f t="shared" si="3"/>
        <v>0</v>
      </c>
      <c r="H62" s="131">
        <v>0</v>
      </c>
      <c r="I62" s="131">
        <v>0</v>
      </c>
      <c r="J62" s="131">
        <v>293.5</v>
      </c>
      <c r="K62" s="131">
        <v>9111.1204999999991</v>
      </c>
      <c r="L62" s="131">
        <v>21</v>
      </c>
      <c r="M62" s="131">
        <v>11024.4552</v>
      </c>
      <c r="N62" s="130">
        <v>0</v>
      </c>
      <c r="O62" s="130">
        <v>0</v>
      </c>
      <c r="P62" s="130">
        <v>0</v>
      </c>
      <c r="Q62" s="130">
        <v>0</v>
      </c>
      <c r="R62" s="131">
        <v>0</v>
      </c>
      <c r="S62" s="131" t="s">
        <v>326</v>
      </c>
      <c r="T62" s="131"/>
      <c r="U62" s="131">
        <v>0</v>
      </c>
      <c r="V62" s="131">
        <v>0</v>
      </c>
      <c r="W62" s="131">
        <v>0</v>
      </c>
      <c r="X62" s="131" t="s">
        <v>327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328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ht="22.5">
      <c r="A63" s="146" t="s">
        <v>1066</v>
      </c>
      <c r="B63" s="147" t="s">
        <v>1919</v>
      </c>
      <c r="C63" s="153" t="s">
        <v>2178</v>
      </c>
      <c r="D63" s="148" t="s">
        <v>338</v>
      </c>
      <c r="E63" s="149">
        <v>27.523</v>
      </c>
      <c r="F63" s="150">
        <v>0</v>
      </c>
      <c r="G63" s="151">
        <f t="shared" si="3"/>
        <v>0</v>
      </c>
      <c r="H63" s="131">
        <v>0</v>
      </c>
      <c r="I63" s="131">
        <v>0</v>
      </c>
      <c r="J63" s="131">
        <v>160.76</v>
      </c>
      <c r="K63" s="131">
        <v>4424.5974799999995</v>
      </c>
      <c r="L63" s="131">
        <v>21</v>
      </c>
      <c r="M63" s="131">
        <v>5353.7660000000005</v>
      </c>
      <c r="N63" s="130">
        <v>0</v>
      </c>
      <c r="O63" s="130">
        <v>0</v>
      </c>
      <c r="P63" s="130">
        <v>0</v>
      </c>
      <c r="Q63" s="130">
        <v>0</v>
      </c>
      <c r="R63" s="131">
        <v>0</v>
      </c>
      <c r="S63" s="131" t="s">
        <v>326</v>
      </c>
      <c r="T63" s="131"/>
      <c r="U63" s="131">
        <v>0</v>
      </c>
      <c r="V63" s="131">
        <v>0</v>
      </c>
      <c r="W63" s="131">
        <v>0</v>
      </c>
      <c r="X63" s="131" t="s">
        <v>327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328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22.5">
      <c r="A64" s="146" t="s">
        <v>1069</v>
      </c>
      <c r="B64" s="147" t="s">
        <v>2179</v>
      </c>
      <c r="C64" s="153" t="s">
        <v>2180</v>
      </c>
      <c r="D64" s="148" t="s">
        <v>735</v>
      </c>
      <c r="E64" s="149">
        <v>0.56799999999999995</v>
      </c>
      <c r="F64" s="150">
        <v>0</v>
      </c>
      <c r="G64" s="151">
        <f t="shared" si="3"/>
        <v>0</v>
      </c>
      <c r="H64" s="131">
        <v>40221.97</v>
      </c>
      <c r="I64" s="131">
        <v>22846.078959999999</v>
      </c>
      <c r="J64" s="131">
        <v>10578.03</v>
      </c>
      <c r="K64" s="131">
        <v>6008.3210399999998</v>
      </c>
      <c r="L64" s="131">
        <v>21</v>
      </c>
      <c r="M64" s="131">
        <v>34913.824000000001</v>
      </c>
      <c r="N64" s="130">
        <v>1.0202899999999999</v>
      </c>
      <c r="O64" s="130">
        <v>0.57952471999999988</v>
      </c>
      <c r="P64" s="130">
        <v>0</v>
      </c>
      <c r="Q64" s="130">
        <v>0</v>
      </c>
      <c r="R64" s="131">
        <v>0</v>
      </c>
      <c r="S64" s="131" t="s">
        <v>326</v>
      </c>
      <c r="T64" s="131"/>
      <c r="U64" s="131">
        <v>0</v>
      </c>
      <c r="V64" s="131">
        <v>0</v>
      </c>
      <c r="W64" s="131">
        <v>0</v>
      </c>
      <c r="X64" s="131" t="s">
        <v>327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328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>
      <c r="A65" s="134" t="s">
        <v>320</v>
      </c>
      <c r="B65" s="135" t="s">
        <v>155</v>
      </c>
      <c r="C65" s="152" t="s">
        <v>156</v>
      </c>
      <c r="D65" s="136"/>
      <c r="E65" s="137"/>
      <c r="F65" s="138"/>
      <c r="G65" s="139">
        <f>SUM(G66:G71)</f>
        <v>0</v>
      </c>
      <c r="H65" s="133"/>
      <c r="I65" s="133">
        <v>0</v>
      </c>
      <c r="J65" s="133"/>
      <c r="K65" s="133">
        <v>0</v>
      </c>
      <c r="L65" s="133"/>
      <c r="M65" s="133"/>
      <c r="N65" s="132"/>
      <c r="O65" s="132"/>
      <c r="P65" s="132"/>
      <c r="Q65" s="132"/>
      <c r="R65" s="133"/>
      <c r="S65" s="133"/>
      <c r="T65" s="133"/>
      <c r="U65" s="133"/>
      <c r="V65" s="133"/>
      <c r="W65" s="133"/>
      <c r="X65" s="133"/>
      <c r="AG65" t="s">
        <v>321</v>
      </c>
    </row>
    <row r="66" spans="1:60">
      <c r="A66" s="146" t="s">
        <v>1074</v>
      </c>
      <c r="B66" s="147" t="s">
        <v>2181</v>
      </c>
      <c r="C66" s="153" t="s">
        <v>2182</v>
      </c>
      <c r="D66" s="148" t="s">
        <v>653</v>
      </c>
      <c r="E66" s="149">
        <v>15.436</v>
      </c>
      <c r="F66" s="150">
        <v>0</v>
      </c>
      <c r="G66" s="151">
        <f t="shared" ref="G66:G71" si="4">F66*E66</f>
        <v>0</v>
      </c>
      <c r="H66" s="131">
        <v>3016.27</v>
      </c>
      <c r="I66" s="131">
        <v>46559.14372</v>
      </c>
      <c r="J66" s="131">
        <v>1983.73</v>
      </c>
      <c r="K66" s="131">
        <v>30620.85628</v>
      </c>
      <c r="L66" s="131">
        <v>21</v>
      </c>
      <c r="M66" s="131">
        <v>93387.8</v>
      </c>
      <c r="N66" s="130">
        <v>2.52508</v>
      </c>
      <c r="O66" s="130">
        <v>38.977134880000001</v>
      </c>
      <c r="P66" s="130">
        <v>0</v>
      </c>
      <c r="Q66" s="130">
        <v>0</v>
      </c>
      <c r="R66" s="131">
        <v>0</v>
      </c>
      <c r="S66" s="131" t="s">
        <v>326</v>
      </c>
      <c r="T66" s="131"/>
      <c r="U66" s="131">
        <v>0</v>
      </c>
      <c r="V66" s="131">
        <v>0</v>
      </c>
      <c r="W66" s="131">
        <v>0</v>
      </c>
      <c r="X66" s="131" t="s">
        <v>327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328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>
      <c r="A67" s="146" t="s">
        <v>1077</v>
      </c>
      <c r="B67" s="147" t="s">
        <v>2183</v>
      </c>
      <c r="C67" s="153" t="s">
        <v>2184</v>
      </c>
      <c r="D67" s="148" t="s">
        <v>338</v>
      </c>
      <c r="E67" s="149">
        <v>89.257000000000005</v>
      </c>
      <c r="F67" s="150">
        <v>0</v>
      </c>
      <c r="G67" s="151">
        <f t="shared" si="4"/>
        <v>0</v>
      </c>
      <c r="H67" s="131">
        <v>0</v>
      </c>
      <c r="I67" s="131">
        <v>0</v>
      </c>
      <c r="J67" s="131">
        <v>150</v>
      </c>
      <c r="K67" s="131">
        <v>13388.550000000001</v>
      </c>
      <c r="L67" s="131">
        <v>21</v>
      </c>
      <c r="M67" s="131">
        <v>16200.145499999999</v>
      </c>
      <c r="N67" s="130">
        <v>0</v>
      </c>
      <c r="O67" s="130">
        <v>0</v>
      </c>
      <c r="P67" s="130">
        <v>0</v>
      </c>
      <c r="Q67" s="130">
        <v>0</v>
      </c>
      <c r="R67" s="131">
        <v>0</v>
      </c>
      <c r="S67" s="131" t="s">
        <v>326</v>
      </c>
      <c r="T67" s="131"/>
      <c r="U67" s="131">
        <v>0</v>
      </c>
      <c r="V67" s="131">
        <v>0</v>
      </c>
      <c r="W67" s="131">
        <v>0</v>
      </c>
      <c r="X67" s="131" t="s">
        <v>327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328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ht="22.5">
      <c r="A68" s="146" t="s">
        <v>1083</v>
      </c>
      <c r="B68" s="147" t="s">
        <v>2185</v>
      </c>
      <c r="C68" s="153" t="s">
        <v>2186</v>
      </c>
      <c r="D68" s="148" t="s">
        <v>735</v>
      </c>
      <c r="E68" s="149">
        <v>1.083</v>
      </c>
      <c r="F68" s="150">
        <v>0</v>
      </c>
      <c r="G68" s="151">
        <f t="shared" si="4"/>
        <v>0</v>
      </c>
      <c r="H68" s="131">
        <v>33548.36</v>
      </c>
      <c r="I68" s="131">
        <v>36332.873879999999</v>
      </c>
      <c r="J68" s="131">
        <v>17251.64</v>
      </c>
      <c r="K68" s="131">
        <v>18683.526119999999</v>
      </c>
      <c r="L68" s="131">
        <v>21</v>
      </c>
      <c r="M68" s="131">
        <v>66569.843999999997</v>
      </c>
      <c r="N68" s="130">
        <v>1.02092</v>
      </c>
      <c r="O68" s="130">
        <v>1.10565636</v>
      </c>
      <c r="P68" s="130">
        <v>0</v>
      </c>
      <c r="Q68" s="130">
        <v>0</v>
      </c>
      <c r="R68" s="131">
        <v>0</v>
      </c>
      <c r="S68" s="131" t="s">
        <v>326</v>
      </c>
      <c r="T68" s="131"/>
      <c r="U68" s="131">
        <v>0</v>
      </c>
      <c r="V68" s="131">
        <v>0</v>
      </c>
      <c r="W68" s="131">
        <v>0</v>
      </c>
      <c r="X68" s="131" t="s">
        <v>327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328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>
      <c r="A69" s="146" t="s">
        <v>1089</v>
      </c>
      <c r="B69" s="147" t="s">
        <v>2187</v>
      </c>
      <c r="C69" s="153" t="s">
        <v>2188</v>
      </c>
      <c r="D69" s="148" t="s">
        <v>735</v>
      </c>
      <c r="E69" s="149">
        <v>0.66400000000000003</v>
      </c>
      <c r="F69" s="150">
        <v>0</v>
      </c>
      <c r="G69" s="151">
        <f t="shared" si="4"/>
        <v>0</v>
      </c>
      <c r="H69" s="131">
        <v>40191.06</v>
      </c>
      <c r="I69" s="131">
        <v>26686.863839999998</v>
      </c>
      <c r="J69" s="131">
        <v>7708.94</v>
      </c>
      <c r="K69" s="131">
        <v>5118.7361600000004</v>
      </c>
      <c r="L69" s="131">
        <v>21</v>
      </c>
      <c r="M69" s="131">
        <v>38484.775999999998</v>
      </c>
      <c r="N69" s="130">
        <v>1.05844</v>
      </c>
      <c r="O69" s="130">
        <v>0.70280416000000012</v>
      </c>
      <c r="P69" s="130">
        <v>0</v>
      </c>
      <c r="Q69" s="130">
        <v>0</v>
      </c>
      <c r="R69" s="131">
        <v>0</v>
      </c>
      <c r="S69" s="131" t="s">
        <v>326</v>
      </c>
      <c r="T69" s="131"/>
      <c r="U69" s="131">
        <v>0</v>
      </c>
      <c r="V69" s="131">
        <v>0</v>
      </c>
      <c r="W69" s="131">
        <v>0</v>
      </c>
      <c r="X69" s="131" t="s">
        <v>327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328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>
      <c r="A70" s="146" t="s">
        <v>1096</v>
      </c>
      <c r="B70" s="147" t="s">
        <v>2189</v>
      </c>
      <c r="C70" s="153" t="s">
        <v>2190</v>
      </c>
      <c r="D70" s="148" t="s">
        <v>338</v>
      </c>
      <c r="E70" s="149">
        <v>89.257000000000005</v>
      </c>
      <c r="F70" s="150">
        <v>0</v>
      </c>
      <c r="G70" s="151">
        <f t="shared" si="4"/>
        <v>0</v>
      </c>
      <c r="H70" s="131">
        <v>1160.33</v>
      </c>
      <c r="I70" s="131">
        <v>103567.57481000001</v>
      </c>
      <c r="J70" s="131">
        <v>833.67</v>
      </c>
      <c r="K70" s="131">
        <v>74410.883190000008</v>
      </c>
      <c r="L70" s="131">
        <v>21</v>
      </c>
      <c r="M70" s="131">
        <v>215353.93659999999</v>
      </c>
      <c r="N70" s="130">
        <v>1.6930000000000001E-2</v>
      </c>
      <c r="O70" s="130">
        <v>1.5111210100000001</v>
      </c>
      <c r="P70" s="130">
        <v>0</v>
      </c>
      <c r="Q70" s="130">
        <v>0</v>
      </c>
      <c r="R70" s="131">
        <v>0</v>
      </c>
      <c r="S70" s="131" t="s">
        <v>326</v>
      </c>
      <c r="T70" s="131"/>
      <c r="U70" s="131">
        <v>0</v>
      </c>
      <c r="V70" s="131">
        <v>0</v>
      </c>
      <c r="W70" s="131">
        <v>0</v>
      </c>
      <c r="X70" s="131" t="s">
        <v>327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328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>
      <c r="A71" s="146" t="s">
        <v>1099</v>
      </c>
      <c r="B71" s="147" t="s">
        <v>2191</v>
      </c>
      <c r="C71" s="153" t="s">
        <v>2192</v>
      </c>
      <c r="D71" s="148" t="s">
        <v>338</v>
      </c>
      <c r="E71" s="149">
        <v>89.257000000000005</v>
      </c>
      <c r="F71" s="150">
        <v>0</v>
      </c>
      <c r="G71" s="151">
        <f t="shared" si="4"/>
        <v>0</v>
      </c>
      <c r="H71" s="131">
        <v>0</v>
      </c>
      <c r="I71" s="131">
        <v>0</v>
      </c>
      <c r="J71" s="131">
        <v>117.5</v>
      </c>
      <c r="K71" s="131">
        <v>10487.6975</v>
      </c>
      <c r="L71" s="131">
        <v>21</v>
      </c>
      <c r="M71" s="131">
        <v>12690.117</v>
      </c>
      <c r="N71" s="130">
        <v>0</v>
      </c>
      <c r="O71" s="130">
        <v>0</v>
      </c>
      <c r="P71" s="130">
        <v>0</v>
      </c>
      <c r="Q71" s="130">
        <v>0</v>
      </c>
      <c r="R71" s="131">
        <v>0</v>
      </c>
      <c r="S71" s="131" t="s">
        <v>326</v>
      </c>
      <c r="T71" s="131"/>
      <c r="U71" s="131">
        <v>0</v>
      </c>
      <c r="V71" s="131">
        <v>0</v>
      </c>
      <c r="W71" s="131">
        <v>0</v>
      </c>
      <c r="X71" s="131" t="s">
        <v>327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328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>
      <c r="A72" s="134" t="s">
        <v>320</v>
      </c>
      <c r="B72" s="135" t="s">
        <v>159</v>
      </c>
      <c r="C72" s="152" t="s">
        <v>160</v>
      </c>
      <c r="D72" s="136"/>
      <c r="E72" s="137"/>
      <c r="F72" s="138"/>
      <c r="G72" s="139">
        <f>SUM(G73:G76)</f>
        <v>0</v>
      </c>
      <c r="H72" s="133"/>
      <c r="I72" s="133">
        <v>0</v>
      </c>
      <c r="J72" s="133"/>
      <c r="K72" s="133">
        <v>0</v>
      </c>
      <c r="L72" s="133"/>
      <c r="M72" s="133"/>
      <c r="N72" s="132"/>
      <c r="O72" s="132"/>
      <c r="P72" s="132"/>
      <c r="Q72" s="132"/>
      <c r="R72" s="133"/>
      <c r="S72" s="133"/>
      <c r="T72" s="133"/>
      <c r="U72" s="133"/>
      <c r="V72" s="133"/>
      <c r="W72" s="133"/>
      <c r="X72" s="133"/>
      <c r="AG72" t="s">
        <v>321</v>
      </c>
    </row>
    <row r="73" spans="1:60">
      <c r="A73" s="146" t="s">
        <v>1102</v>
      </c>
      <c r="B73" s="147" t="s">
        <v>2193</v>
      </c>
      <c r="C73" s="153" t="s">
        <v>2194</v>
      </c>
      <c r="D73" s="148" t="s">
        <v>338</v>
      </c>
      <c r="E73" s="149">
        <v>69.5</v>
      </c>
      <c r="F73" s="150">
        <v>0</v>
      </c>
      <c r="G73" s="151">
        <f t="shared" ref="G73:G76" si="5">F73*E73</f>
        <v>0</v>
      </c>
      <c r="H73" s="131">
        <v>101.58</v>
      </c>
      <c r="I73" s="131">
        <v>7059.8099999999995</v>
      </c>
      <c r="J73" s="131">
        <v>27.92</v>
      </c>
      <c r="K73" s="131">
        <v>1940.44</v>
      </c>
      <c r="L73" s="131">
        <v>21</v>
      </c>
      <c r="M73" s="131">
        <v>10890.3025</v>
      </c>
      <c r="N73" s="130">
        <v>0.23649999999999999</v>
      </c>
      <c r="O73" s="130">
        <v>16.43675</v>
      </c>
      <c r="P73" s="130">
        <v>0</v>
      </c>
      <c r="Q73" s="130">
        <v>0</v>
      </c>
      <c r="R73" s="131">
        <v>0</v>
      </c>
      <c r="S73" s="131" t="s">
        <v>326</v>
      </c>
      <c r="T73" s="131"/>
      <c r="U73" s="131">
        <v>0</v>
      </c>
      <c r="V73" s="131">
        <v>0</v>
      </c>
      <c r="W73" s="131">
        <v>0</v>
      </c>
      <c r="X73" s="131" t="s">
        <v>327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328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ht="33.75">
      <c r="A74" s="146" t="s">
        <v>1107</v>
      </c>
      <c r="B74" s="147" t="s">
        <v>2195</v>
      </c>
      <c r="C74" s="153" t="s">
        <v>2196</v>
      </c>
      <c r="D74" s="148" t="s">
        <v>338</v>
      </c>
      <c r="E74" s="149">
        <v>69.5</v>
      </c>
      <c r="F74" s="150">
        <v>0</v>
      </c>
      <c r="G74" s="151">
        <f t="shared" si="5"/>
        <v>0</v>
      </c>
      <c r="H74" s="131">
        <v>0</v>
      </c>
      <c r="I74" s="131">
        <v>0</v>
      </c>
      <c r="J74" s="131">
        <v>194.14</v>
      </c>
      <c r="K74" s="131">
        <v>13492.73</v>
      </c>
      <c r="L74" s="131">
        <v>21</v>
      </c>
      <c r="M74" s="131">
        <v>16326.203299999999</v>
      </c>
      <c r="N74" s="130">
        <v>0</v>
      </c>
      <c r="O74" s="130">
        <v>0</v>
      </c>
      <c r="P74" s="130">
        <v>0</v>
      </c>
      <c r="Q74" s="130">
        <v>0</v>
      </c>
      <c r="R74" s="131">
        <v>0</v>
      </c>
      <c r="S74" s="131" t="s">
        <v>326</v>
      </c>
      <c r="T74" s="131"/>
      <c r="U74" s="131">
        <v>0</v>
      </c>
      <c r="V74" s="131">
        <v>0</v>
      </c>
      <c r="W74" s="131">
        <v>0</v>
      </c>
      <c r="X74" s="131" t="s">
        <v>327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328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ht="56.25">
      <c r="A75" s="146" t="s">
        <v>1110</v>
      </c>
      <c r="B75" s="147" t="s">
        <v>2197</v>
      </c>
      <c r="C75" s="153" t="s">
        <v>2198</v>
      </c>
      <c r="D75" s="148" t="s">
        <v>338</v>
      </c>
      <c r="E75" s="149">
        <v>69.5</v>
      </c>
      <c r="F75" s="150">
        <v>0</v>
      </c>
      <c r="G75" s="151">
        <f t="shared" si="5"/>
        <v>0</v>
      </c>
      <c r="H75" s="131">
        <v>0</v>
      </c>
      <c r="I75" s="131">
        <v>0</v>
      </c>
      <c r="J75" s="131">
        <v>420</v>
      </c>
      <c r="K75" s="131">
        <v>29190</v>
      </c>
      <c r="L75" s="131">
        <v>21</v>
      </c>
      <c r="M75" s="131">
        <v>35319.9</v>
      </c>
      <c r="N75" s="130">
        <v>0</v>
      </c>
      <c r="O75" s="130">
        <v>0</v>
      </c>
      <c r="P75" s="130">
        <v>0</v>
      </c>
      <c r="Q75" s="130">
        <v>0</v>
      </c>
      <c r="R75" s="131">
        <v>0</v>
      </c>
      <c r="S75" s="131" t="s">
        <v>326</v>
      </c>
      <c r="T75" s="131"/>
      <c r="U75" s="131">
        <v>0</v>
      </c>
      <c r="V75" s="131">
        <v>0</v>
      </c>
      <c r="W75" s="131">
        <v>0</v>
      </c>
      <c r="X75" s="131" t="s">
        <v>327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328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>
      <c r="A76" s="146" t="s">
        <v>1114</v>
      </c>
      <c r="B76" s="147" t="s">
        <v>2199</v>
      </c>
      <c r="C76" s="153" t="s">
        <v>2200</v>
      </c>
      <c r="D76" s="148" t="s">
        <v>338</v>
      </c>
      <c r="E76" s="149">
        <v>70.89</v>
      </c>
      <c r="F76" s="150">
        <v>0</v>
      </c>
      <c r="G76" s="151">
        <f t="shared" si="5"/>
        <v>0</v>
      </c>
      <c r="H76" s="131">
        <v>282</v>
      </c>
      <c r="I76" s="131">
        <v>19990.98</v>
      </c>
      <c r="J76" s="131">
        <v>0</v>
      </c>
      <c r="K76" s="131">
        <v>0</v>
      </c>
      <c r="L76" s="131">
        <v>21</v>
      </c>
      <c r="M76" s="131">
        <v>24189.085800000001</v>
      </c>
      <c r="N76" s="130">
        <v>0</v>
      </c>
      <c r="O76" s="130">
        <v>0</v>
      </c>
      <c r="P76" s="130">
        <v>0</v>
      </c>
      <c r="Q76" s="130">
        <v>0</v>
      </c>
      <c r="R76" s="131">
        <v>0</v>
      </c>
      <c r="S76" s="131" t="s">
        <v>326</v>
      </c>
      <c r="T76" s="131"/>
      <c r="U76" s="131">
        <v>0</v>
      </c>
      <c r="V76" s="131">
        <v>0</v>
      </c>
      <c r="W76" s="131">
        <v>0</v>
      </c>
      <c r="X76" s="131" t="s">
        <v>385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386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>
      <c r="A77" s="134" t="s">
        <v>320</v>
      </c>
      <c r="B77" s="135" t="s">
        <v>197</v>
      </c>
      <c r="C77" s="152" t="s">
        <v>198</v>
      </c>
      <c r="D77" s="136"/>
      <c r="E77" s="137"/>
      <c r="F77" s="138"/>
      <c r="G77" s="139">
        <f>G78</f>
        <v>0</v>
      </c>
      <c r="H77" s="133"/>
      <c r="I77" s="133">
        <v>0</v>
      </c>
      <c r="J77" s="133"/>
      <c r="K77" s="133">
        <v>0</v>
      </c>
      <c r="L77" s="133"/>
      <c r="M77" s="133"/>
      <c r="N77" s="132"/>
      <c r="O77" s="132"/>
      <c r="P77" s="132"/>
      <c r="Q77" s="132"/>
      <c r="R77" s="133"/>
      <c r="S77" s="133"/>
      <c r="T77" s="133"/>
      <c r="U77" s="133"/>
      <c r="V77" s="133"/>
      <c r="W77" s="133"/>
      <c r="X77" s="133"/>
      <c r="AG77" t="s">
        <v>321</v>
      </c>
    </row>
    <row r="78" spans="1:60" ht="33.75">
      <c r="A78" s="146" t="s">
        <v>430</v>
      </c>
      <c r="B78" s="147" t="s">
        <v>2201</v>
      </c>
      <c r="C78" s="153" t="s">
        <v>2202</v>
      </c>
      <c r="D78" s="148" t="s">
        <v>338</v>
      </c>
      <c r="E78" s="149">
        <v>53.238</v>
      </c>
      <c r="F78" s="150">
        <v>0</v>
      </c>
      <c r="G78" s="151">
        <f>F78*E78</f>
        <v>0</v>
      </c>
      <c r="H78" s="131">
        <v>0</v>
      </c>
      <c r="I78" s="131">
        <v>0</v>
      </c>
      <c r="J78" s="131">
        <v>3300</v>
      </c>
      <c r="K78" s="131">
        <v>175685.4</v>
      </c>
      <c r="L78" s="131">
        <v>21</v>
      </c>
      <c r="M78" s="131">
        <v>212579.334</v>
      </c>
      <c r="N78" s="130">
        <v>0</v>
      </c>
      <c r="O78" s="130">
        <v>0</v>
      </c>
      <c r="P78" s="130">
        <v>0</v>
      </c>
      <c r="Q78" s="130">
        <v>0</v>
      </c>
      <c r="R78" s="131">
        <v>0</v>
      </c>
      <c r="S78" s="131" t="s">
        <v>326</v>
      </c>
      <c r="T78" s="131"/>
      <c r="U78" s="131">
        <v>0</v>
      </c>
      <c r="V78" s="131">
        <v>0</v>
      </c>
      <c r="W78" s="131">
        <v>0</v>
      </c>
      <c r="X78" s="131" t="s">
        <v>327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1349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>
      <c r="A79" s="134" t="s">
        <v>320</v>
      </c>
      <c r="B79" s="135" t="s">
        <v>203</v>
      </c>
      <c r="C79" s="152" t="s">
        <v>204</v>
      </c>
      <c r="D79" s="136"/>
      <c r="E79" s="137"/>
      <c r="F79" s="138"/>
      <c r="G79" s="139">
        <f>SUM(G80:G82)</f>
        <v>0</v>
      </c>
      <c r="H79" s="133"/>
      <c r="I79" s="133">
        <v>0</v>
      </c>
      <c r="J79" s="133"/>
      <c r="K79" s="133">
        <v>0</v>
      </c>
      <c r="L79" s="133"/>
      <c r="M79" s="133"/>
      <c r="N79" s="132"/>
      <c r="O79" s="132"/>
      <c r="P79" s="132"/>
      <c r="Q79" s="132"/>
      <c r="R79" s="133"/>
      <c r="S79" s="133"/>
      <c r="T79" s="133"/>
      <c r="U79" s="133"/>
      <c r="V79" s="133"/>
      <c r="W79" s="133"/>
      <c r="X79" s="133"/>
      <c r="AG79" t="s">
        <v>321</v>
      </c>
    </row>
    <row r="80" spans="1:60" ht="45">
      <c r="A80" s="146" t="s">
        <v>433</v>
      </c>
      <c r="B80" s="147" t="s">
        <v>2203</v>
      </c>
      <c r="C80" s="153" t="s">
        <v>2204</v>
      </c>
      <c r="D80" s="148" t="s">
        <v>653</v>
      </c>
      <c r="E80" s="149">
        <v>1.38</v>
      </c>
      <c r="F80" s="150">
        <v>0</v>
      </c>
      <c r="G80" s="151">
        <f t="shared" ref="G80:G82" si="6">F80*E80</f>
        <v>0</v>
      </c>
      <c r="H80" s="131">
        <v>0</v>
      </c>
      <c r="I80" s="131">
        <v>0</v>
      </c>
      <c r="J80" s="131">
        <v>26400</v>
      </c>
      <c r="K80" s="131">
        <v>36432</v>
      </c>
      <c r="L80" s="131">
        <v>21</v>
      </c>
      <c r="M80" s="131">
        <v>44082.720000000001</v>
      </c>
      <c r="N80" s="130">
        <v>0</v>
      </c>
      <c r="O80" s="130">
        <v>0</v>
      </c>
      <c r="P80" s="130">
        <v>0</v>
      </c>
      <c r="Q80" s="130">
        <v>0</v>
      </c>
      <c r="R80" s="131">
        <v>0</v>
      </c>
      <c r="S80" s="131" t="s">
        <v>326</v>
      </c>
      <c r="T80" s="131"/>
      <c r="U80" s="131">
        <v>0</v>
      </c>
      <c r="V80" s="131">
        <v>0</v>
      </c>
      <c r="W80" s="131">
        <v>0</v>
      </c>
      <c r="X80" s="131" t="s">
        <v>327</v>
      </c>
      <c r="Y80" s="126"/>
      <c r="Z80" s="126"/>
      <c r="AA80" s="126"/>
      <c r="AB80" s="126"/>
      <c r="AC80" s="126"/>
      <c r="AD80" s="126"/>
      <c r="AE80" s="126"/>
      <c r="AF80" s="126"/>
      <c r="AG80" s="126" t="s">
        <v>1349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ht="33.75">
      <c r="A81" s="146" t="s">
        <v>436</v>
      </c>
      <c r="B81" s="147" t="s">
        <v>2205</v>
      </c>
      <c r="C81" s="153" t="s">
        <v>2206</v>
      </c>
      <c r="D81" s="148" t="s">
        <v>653</v>
      </c>
      <c r="E81" s="149">
        <v>0.38</v>
      </c>
      <c r="F81" s="150">
        <v>0</v>
      </c>
      <c r="G81" s="151">
        <f t="shared" si="6"/>
        <v>0</v>
      </c>
      <c r="H81" s="131">
        <v>0</v>
      </c>
      <c r="I81" s="131">
        <v>0</v>
      </c>
      <c r="J81" s="131">
        <v>26400</v>
      </c>
      <c r="K81" s="131">
        <v>10032</v>
      </c>
      <c r="L81" s="131">
        <v>21</v>
      </c>
      <c r="M81" s="131">
        <v>12138.72</v>
      </c>
      <c r="N81" s="130">
        <v>0</v>
      </c>
      <c r="O81" s="130">
        <v>0</v>
      </c>
      <c r="P81" s="130">
        <v>0</v>
      </c>
      <c r="Q81" s="130">
        <v>0</v>
      </c>
      <c r="R81" s="131">
        <v>0</v>
      </c>
      <c r="S81" s="131" t="s">
        <v>326</v>
      </c>
      <c r="T81" s="131"/>
      <c r="U81" s="131">
        <v>0</v>
      </c>
      <c r="V81" s="131">
        <v>0</v>
      </c>
      <c r="W81" s="131">
        <v>0</v>
      </c>
      <c r="X81" s="131" t="s">
        <v>327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1349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>
      <c r="A82" s="146" t="s">
        <v>439</v>
      </c>
      <c r="B82" s="147" t="s">
        <v>2207</v>
      </c>
      <c r="C82" s="153" t="s">
        <v>1504</v>
      </c>
      <c r="D82" s="148" t="s">
        <v>735</v>
      </c>
      <c r="E82" s="149">
        <v>1.0509999999999999</v>
      </c>
      <c r="F82" s="150">
        <v>0</v>
      </c>
      <c r="G82" s="151">
        <f t="shared" si="6"/>
        <v>0</v>
      </c>
      <c r="H82" s="131">
        <v>0</v>
      </c>
      <c r="I82" s="131">
        <v>0</v>
      </c>
      <c r="J82" s="131">
        <v>973</v>
      </c>
      <c r="K82" s="131">
        <v>1022.6229999999999</v>
      </c>
      <c r="L82" s="131">
        <v>21</v>
      </c>
      <c r="M82" s="131">
        <v>1237.3702000000001</v>
      </c>
      <c r="N82" s="130">
        <v>0</v>
      </c>
      <c r="O82" s="130">
        <v>0</v>
      </c>
      <c r="P82" s="130">
        <v>0</v>
      </c>
      <c r="Q82" s="130">
        <v>0</v>
      </c>
      <c r="R82" s="131">
        <v>0</v>
      </c>
      <c r="S82" s="131" t="s">
        <v>326</v>
      </c>
      <c r="T82" s="131"/>
      <c r="U82" s="131">
        <v>0</v>
      </c>
      <c r="V82" s="131">
        <v>0</v>
      </c>
      <c r="W82" s="131">
        <v>0</v>
      </c>
      <c r="X82" s="131" t="s">
        <v>327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1349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>
      <c r="A83" s="134" t="s">
        <v>320</v>
      </c>
      <c r="B83" s="135" t="s">
        <v>205</v>
      </c>
      <c r="C83" s="152" t="s">
        <v>206</v>
      </c>
      <c r="D83" s="136"/>
      <c r="E83" s="137"/>
      <c r="F83" s="138"/>
      <c r="G83" s="139">
        <f>G84+G85+G86+G88+G89+G90+G91+G92+G93+G94+G95+G96</f>
        <v>0</v>
      </c>
      <c r="H83" s="133"/>
      <c r="I83" s="133">
        <v>0</v>
      </c>
      <c r="J83" s="133"/>
      <c r="K83" s="133">
        <v>0</v>
      </c>
      <c r="L83" s="133"/>
      <c r="M83" s="133"/>
      <c r="N83" s="132"/>
      <c r="O83" s="132"/>
      <c r="P83" s="132"/>
      <c r="Q83" s="132"/>
      <c r="R83" s="133"/>
      <c r="S83" s="133"/>
      <c r="T83" s="133"/>
      <c r="U83" s="133"/>
      <c r="V83" s="133"/>
      <c r="W83" s="133"/>
      <c r="X83" s="133"/>
      <c r="AG83" t="s">
        <v>321</v>
      </c>
    </row>
    <row r="84" spans="1:60" ht="33.75">
      <c r="A84" s="146" t="s">
        <v>441</v>
      </c>
      <c r="B84" s="147" t="s">
        <v>2208</v>
      </c>
      <c r="C84" s="153" t="s">
        <v>2209</v>
      </c>
      <c r="D84" s="148" t="s">
        <v>325</v>
      </c>
      <c r="E84" s="149">
        <v>1</v>
      </c>
      <c r="F84" s="150">
        <v>0</v>
      </c>
      <c r="G84" s="151">
        <f t="shared" ref="G84:G96" si="7">F84*E84</f>
        <v>0</v>
      </c>
      <c r="H84" s="131">
        <v>0</v>
      </c>
      <c r="I84" s="131">
        <v>0</v>
      </c>
      <c r="J84" s="131">
        <v>31200</v>
      </c>
      <c r="K84" s="131">
        <v>31200</v>
      </c>
      <c r="L84" s="131">
        <v>21</v>
      </c>
      <c r="M84" s="131">
        <v>37752</v>
      </c>
      <c r="N84" s="130">
        <v>0</v>
      </c>
      <c r="O84" s="130">
        <v>0</v>
      </c>
      <c r="P84" s="130">
        <v>0</v>
      </c>
      <c r="Q84" s="130">
        <v>0</v>
      </c>
      <c r="R84" s="131">
        <v>0</v>
      </c>
      <c r="S84" s="131" t="s">
        <v>326</v>
      </c>
      <c r="T84" s="131"/>
      <c r="U84" s="131">
        <v>0</v>
      </c>
      <c r="V84" s="131">
        <v>0</v>
      </c>
      <c r="W84" s="131">
        <v>0</v>
      </c>
      <c r="X84" s="131" t="s">
        <v>327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1349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ht="33.75">
      <c r="A85" s="146" t="s">
        <v>444</v>
      </c>
      <c r="B85" s="147" t="s">
        <v>2210</v>
      </c>
      <c r="C85" s="153" t="s">
        <v>2211</v>
      </c>
      <c r="D85" s="148" t="s">
        <v>325</v>
      </c>
      <c r="E85" s="149">
        <v>1</v>
      </c>
      <c r="F85" s="150">
        <v>0</v>
      </c>
      <c r="G85" s="151">
        <f t="shared" si="7"/>
        <v>0</v>
      </c>
      <c r="H85" s="131">
        <v>0</v>
      </c>
      <c r="I85" s="131">
        <v>0</v>
      </c>
      <c r="J85" s="131">
        <v>33600</v>
      </c>
      <c r="K85" s="131">
        <v>33600</v>
      </c>
      <c r="L85" s="131">
        <v>21</v>
      </c>
      <c r="M85" s="131">
        <v>40656</v>
      </c>
      <c r="N85" s="130">
        <v>0</v>
      </c>
      <c r="O85" s="130">
        <v>0</v>
      </c>
      <c r="P85" s="130">
        <v>0</v>
      </c>
      <c r="Q85" s="130">
        <v>0</v>
      </c>
      <c r="R85" s="131">
        <v>0</v>
      </c>
      <c r="S85" s="131" t="s">
        <v>326</v>
      </c>
      <c r="T85" s="131"/>
      <c r="U85" s="131">
        <v>0</v>
      </c>
      <c r="V85" s="131">
        <v>0</v>
      </c>
      <c r="W85" s="131">
        <v>0</v>
      </c>
      <c r="X85" s="131" t="s">
        <v>327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1349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ht="33.75">
      <c r="A86" s="146" t="s">
        <v>447</v>
      </c>
      <c r="B86" s="159" t="s">
        <v>2212</v>
      </c>
      <c r="C86" s="160" t="s">
        <v>2213</v>
      </c>
      <c r="D86" s="161" t="s">
        <v>338</v>
      </c>
      <c r="E86" s="162">
        <v>7.2</v>
      </c>
      <c r="F86" s="150">
        <v>0</v>
      </c>
      <c r="G86" s="151">
        <f t="shared" si="7"/>
        <v>0</v>
      </c>
      <c r="H86" s="131">
        <v>0</v>
      </c>
      <c r="I86" s="131">
        <v>0</v>
      </c>
      <c r="J86" s="131">
        <v>2760</v>
      </c>
      <c r="K86" s="131">
        <v>163392</v>
      </c>
      <c r="L86" s="131">
        <v>21</v>
      </c>
      <c r="M86" s="131">
        <v>197704.32000000001</v>
      </c>
      <c r="N86" s="130">
        <v>0</v>
      </c>
      <c r="O86" s="130">
        <v>0</v>
      </c>
      <c r="P86" s="130">
        <v>0</v>
      </c>
      <c r="Q86" s="130">
        <v>0</v>
      </c>
      <c r="R86" s="131">
        <v>0</v>
      </c>
      <c r="S86" s="131" t="s">
        <v>326</v>
      </c>
      <c r="T86" s="131"/>
      <c r="U86" s="131">
        <v>0</v>
      </c>
      <c r="V86" s="131">
        <v>0</v>
      </c>
      <c r="W86" s="131">
        <v>0</v>
      </c>
      <c r="X86" s="131" t="s">
        <v>327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1349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>
      <c r="A87" s="146"/>
      <c r="B87" s="147"/>
      <c r="C87" s="160" t="s">
        <v>3374</v>
      </c>
      <c r="D87" s="161"/>
      <c r="E87" s="162">
        <v>7.2</v>
      </c>
      <c r="F87" s="150"/>
      <c r="G87" s="151"/>
      <c r="H87" s="131"/>
      <c r="I87" s="131"/>
      <c r="J87" s="131"/>
      <c r="K87" s="131"/>
      <c r="L87" s="131"/>
      <c r="M87" s="131"/>
      <c r="N87" s="130"/>
      <c r="O87" s="130"/>
      <c r="P87" s="130"/>
      <c r="Q87" s="130"/>
      <c r="R87" s="131"/>
      <c r="S87" s="131"/>
      <c r="T87" s="131"/>
      <c r="U87" s="131"/>
      <c r="V87" s="131"/>
      <c r="W87" s="131"/>
      <c r="X87" s="131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ht="33.75">
      <c r="A88" s="146" t="s">
        <v>450</v>
      </c>
      <c r="B88" s="147" t="s">
        <v>2214</v>
      </c>
      <c r="C88" s="153" t="s">
        <v>2215</v>
      </c>
      <c r="D88" s="148" t="s">
        <v>338</v>
      </c>
      <c r="E88" s="149">
        <v>0.4</v>
      </c>
      <c r="F88" s="150">
        <v>0</v>
      </c>
      <c r="G88" s="151">
        <f t="shared" si="7"/>
        <v>0</v>
      </c>
      <c r="H88" s="131">
        <v>0</v>
      </c>
      <c r="I88" s="131">
        <v>0</v>
      </c>
      <c r="J88" s="131">
        <v>2760</v>
      </c>
      <c r="K88" s="131">
        <v>1104</v>
      </c>
      <c r="L88" s="131">
        <v>21</v>
      </c>
      <c r="M88" s="131">
        <v>1335.84</v>
      </c>
      <c r="N88" s="130">
        <v>0</v>
      </c>
      <c r="O88" s="130">
        <v>0</v>
      </c>
      <c r="P88" s="130">
        <v>0</v>
      </c>
      <c r="Q88" s="130">
        <v>0</v>
      </c>
      <c r="R88" s="131">
        <v>0</v>
      </c>
      <c r="S88" s="131" t="s">
        <v>326</v>
      </c>
      <c r="T88" s="131"/>
      <c r="U88" s="131">
        <v>0</v>
      </c>
      <c r="V88" s="131">
        <v>0</v>
      </c>
      <c r="W88" s="131">
        <v>0</v>
      </c>
      <c r="X88" s="131" t="s">
        <v>327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1349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ht="45">
      <c r="A89" s="146" t="s">
        <v>453</v>
      </c>
      <c r="B89" s="147" t="s">
        <v>2216</v>
      </c>
      <c r="C89" s="153" t="s">
        <v>2217</v>
      </c>
      <c r="D89" s="148" t="s">
        <v>325</v>
      </c>
      <c r="E89" s="149">
        <v>1</v>
      </c>
      <c r="F89" s="150">
        <v>0</v>
      </c>
      <c r="G89" s="151">
        <f t="shared" si="7"/>
        <v>0</v>
      </c>
      <c r="H89" s="131">
        <v>0</v>
      </c>
      <c r="I89" s="131">
        <v>0</v>
      </c>
      <c r="J89" s="131">
        <v>15000</v>
      </c>
      <c r="K89" s="131">
        <v>15000</v>
      </c>
      <c r="L89" s="131">
        <v>21</v>
      </c>
      <c r="M89" s="131">
        <v>18150</v>
      </c>
      <c r="N89" s="130">
        <v>0</v>
      </c>
      <c r="O89" s="130">
        <v>0</v>
      </c>
      <c r="P89" s="130">
        <v>0</v>
      </c>
      <c r="Q89" s="130">
        <v>0</v>
      </c>
      <c r="R89" s="131">
        <v>0</v>
      </c>
      <c r="S89" s="131" t="s">
        <v>326</v>
      </c>
      <c r="T89" s="131"/>
      <c r="U89" s="131">
        <v>0</v>
      </c>
      <c r="V89" s="131">
        <v>0</v>
      </c>
      <c r="W89" s="131">
        <v>0</v>
      </c>
      <c r="X89" s="131" t="s">
        <v>327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1349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ht="33.75">
      <c r="A90" s="146" t="s">
        <v>456</v>
      </c>
      <c r="B90" s="147" t="s">
        <v>2218</v>
      </c>
      <c r="C90" s="153" t="s">
        <v>2219</v>
      </c>
      <c r="D90" s="148" t="s">
        <v>495</v>
      </c>
      <c r="E90" s="149">
        <v>307.06</v>
      </c>
      <c r="F90" s="150">
        <v>0</v>
      </c>
      <c r="G90" s="151">
        <f t="shared" si="7"/>
        <v>0</v>
      </c>
      <c r="H90" s="131">
        <v>0</v>
      </c>
      <c r="I90" s="131">
        <v>0</v>
      </c>
      <c r="J90" s="131">
        <v>168</v>
      </c>
      <c r="K90" s="131">
        <v>51586.080000000002</v>
      </c>
      <c r="L90" s="131">
        <v>21</v>
      </c>
      <c r="M90" s="131">
        <v>62419.156800000004</v>
      </c>
      <c r="N90" s="130">
        <v>0</v>
      </c>
      <c r="O90" s="130">
        <v>0</v>
      </c>
      <c r="P90" s="130">
        <v>0</v>
      </c>
      <c r="Q90" s="130">
        <v>0</v>
      </c>
      <c r="R90" s="131">
        <v>0</v>
      </c>
      <c r="S90" s="131" t="s">
        <v>326</v>
      </c>
      <c r="T90" s="131"/>
      <c r="U90" s="131">
        <v>0</v>
      </c>
      <c r="V90" s="131">
        <v>0</v>
      </c>
      <c r="W90" s="131">
        <v>0</v>
      </c>
      <c r="X90" s="131" t="s">
        <v>327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1349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ht="33.75">
      <c r="A91" s="146" t="s">
        <v>464</v>
      </c>
      <c r="B91" s="147" t="s">
        <v>2220</v>
      </c>
      <c r="C91" s="153" t="s">
        <v>2221</v>
      </c>
      <c r="D91" s="148" t="s">
        <v>495</v>
      </c>
      <c r="E91" s="149">
        <v>206.12</v>
      </c>
      <c r="F91" s="150">
        <v>0</v>
      </c>
      <c r="G91" s="151">
        <f t="shared" si="7"/>
        <v>0</v>
      </c>
      <c r="H91" s="131">
        <v>0</v>
      </c>
      <c r="I91" s="131">
        <v>0</v>
      </c>
      <c r="J91" s="131">
        <v>168</v>
      </c>
      <c r="K91" s="131">
        <v>34628.160000000003</v>
      </c>
      <c r="L91" s="131">
        <v>21</v>
      </c>
      <c r="M91" s="131">
        <v>41900.073600000003</v>
      </c>
      <c r="N91" s="130">
        <v>0</v>
      </c>
      <c r="O91" s="130">
        <v>0</v>
      </c>
      <c r="P91" s="130">
        <v>0</v>
      </c>
      <c r="Q91" s="130">
        <v>0</v>
      </c>
      <c r="R91" s="131">
        <v>0</v>
      </c>
      <c r="S91" s="131" t="s">
        <v>326</v>
      </c>
      <c r="T91" s="131"/>
      <c r="U91" s="131">
        <v>0</v>
      </c>
      <c r="V91" s="131">
        <v>0</v>
      </c>
      <c r="W91" s="131">
        <v>0</v>
      </c>
      <c r="X91" s="131" t="s">
        <v>327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1349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ht="33.75">
      <c r="A92" s="146" t="s">
        <v>134</v>
      </c>
      <c r="B92" s="147" t="s">
        <v>2222</v>
      </c>
      <c r="C92" s="153" t="s">
        <v>2223</v>
      </c>
      <c r="D92" s="148" t="s">
        <v>495</v>
      </c>
      <c r="E92" s="149">
        <v>9.67</v>
      </c>
      <c r="F92" s="150">
        <v>0</v>
      </c>
      <c r="G92" s="151">
        <f t="shared" si="7"/>
        <v>0</v>
      </c>
      <c r="H92" s="131">
        <v>0</v>
      </c>
      <c r="I92" s="131">
        <v>0</v>
      </c>
      <c r="J92" s="131">
        <v>168</v>
      </c>
      <c r="K92" s="131">
        <v>1624.56</v>
      </c>
      <c r="L92" s="131">
        <v>21</v>
      </c>
      <c r="M92" s="131">
        <v>1965.7175999999999</v>
      </c>
      <c r="N92" s="130">
        <v>0</v>
      </c>
      <c r="O92" s="130">
        <v>0</v>
      </c>
      <c r="P92" s="130">
        <v>0</v>
      </c>
      <c r="Q92" s="130">
        <v>0</v>
      </c>
      <c r="R92" s="131">
        <v>0</v>
      </c>
      <c r="S92" s="131" t="s">
        <v>326</v>
      </c>
      <c r="T92" s="131"/>
      <c r="U92" s="131">
        <v>0</v>
      </c>
      <c r="V92" s="131">
        <v>0</v>
      </c>
      <c r="W92" s="131">
        <v>0</v>
      </c>
      <c r="X92" s="131" t="s">
        <v>327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1349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ht="33.75">
      <c r="A93" s="146" t="s">
        <v>136</v>
      </c>
      <c r="B93" s="147" t="s">
        <v>2224</v>
      </c>
      <c r="C93" s="153" t="s">
        <v>2225</v>
      </c>
      <c r="D93" s="148" t="s">
        <v>495</v>
      </c>
      <c r="E93" s="149">
        <v>21.66</v>
      </c>
      <c r="F93" s="150">
        <v>0</v>
      </c>
      <c r="G93" s="151">
        <f t="shared" si="7"/>
        <v>0</v>
      </c>
      <c r="H93" s="131">
        <v>0</v>
      </c>
      <c r="I93" s="131">
        <v>0</v>
      </c>
      <c r="J93" s="131">
        <v>168</v>
      </c>
      <c r="K93" s="131">
        <v>3638.88</v>
      </c>
      <c r="L93" s="131">
        <v>21</v>
      </c>
      <c r="M93" s="131">
        <v>4403.0448000000006</v>
      </c>
      <c r="N93" s="130">
        <v>0</v>
      </c>
      <c r="O93" s="130">
        <v>0</v>
      </c>
      <c r="P93" s="130">
        <v>0</v>
      </c>
      <c r="Q93" s="130">
        <v>0</v>
      </c>
      <c r="R93" s="131">
        <v>0</v>
      </c>
      <c r="S93" s="131" t="s">
        <v>326</v>
      </c>
      <c r="T93" s="131"/>
      <c r="U93" s="131">
        <v>0</v>
      </c>
      <c r="V93" s="131">
        <v>0</v>
      </c>
      <c r="W93" s="131">
        <v>0</v>
      </c>
      <c r="X93" s="131" t="s">
        <v>327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1349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ht="33.75">
      <c r="A94" s="146" t="s">
        <v>483</v>
      </c>
      <c r="B94" s="147" t="s">
        <v>2226</v>
      </c>
      <c r="C94" s="153" t="s">
        <v>2227</v>
      </c>
      <c r="D94" s="148" t="s">
        <v>495</v>
      </c>
      <c r="E94" s="149">
        <v>137.19999999999999</v>
      </c>
      <c r="F94" s="150">
        <v>0</v>
      </c>
      <c r="G94" s="151">
        <f t="shared" si="7"/>
        <v>0</v>
      </c>
      <c r="H94" s="131">
        <v>0</v>
      </c>
      <c r="I94" s="131">
        <v>0</v>
      </c>
      <c r="J94" s="131">
        <v>168</v>
      </c>
      <c r="K94" s="131">
        <v>23049.599999999999</v>
      </c>
      <c r="L94" s="131">
        <v>21</v>
      </c>
      <c r="M94" s="131">
        <v>27890.016</v>
      </c>
      <c r="N94" s="130">
        <v>0</v>
      </c>
      <c r="O94" s="130">
        <v>0</v>
      </c>
      <c r="P94" s="130">
        <v>0</v>
      </c>
      <c r="Q94" s="130">
        <v>0</v>
      </c>
      <c r="R94" s="131">
        <v>0</v>
      </c>
      <c r="S94" s="131" t="s">
        <v>326</v>
      </c>
      <c r="T94" s="131"/>
      <c r="U94" s="131">
        <v>0</v>
      </c>
      <c r="V94" s="131">
        <v>0</v>
      </c>
      <c r="W94" s="131">
        <v>0</v>
      </c>
      <c r="X94" s="131" t="s">
        <v>327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1349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ht="22.5">
      <c r="A95" s="146" t="s">
        <v>486</v>
      </c>
      <c r="B95" s="147" t="s">
        <v>2228</v>
      </c>
      <c r="C95" s="153" t="s">
        <v>2229</v>
      </c>
      <c r="D95" s="148" t="s">
        <v>495</v>
      </c>
      <c r="E95" s="149">
        <v>800</v>
      </c>
      <c r="F95" s="150">
        <v>0</v>
      </c>
      <c r="G95" s="151">
        <f t="shared" si="7"/>
        <v>0</v>
      </c>
      <c r="H95" s="131">
        <v>0</v>
      </c>
      <c r="I95" s="131">
        <v>0</v>
      </c>
      <c r="J95" s="131">
        <v>26.68</v>
      </c>
      <c r="K95" s="131">
        <v>21344</v>
      </c>
      <c r="L95" s="131">
        <v>21</v>
      </c>
      <c r="M95" s="131">
        <v>25826.240000000002</v>
      </c>
      <c r="N95" s="130">
        <v>0</v>
      </c>
      <c r="O95" s="130">
        <v>0</v>
      </c>
      <c r="P95" s="130">
        <v>0</v>
      </c>
      <c r="Q95" s="130">
        <v>0</v>
      </c>
      <c r="R95" s="131">
        <v>0</v>
      </c>
      <c r="S95" s="131" t="s">
        <v>326</v>
      </c>
      <c r="T95" s="131"/>
      <c r="U95" s="131">
        <v>0</v>
      </c>
      <c r="V95" s="131">
        <v>0</v>
      </c>
      <c r="W95" s="131">
        <v>0</v>
      </c>
      <c r="X95" s="131" t="s">
        <v>327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1349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>
      <c r="A96" s="146" t="s">
        <v>489</v>
      </c>
      <c r="B96" s="147" t="s">
        <v>2230</v>
      </c>
      <c r="C96" s="153" t="s">
        <v>1514</v>
      </c>
      <c r="D96" s="148" t="s">
        <v>735</v>
      </c>
      <c r="E96" s="149">
        <v>2.12</v>
      </c>
      <c r="F96" s="150">
        <v>0</v>
      </c>
      <c r="G96" s="151">
        <f t="shared" si="7"/>
        <v>0</v>
      </c>
      <c r="H96" s="131">
        <v>0</v>
      </c>
      <c r="I96" s="131">
        <v>0</v>
      </c>
      <c r="J96" s="131">
        <v>1453</v>
      </c>
      <c r="K96" s="131">
        <v>3080.36</v>
      </c>
      <c r="L96" s="131">
        <v>21</v>
      </c>
      <c r="M96" s="131">
        <v>3727.2356</v>
      </c>
      <c r="N96" s="130">
        <v>0</v>
      </c>
      <c r="O96" s="130">
        <v>0</v>
      </c>
      <c r="P96" s="130">
        <v>0</v>
      </c>
      <c r="Q96" s="130">
        <v>0</v>
      </c>
      <c r="R96" s="131">
        <v>0</v>
      </c>
      <c r="S96" s="131" t="s">
        <v>326</v>
      </c>
      <c r="T96" s="131"/>
      <c r="U96" s="131">
        <v>0</v>
      </c>
      <c r="V96" s="131">
        <v>0</v>
      </c>
      <c r="W96" s="131">
        <v>0</v>
      </c>
      <c r="X96" s="131" t="s">
        <v>327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1349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>
      <c r="A97" s="134" t="s">
        <v>320</v>
      </c>
      <c r="B97" s="135" t="s">
        <v>219</v>
      </c>
      <c r="C97" s="152" t="s">
        <v>220</v>
      </c>
      <c r="D97" s="136"/>
      <c r="E97" s="137"/>
      <c r="F97" s="138"/>
      <c r="G97" s="139">
        <f>SUM(G98:G99)</f>
        <v>0</v>
      </c>
      <c r="H97" s="133"/>
      <c r="I97" s="133">
        <v>0</v>
      </c>
      <c r="J97" s="133"/>
      <c r="K97" s="133">
        <v>0</v>
      </c>
      <c r="L97" s="133"/>
      <c r="M97" s="133"/>
      <c r="N97" s="132"/>
      <c r="O97" s="132"/>
      <c r="P97" s="132"/>
      <c r="Q97" s="132"/>
      <c r="R97" s="133"/>
      <c r="S97" s="133"/>
      <c r="T97" s="133"/>
      <c r="U97" s="133"/>
      <c r="V97" s="133"/>
      <c r="W97" s="133"/>
      <c r="X97" s="133"/>
      <c r="AG97" t="s">
        <v>321</v>
      </c>
    </row>
    <row r="98" spans="1:60" ht="22.5">
      <c r="A98" s="146" t="s">
        <v>1119</v>
      </c>
      <c r="B98" s="147" t="s">
        <v>2231</v>
      </c>
      <c r="C98" s="153" t="s">
        <v>2232</v>
      </c>
      <c r="D98" s="148" t="s">
        <v>408</v>
      </c>
      <c r="E98" s="149">
        <v>42</v>
      </c>
      <c r="F98" s="150">
        <v>0</v>
      </c>
      <c r="G98" s="151">
        <f t="shared" ref="G98:G99" si="8">F98*E98</f>
        <v>0</v>
      </c>
      <c r="H98" s="131">
        <v>0</v>
      </c>
      <c r="I98" s="131">
        <v>0</v>
      </c>
      <c r="J98" s="131">
        <v>225</v>
      </c>
      <c r="K98" s="131">
        <v>9450</v>
      </c>
      <c r="L98" s="131">
        <v>21</v>
      </c>
      <c r="M98" s="131">
        <v>11434.5</v>
      </c>
      <c r="N98" s="130">
        <v>0</v>
      </c>
      <c r="O98" s="130">
        <v>0</v>
      </c>
      <c r="P98" s="130">
        <v>0</v>
      </c>
      <c r="Q98" s="130">
        <v>0</v>
      </c>
      <c r="R98" s="131">
        <v>0</v>
      </c>
      <c r="S98" s="131" t="s">
        <v>326</v>
      </c>
      <c r="T98" s="131"/>
      <c r="U98" s="131">
        <v>0</v>
      </c>
      <c r="V98" s="131">
        <v>0</v>
      </c>
      <c r="W98" s="131">
        <v>0</v>
      </c>
      <c r="X98" s="131" t="s">
        <v>327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328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ht="22.5">
      <c r="A99" s="146" t="s">
        <v>1123</v>
      </c>
      <c r="B99" s="147" t="s">
        <v>2233</v>
      </c>
      <c r="C99" s="153" t="s">
        <v>2234</v>
      </c>
      <c r="D99" s="148" t="s">
        <v>325</v>
      </c>
      <c r="E99" s="149">
        <v>2</v>
      </c>
      <c r="F99" s="150">
        <v>0</v>
      </c>
      <c r="G99" s="151">
        <f t="shared" si="8"/>
        <v>0</v>
      </c>
      <c r="H99" s="131">
        <v>0</v>
      </c>
      <c r="I99" s="131">
        <v>0</v>
      </c>
      <c r="J99" s="131">
        <v>458.43</v>
      </c>
      <c r="K99" s="131">
        <v>916.86</v>
      </c>
      <c r="L99" s="131">
        <v>21</v>
      </c>
      <c r="M99" s="131">
        <v>1109.4005999999999</v>
      </c>
      <c r="N99" s="130">
        <v>0</v>
      </c>
      <c r="O99" s="130">
        <v>0</v>
      </c>
      <c r="P99" s="130">
        <v>0</v>
      </c>
      <c r="Q99" s="130">
        <v>0</v>
      </c>
      <c r="R99" s="131">
        <v>0</v>
      </c>
      <c r="S99" s="131" t="s">
        <v>326</v>
      </c>
      <c r="T99" s="131"/>
      <c r="U99" s="131">
        <v>0</v>
      </c>
      <c r="V99" s="131">
        <v>0</v>
      </c>
      <c r="W99" s="131">
        <v>0</v>
      </c>
      <c r="X99" s="131" t="s">
        <v>327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328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>
      <c r="A100" s="134" t="s">
        <v>320</v>
      </c>
      <c r="B100" s="135" t="s">
        <v>223</v>
      </c>
      <c r="C100" s="152" t="s">
        <v>224</v>
      </c>
      <c r="D100" s="136"/>
      <c r="E100" s="137"/>
      <c r="F100" s="138"/>
      <c r="G100" s="139">
        <f>SUM(G101:G118)</f>
        <v>0</v>
      </c>
      <c r="H100" s="133"/>
      <c r="I100" s="133">
        <v>0</v>
      </c>
      <c r="J100" s="133"/>
      <c r="K100" s="133">
        <v>0</v>
      </c>
      <c r="L100" s="133"/>
      <c r="M100" s="133"/>
      <c r="N100" s="132"/>
      <c r="O100" s="132"/>
      <c r="P100" s="132"/>
      <c r="Q100" s="132"/>
      <c r="R100" s="133"/>
      <c r="S100" s="133"/>
      <c r="T100" s="133"/>
      <c r="U100" s="133"/>
      <c r="V100" s="133"/>
      <c r="W100" s="133"/>
      <c r="X100" s="133"/>
      <c r="AG100" t="s">
        <v>321</v>
      </c>
    </row>
    <row r="101" spans="1:60" ht="33.75">
      <c r="A101" s="146" t="s">
        <v>1126</v>
      </c>
      <c r="B101" s="147" t="s">
        <v>2235</v>
      </c>
      <c r="C101" s="153" t="s">
        <v>2236</v>
      </c>
      <c r="D101" s="148" t="s">
        <v>408</v>
      </c>
      <c r="E101" s="149">
        <v>32.950000000000003</v>
      </c>
      <c r="F101" s="150">
        <v>0</v>
      </c>
      <c r="G101" s="151">
        <f t="shared" ref="G101:G118" si="9">F101*E101</f>
        <v>0</v>
      </c>
      <c r="H101" s="131">
        <v>0</v>
      </c>
      <c r="I101" s="131">
        <v>0</v>
      </c>
      <c r="J101" s="131">
        <v>176</v>
      </c>
      <c r="K101" s="131">
        <v>5799.2000000000007</v>
      </c>
      <c r="L101" s="131">
        <v>21</v>
      </c>
      <c r="M101" s="131">
        <v>7017.0320000000002</v>
      </c>
      <c r="N101" s="130">
        <v>0</v>
      </c>
      <c r="O101" s="130">
        <v>0</v>
      </c>
      <c r="P101" s="130">
        <v>0</v>
      </c>
      <c r="Q101" s="130">
        <v>0</v>
      </c>
      <c r="R101" s="131">
        <v>0</v>
      </c>
      <c r="S101" s="131" t="s">
        <v>326</v>
      </c>
      <c r="T101" s="131"/>
      <c r="U101" s="131">
        <v>0</v>
      </c>
      <c r="V101" s="131">
        <v>0</v>
      </c>
      <c r="W101" s="131">
        <v>0</v>
      </c>
      <c r="X101" s="131" t="s">
        <v>327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328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>
      <c r="A102" s="146" t="s">
        <v>1130</v>
      </c>
      <c r="B102" s="147" t="s">
        <v>2237</v>
      </c>
      <c r="C102" s="153" t="s">
        <v>2238</v>
      </c>
      <c r="D102" s="148" t="s">
        <v>408</v>
      </c>
      <c r="E102" s="149">
        <v>33.28</v>
      </c>
      <c r="F102" s="150">
        <v>0</v>
      </c>
      <c r="G102" s="151">
        <f t="shared" si="9"/>
        <v>0</v>
      </c>
      <c r="H102" s="131">
        <v>102</v>
      </c>
      <c r="I102" s="131">
        <v>3394.56</v>
      </c>
      <c r="J102" s="131">
        <v>0</v>
      </c>
      <c r="K102" s="131">
        <v>0</v>
      </c>
      <c r="L102" s="131">
        <v>21</v>
      </c>
      <c r="M102" s="131">
        <v>4107.4175999999998</v>
      </c>
      <c r="N102" s="130">
        <v>0</v>
      </c>
      <c r="O102" s="130">
        <v>0</v>
      </c>
      <c r="P102" s="130">
        <v>0</v>
      </c>
      <c r="Q102" s="130">
        <v>0</v>
      </c>
      <c r="R102" s="131">
        <v>0</v>
      </c>
      <c r="S102" s="131" t="s">
        <v>326</v>
      </c>
      <c r="T102" s="131"/>
      <c r="U102" s="131">
        <v>0</v>
      </c>
      <c r="V102" s="131">
        <v>0</v>
      </c>
      <c r="W102" s="131">
        <v>0</v>
      </c>
      <c r="X102" s="131" t="s">
        <v>385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386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ht="22.5">
      <c r="A103" s="146" t="s">
        <v>1133</v>
      </c>
      <c r="B103" s="147" t="s">
        <v>2239</v>
      </c>
      <c r="C103" s="153" t="s">
        <v>2240</v>
      </c>
      <c r="D103" s="148" t="s">
        <v>653</v>
      </c>
      <c r="E103" s="149">
        <v>1.4830000000000001</v>
      </c>
      <c r="F103" s="150">
        <v>0</v>
      </c>
      <c r="G103" s="151">
        <f t="shared" si="9"/>
        <v>0</v>
      </c>
      <c r="H103" s="131">
        <v>0</v>
      </c>
      <c r="I103" s="131">
        <v>0</v>
      </c>
      <c r="J103" s="131">
        <v>3247.24</v>
      </c>
      <c r="K103" s="131">
        <v>4815.6569200000004</v>
      </c>
      <c r="L103" s="131">
        <v>21</v>
      </c>
      <c r="M103" s="131">
        <v>5826.9485999999997</v>
      </c>
      <c r="N103" s="130">
        <v>0</v>
      </c>
      <c r="O103" s="130">
        <v>0</v>
      </c>
      <c r="P103" s="130">
        <v>0</v>
      </c>
      <c r="Q103" s="130">
        <v>0</v>
      </c>
      <c r="R103" s="131">
        <v>0</v>
      </c>
      <c r="S103" s="131" t="s">
        <v>326</v>
      </c>
      <c r="T103" s="131"/>
      <c r="U103" s="131">
        <v>0</v>
      </c>
      <c r="V103" s="131">
        <v>0</v>
      </c>
      <c r="W103" s="131">
        <v>0</v>
      </c>
      <c r="X103" s="131" t="s">
        <v>327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328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ht="33.75">
      <c r="A104" s="146" t="s">
        <v>1137</v>
      </c>
      <c r="B104" s="147" t="s">
        <v>2241</v>
      </c>
      <c r="C104" s="153" t="s">
        <v>2242</v>
      </c>
      <c r="D104" s="148" t="s">
        <v>408</v>
      </c>
      <c r="E104" s="149">
        <v>53.65</v>
      </c>
      <c r="F104" s="150">
        <v>0</v>
      </c>
      <c r="G104" s="151">
        <f t="shared" si="9"/>
        <v>0</v>
      </c>
      <c r="H104" s="131">
        <v>0</v>
      </c>
      <c r="I104" s="131">
        <v>0</v>
      </c>
      <c r="J104" s="131">
        <v>110</v>
      </c>
      <c r="K104" s="131">
        <v>5901.5</v>
      </c>
      <c r="L104" s="131">
        <v>21</v>
      </c>
      <c r="M104" s="131">
        <v>7140.8149999999996</v>
      </c>
      <c r="N104" s="130">
        <v>0</v>
      </c>
      <c r="O104" s="130">
        <v>0</v>
      </c>
      <c r="P104" s="130">
        <v>0</v>
      </c>
      <c r="Q104" s="130">
        <v>0</v>
      </c>
      <c r="R104" s="131">
        <v>0</v>
      </c>
      <c r="S104" s="131" t="s">
        <v>326</v>
      </c>
      <c r="T104" s="131"/>
      <c r="U104" s="131">
        <v>0</v>
      </c>
      <c r="V104" s="131">
        <v>0</v>
      </c>
      <c r="W104" s="131">
        <v>0</v>
      </c>
      <c r="X104" s="131" t="s">
        <v>327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328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ht="22.5">
      <c r="A105" s="146" t="s">
        <v>1140</v>
      </c>
      <c r="B105" s="147" t="s">
        <v>2243</v>
      </c>
      <c r="C105" s="153" t="s">
        <v>2244</v>
      </c>
      <c r="D105" s="148" t="s">
        <v>408</v>
      </c>
      <c r="E105" s="149">
        <v>53.65</v>
      </c>
      <c r="F105" s="150">
        <v>0</v>
      </c>
      <c r="G105" s="151">
        <f t="shared" si="9"/>
        <v>0</v>
      </c>
      <c r="H105" s="131">
        <v>0</v>
      </c>
      <c r="I105" s="131">
        <v>0</v>
      </c>
      <c r="J105" s="131">
        <v>120.77</v>
      </c>
      <c r="K105" s="131">
        <v>6479.3104999999996</v>
      </c>
      <c r="L105" s="131">
        <v>21</v>
      </c>
      <c r="M105" s="131">
        <v>7839.9651000000003</v>
      </c>
      <c r="N105" s="130">
        <v>0</v>
      </c>
      <c r="O105" s="130">
        <v>0</v>
      </c>
      <c r="P105" s="130">
        <v>0</v>
      </c>
      <c r="Q105" s="130">
        <v>0</v>
      </c>
      <c r="R105" s="131">
        <v>0</v>
      </c>
      <c r="S105" s="131" t="s">
        <v>326</v>
      </c>
      <c r="T105" s="131"/>
      <c r="U105" s="131">
        <v>0</v>
      </c>
      <c r="V105" s="131">
        <v>0</v>
      </c>
      <c r="W105" s="131">
        <v>0</v>
      </c>
      <c r="X105" s="131" t="s">
        <v>327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328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ht="22.5">
      <c r="A106" s="146" t="s">
        <v>1145</v>
      </c>
      <c r="B106" s="147" t="s">
        <v>2245</v>
      </c>
      <c r="C106" s="153" t="s">
        <v>2246</v>
      </c>
      <c r="D106" s="148" t="s">
        <v>408</v>
      </c>
      <c r="E106" s="149">
        <v>12.6</v>
      </c>
      <c r="F106" s="150">
        <v>0</v>
      </c>
      <c r="G106" s="151">
        <f t="shared" si="9"/>
        <v>0</v>
      </c>
      <c r="H106" s="131">
        <v>0</v>
      </c>
      <c r="I106" s="131">
        <v>0</v>
      </c>
      <c r="J106" s="131">
        <v>456.44</v>
      </c>
      <c r="K106" s="131">
        <v>5751.1440000000002</v>
      </c>
      <c r="L106" s="131">
        <v>21</v>
      </c>
      <c r="M106" s="131">
        <v>6958.8794000000007</v>
      </c>
      <c r="N106" s="130">
        <v>0</v>
      </c>
      <c r="O106" s="130">
        <v>0</v>
      </c>
      <c r="P106" s="130">
        <v>0</v>
      </c>
      <c r="Q106" s="130">
        <v>0</v>
      </c>
      <c r="R106" s="131">
        <v>0</v>
      </c>
      <c r="S106" s="131" t="s">
        <v>326</v>
      </c>
      <c r="T106" s="131"/>
      <c r="U106" s="131">
        <v>0</v>
      </c>
      <c r="V106" s="131">
        <v>0</v>
      </c>
      <c r="W106" s="131">
        <v>0</v>
      </c>
      <c r="X106" s="131" t="s">
        <v>327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328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ht="33.75">
      <c r="A107" s="146" t="s">
        <v>1155</v>
      </c>
      <c r="B107" s="147" t="s">
        <v>2247</v>
      </c>
      <c r="C107" s="153" t="s">
        <v>2248</v>
      </c>
      <c r="D107" s="148" t="s">
        <v>408</v>
      </c>
      <c r="E107" s="149">
        <v>12.6</v>
      </c>
      <c r="F107" s="150">
        <v>0</v>
      </c>
      <c r="G107" s="151">
        <f t="shared" si="9"/>
        <v>0</v>
      </c>
      <c r="H107" s="131">
        <v>4800</v>
      </c>
      <c r="I107" s="131">
        <v>60480</v>
      </c>
      <c r="J107" s="131">
        <v>0</v>
      </c>
      <c r="K107" s="131">
        <v>0</v>
      </c>
      <c r="L107" s="131">
        <v>21</v>
      </c>
      <c r="M107" s="131">
        <v>73180.800000000003</v>
      </c>
      <c r="N107" s="130">
        <v>0</v>
      </c>
      <c r="O107" s="130">
        <v>0</v>
      </c>
      <c r="P107" s="130">
        <v>0</v>
      </c>
      <c r="Q107" s="130">
        <v>0</v>
      </c>
      <c r="R107" s="131">
        <v>0</v>
      </c>
      <c r="S107" s="131" t="s">
        <v>326</v>
      </c>
      <c r="T107" s="131"/>
      <c r="U107" s="131">
        <v>0</v>
      </c>
      <c r="V107" s="131">
        <v>0</v>
      </c>
      <c r="W107" s="131">
        <v>0</v>
      </c>
      <c r="X107" s="131" t="s">
        <v>327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328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ht="33.75">
      <c r="A108" s="146" t="s">
        <v>322</v>
      </c>
      <c r="B108" s="147" t="s">
        <v>2249</v>
      </c>
      <c r="C108" s="153" t="s">
        <v>2250</v>
      </c>
      <c r="D108" s="148" t="s">
        <v>338</v>
      </c>
      <c r="E108" s="149">
        <v>13.069000000000001</v>
      </c>
      <c r="F108" s="150">
        <v>0</v>
      </c>
      <c r="G108" s="151">
        <f t="shared" si="9"/>
        <v>0</v>
      </c>
      <c r="H108" s="131">
        <v>0</v>
      </c>
      <c r="I108" s="131">
        <v>0</v>
      </c>
      <c r="J108" s="131">
        <v>206.78</v>
      </c>
      <c r="K108" s="131">
        <v>2702.4078200000004</v>
      </c>
      <c r="L108" s="131">
        <v>21</v>
      </c>
      <c r="M108" s="131">
        <v>3269.9160999999999</v>
      </c>
      <c r="N108" s="130">
        <v>0</v>
      </c>
      <c r="O108" s="130">
        <v>0</v>
      </c>
      <c r="P108" s="130">
        <v>0</v>
      </c>
      <c r="Q108" s="130">
        <v>0</v>
      </c>
      <c r="R108" s="131">
        <v>0</v>
      </c>
      <c r="S108" s="131" t="s">
        <v>326</v>
      </c>
      <c r="T108" s="131"/>
      <c r="U108" s="131">
        <v>0</v>
      </c>
      <c r="V108" s="131">
        <v>0</v>
      </c>
      <c r="W108" s="131">
        <v>0</v>
      </c>
      <c r="X108" s="131" t="s">
        <v>327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328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>
      <c r="A109" s="146" t="s">
        <v>329</v>
      </c>
      <c r="B109" s="147" t="s">
        <v>2251</v>
      </c>
      <c r="C109" s="153" t="s">
        <v>2252</v>
      </c>
      <c r="D109" s="148" t="s">
        <v>653</v>
      </c>
      <c r="E109" s="149">
        <v>4.548</v>
      </c>
      <c r="F109" s="150">
        <v>0</v>
      </c>
      <c r="G109" s="151">
        <f t="shared" si="9"/>
        <v>0</v>
      </c>
      <c r="H109" s="131">
        <v>0</v>
      </c>
      <c r="I109" s="131">
        <v>0</v>
      </c>
      <c r="J109" s="131">
        <v>5500</v>
      </c>
      <c r="K109" s="131">
        <v>25014</v>
      </c>
      <c r="L109" s="131">
        <v>21</v>
      </c>
      <c r="M109" s="131">
        <v>30266.94</v>
      </c>
      <c r="N109" s="130">
        <v>0</v>
      </c>
      <c r="O109" s="130">
        <v>0</v>
      </c>
      <c r="P109" s="130">
        <v>2.4</v>
      </c>
      <c r="Q109" s="130">
        <v>10.9152</v>
      </c>
      <c r="R109" s="131">
        <v>0</v>
      </c>
      <c r="S109" s="131" t="s">
        <v>326</v>
      </c>
      <c r="T109" s="131"/>
      <c r="U109" s="131">
        <v>0</v>
      </c>
      <c r="V109" s="131">
        <v>0</v>
      </c>
      <c r="W109" s="131">
        <v>0</v>
      </c>
      <c r="X109" s="131" t="s">
        <v>327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328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>
      <c r="A110" s="146" t="s">
        <v>332</v>
      </c>
      <c r="B110" s="147" t="s">
        <v>2253</v>
      </c>
      <c r="C110" s="153" t="s">
        <v>2254</v>
      </c>
      <c r="D110" s="148" t="s">
        <v>653</v>
      </c>
      <c r="E110" s="149">
        <v>13.37</v>
      </c>
      <c r="F110" s="150">
        <v>0</v>
      </c>
      <c r="G110" s="151">
        <f t="shared" si="9"/>
        <v>0</v>
      </c>
      <c r="H110" s="131">
        <v>80.81</v>
      </c>
      <c r="I110" s="131">
        <v>1080.4296999999999</v>
      </c>
      <c r="J110" s="131">
        <v>2419.19</v>
      </c>
      <c r="K110" s="131">
        <v>32344.570299999999</v>
      </c>
      <c r="L110" s="131">
        <v>21</v>
      </c>
      <c r="M110" s="131">
        <v>40444.25</v>
      </c>
      <c r="N110" s="130">
        <v>1.33E-3</v>
      </c>
      <c r="O110" s="130">
        <v>1.7782099999999999E-2</v>
      </c>
      <c r="P110" s="130">
        <v>2.27</v>
      </c>
      <c r="Q110" s="130">
        <v>30.349899999999998</v>
      </c>
      <c r="R110" s="131">
        <v>0</v>
      </c>
      <c r="S110" s="131" t="s">
        <v>326</v>
      </c>
      <c r="T110" s="131"/>
      <c r="U110" s="131">
        <v>0</v>
      </c>
      <c r="V110" s="131">
        <v>0</v>
      </c>
      <c r="W110" s="131">
        <v>0</v>
      </c>
      <c r="X110" s="131" t="s">
        <v>327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328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>
      <c r="A111" s="146" t="s">
        <v>335</v>
      </c>
      <c r="B111" s="147" t="s">
        <v>2255</v>
      </c>
      <c r="C111" s="153" t="s">
        <v>2256</v>
      </c>
      <c r="D111" s="148" t="s">
        <v>653</v>
      </c>
      <c r="E111" s="149">
        <v>23.288</v>
      </c>
      <c r="F111" s="150">
        <v>0</v>
      </c>
      <c r="G111" s="151">
        <f t="shared" si="9"/>
        <v>0</v>
      </c>
      <c r="H111" s="131">
        <v>43.29</v>
      </c>
      <c r="I111" s="131">
        <v>1008.13752</v>
      </c>
      <c r="J111" s="131">
        <v>5456.71</v>
      </c>
      <c r="K111" s="131">
        <v>127075.86248</v>
      </c>
      <c r="L111" s="131">
        <v>21</v>
      </c>
      <c r="M111" s="131">
        <v>154981.64000000001</v>
      </c>
      <c r="N111" s="130">
        <v>1.47E-3</v>
      </c>
      <c r="O111" s="130">
        <v>3.4233359999999997E-2</v>
      </c>
      <c r="P111" s="130">
        <v>2.4</v>
      </c>
      <c r="Q111" s="130">
        <v>55.891199999999998</v>
      </c>
      <c r="R111" s="131">
        <v>0</v>
      </c>
      <c r="S111" s="131" t="s">
        <v>326</v>
      </c>
      <c r="T111" s="131"/>
      <c r="U111" s="131">
        <v>0</v>
      </c>
      <c r="V111" s="131">
        <v>0</v>
      </c>
      <c r="W111" s="131">
        <v>0</v>
      </c>
      <c r="X111" s="131" t="s">
        <v>327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328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>
      <c r="A112" s="146" t="s">
        <v>353</v>
      </c>
      <c r="B112" s="147" t="s">
        <v>2257</v>
      </c>
      <c r="C112" s="153" t="s">
        <v>2258</v>
      </c>
      <c r="D112" s="148" t="s">
        <v>325</v>
      </c>
      <c r="E112" s="149">
        <v>2</v>
      </c>
      <c r="F112" s="150">
        <v>0</v>
      </c>
      <c r="G112" s="151">
        <f t="shared" si="9"/>
        <v>0</v>
      </c>
      <c r="H112" s="131">
        <v>0</v>
      </c>
      <c r="I112" s="131">
        <v>0</v>
      </c>
      <c r="J112" s="131">
        <v>995</v>
      </c>
      <c r="K112" s="131">
        <v>1990</v>
      </c>
      <c r="L112" s="131">
        <v>21</v>
      </c>
      <c r="M112" s="131">
        <v>2407.9</v>
      </c>
      <c r="N112" s="130">
        <v>0</v>
      </c>
      <c r="O112" s="130">
        <v>0</v>
      </c>
      <c r="P112" s="130">
        <v>0.14000000000000001</v>
      </c>
      <c r="Q112" s="130">
        <v>0.28000000000000003</v>
      </c>
      <c r="R112" s="131">
        <v>0</v>
      </c>
      <c r="S112" s="131" t="s">
        <v>326</v>
      </c>
      <c r="T112" s="131"/>
      <c r="U112" s="131">
        <v>0</v>
      </c>
      <c r="V112" s="131">
        <v>0</v>
      </c>
      <c r="W112" s="131">
        <v>0</v>
      </c>
      <c r="X112" s="131" t="s">
        <v>327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328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>
      <c r="A113" s="146" t="s">
        <v>359</v>
      </c>
      <c r="B113" s="147" t="s">
        <v>2259</v>
      </c>
      <c r="C113" s="153" t="s">
        <v>2260</v>
      </c>
      <c r="D113" s="148" t="s">
        <v>338</v>
      </c>
      <c r="E113" s="149">
        <v>13.75</v>
      </c>
      <c r="F113" s="150">
        <v>0</v>
      </c>
      <c r="G113" s="151">
        <f t="shared" si="9"/>
        <v>0</v>
      </c>
      <c r="H113" s="131">
        <v>0</v>
      </c>
      <c r="I113" s="131">
        <v>0</v>
      </c>
      <c r="J113" s="131">
        <v>2500</v>
      </c>
      <c r="K113" s="131">
        <v>34375</v>
      </c>
      <c r="L113" s="131">
        <v>21</v>
      </c>
      <c r="M113" s="131">
        <v>41593.75</v>
      </c>
      <c r="N113" s="130">
        <v>0</v>
      </c>
      <c r="O113" s="130">
        <v>0</v>
      </c>
      <c r="P113" s="130">
        <v>0.38300000000000001</v>
      </c>
      <c r="Q113" s="130">
        <v>5.2662500000000003</v>
      </c>
      <c r="R113" s="131">
        <v>0</v>
      </c>
      <c r="S113" s="131" t="s">
        <v>326</v>
      </c>
      <c r="T113" s="131"/>
      <c r="U113" s="131">
        <v>0</v>
      </c>
      <c r="V113" s="131">
        <v>0</v>
      </c>
      <c r="W113" s="131">
        <v>0</v>
      </c>
      <c r="X113" s="131" t="s">
        <v>327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328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ht="33.75">
      <c r="A114" s="146" t="s">
        <v>367</v>
      </c>
      <c r="B114" s="147" t="s">
        <v>2261</v>
      </c>
      <c r="C114" s="153" t="s">
        <v>2262</v>
      </c>
      <c r="D114" s="148" t="s">
        <v>325</v>
      </c>
      <c r="E114" s="149">
        <v>1</v>
      </c>
      <c r="F114" s="150">
        <v>0</v>
      </c>
      <c r="G114" s="151">
        <f t="shared" si="9"/>
        <v>0</v>
      </c>
      <c r="H114" s="131">
        <v>0</v>
      </c>
      <c r="I114" s="131">
        <v>0</v>
      </c>
      <c r="J114" s="131">
        <v>30000</v>
      </c>
      <c r="K114" s="131">
        <v>30000</v>
      </c>
      <c r="L114" s="131">
        <v>21</v>
      </c>
      <c r="M114" s="131">
        <v>36300</v>
      </c>
      <c r="N114" s="130">
        <v>0</v>
      </c>
      <c r="O114" s="130">
        <v>0</v>
      </c>
      <c r="P114" s="130">
        <v>0</v>
      </c>
      <c r="Q114" s="130">
        <v>0</v>
      </c>
      <c r="R114" s="131">
        <v>0</v>
      </c>
      <c r="S114" s="131" t="s">
        <v>326</v>
      </c>
      <c r="T114" s="131"/>
      <c r="U114" s="131">
        <v>0</v>
      </c>
      <c r="V114" s="131">
        <v>0</v>
      </c>
      <c r="W114" s="131">
        <v>0</v>
      </c>
      <c r="X114" s="131" t="s">
        <v>327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328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ht="22.5">
      <c r="A115" s="146" t="s">
        <v>379</v>
      </c>
      <c r="B115" s="147" t="s">
        <v>2263</v>
      </c>
      <c r="C115" s="153" t="s">
        <v>2264</v>
      </c>
      <c r="D115" s="148" t="s">
        <v>325</v>
      </c>
      <c r="E115" s="149">
        <v>1</v>
      </c>
      <c r="F115" s="150">
        <v>0</v>
      </c>
      <c r="G115" s="151">
        <f t="shared" si="9"/>
        <v>0</v>
      </c>
      <c r="H115" s="131">
        <v>0</v>
      </c>
      <c r="I115" s="131">
        <v>0</v>
      </c>
      <c r="J115" s="131">
        <v>652.79999999999995</v>
      </c>
      <c r="K115" s="131">
        <v>652.79999999999995</v>
      </c>
      <c r="L115" s="131">
        <v>21</v>
      </c>
      <c r="M115" s="131">
        <v>789.88799999999992</v>
      </c>
      <c r="N115" s="130">
        <v>0</v>
      </c>
      <c r="O115" s="130">
        <v>0</v>
      </c>
      <c r="P115" s="130">
        <v>0</v>
      </c>
      <c r="Q115" s="130">
        <v>0</v>
      </c>
      <c r="R115" s="131">
        <v>0</v>
      </c>
      <c r="S115" s="131" t="s">
        <v>326</v>
      </c>
      <c r="T115" s="131"/>
      <c r="U115" s="131">
        <v>0</v>
      </c>
      <c r="V115" s="131">
        <v>0</v>
      </c>
      <c r="W115" s="131">
        <v>0</v>
      </c>
      <c r="X115" s="131" t="s">
        <v>327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328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ht="22.5">
      <c r="A116" s="146" t="s">
        <v>382</v>
      </c>
      <c r="B116" s="147" t="s">
        <v>2265</v>
      </c>
      <c r="C116" s="153" t="s">
        <v>2266</v>
      </c>
      <c r="D116" s="148" t="s">
        <v>338</v>
      </c>
      <c r="E116" s="149">
        <v>27.5</v>
      </c>
      <c r="F116" s="150">
        <v>0</v>
      </c>
      <c r="G116" s="151">
        <f t="shared" si="9"/>
        <v>0</v>
      </c>
      <c r="H116" s="131">
        <v>0</v>
      </c>
      <c r="I116" s="131">
        <v>0</v>
      </c>
      <c r="J116" s="131">
        <v>240</v>
      </c>
      <c r="K116" s="131">
        <v>6600</v>
      </c>
      <c r="L116" s="131">
        <v>21</v>
      </c>
      <c r="M116" s="131">
        <v>7986</v>
      </c>
      <c r="N116" s="130">
        <v>0</v>
      </c>
      <c r="O116" s="130">
        <v>0</v>
      </c>
      <c r="P116" s="130">
        <v>0</v>
      </c>
      <c r="Q116" s="130">
        <v>0</v>
      </c>
      <c r="R116" s="131">
        <v>0</v>
      </c>
      <c r="S116" s="131" t="s">
        <v>326</v>
      </c>
      <c r="T116" s="131"/>
      <c r="U116" s="131">
        <v>0</v>
      </c>
      <c r="V116" s="131">
        <v>0</v>
      </c>
      <c r="W116" s="131">
        <v>0</v>
      </c>
      <c r="X116" s="131" t="s">
        <v>327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328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ht="22.5">
      <c r="A117" s="146" t="s">
        <v>388</v>
      </c>
      <c r="B117" s="147" t="s">
        <v>2267</v>
      </c>
      <c r="C117" s="153" t="s">
        <v>2268</v>
      </c>
      <c r="D117" s="148" t="s">
        <v>325</v>
      </c>
      <c r="E117" s="149">
        <v>1</v>
      </c>
      <c r="F117" s="150">
        <v>0</v>
      </c>
      <c r="G117" s="151">
        <f t="shared" si="9"/>
        <v>0</v>
      </c>
      <c r="H117" s="131">
        <v>0</v>
      </c>
      <c r="I117" s="131">
        <v>0</v>
      </c>
      <c r="J117" s="131">
        <v>3000</v>
      </c>
      <c r="K117" s="131">
        <v>3000</v>
      </c>
      <c r="L117" s="131">
        <v>21</v>
      </c>
      <c r="M117" s="131">
        <v>3630</v>
      </c>
      <c r="N117" s="130">
        <v>0</v>
      </c>
      <c r="O117" s="130">
        <v>0</v>
      </c>
      <c r="P117" s="130">
        <v>0</v>
      </c>
      <c r="Q117" s="130">
        <v>0</v>
      </c>
      <c r="R117" s="131">
        <v>0</v>
      </c>
      <c r="S117" s="131" t="s">
        <v>326</v>
      </c>
      <c r="T117" s="131"/>
      <c r="U117" s="131">
        <v>0</v>
      </c>
      <c r="V117" s="131">
        <v>0</v>
      </c>
      <c r="W117" s="131">
        <v>0</v>
      </c>
      <c r="X117" s="131" t="s">
        <v>327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328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ht="56.25">
      <c r="A118" s="146" t="s">
        <v>393</v>
      </c>
      <c r="B118" s="147" t="s">
        <v>2269</v>
      </c>
      <c r="C118" s="153" t="s">
        <v>2270</v>
      </c>
      <c r="D118" s="148" t="s">
        <v>408</v>
      </c>
      <c r="E118" s="149">
        <v>9.5</v>
      </c>
      <c r="F118" s="150">
        <v>0</v>
      </c>
      <c r="G118" s="151">
        <f t="shared" si="9"/>
        <v>0</v>
      </c>
      <c r="H118" s="131">
        <v>0</v>
      </c>
      <c r="I118" s="131">
        <v>0</v>
      </c>
      <c r="J118" s="131">
        <v>210</v>
      </c>
      <c r="K118" s="131">
        <v>1995</v>
      </c>
      <c r="L118" s="131">
        <v>21</v>
      </c>
      <c r="M118" s="131">
        <v>2413.9499999999998</v>
      </c>
      <c r="N118" s="130">
        <v>0</v>
      </c>
      <c r="O118" s="130">
        <v>0</v>
      </c>
      <c r="P118" s="130">
        <v>0</v>
      </c>
      <c r="Q118" s="130">
        <v>0</v>
      </c>
      <c r="R118" s="131">
        <v>0</v>
      </c>
      <c r="S118" s="131" t="s">
        <v>326</v>
      </c>
      <c r="T118" s="131"/>
      <c r="U118" s="131">
        <v>0</v>
      </c>
      <c r="V118" s="131">
        <v>0</v>
      </c>
      <c r="W118" s="131">
        <v>0</v>
      </c>
      <c r="X118" s="131" t="s">
        <v>327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328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>
      <c r="A119" s="134" t="s">
        <v>320</v>
      </c>
      <c r="B119" s="135" t="s">
        <v>225</v>
      </c>
      <c r="C119" s="152" t="s">
        <v>226</v>
      </c>
      <c r="D119" s="136"/>
      <c r="E119" s="137"/>
      <c r="F119" s="138"/>
      <c r="G119" s="139">
        <f>SUM(G120:G125)</f>
        <v>0</v>
      </c>
      <c r="H119" s="133"/>
      <c r="I119" s="133">
        <v>0</v>
      </c>
      <c r="J119" s="133"/>
      <c r="K119" s="133">
        <v>0</v>
      </c>
      <c r="L119" s="133"/>
      <c r="M119" s="133"/>
      <c r="N119" s="132"/>
      <c r="O119" s="132"/>
      <c r="P119" s="132"/>
      <c r="Q119" s="132"/>
      <c r="R119" s="133"/>
      <c r="S119" s="133"/>
      <c r="T119" s="133"/>
      <c r="U119" s="133"/>
      <c r="V119" s="133"/>
      <c r="W119" s="133"/>
      <c r="X119" s="133"/>
      <c r="AG119" t="s">
        <v>321</v>
      </c>
    </row>
    <row r="120" spans="1:60" ht="22.5">
      <c r="A120" s="146" t="s">
        <v>397</v>
      </c>
      <c r="B120" s="147" t="s">
        <v>1323</v>
      </c>
      <c r="C120" s="153" t="s">
        <v>2271</v>
      </c>
      <c r="D120" s="148" t="s">
        <v>735</v>
      </c>
      <c r="E120" s="149">
        <v>323.56</v>
      </c>
      <c r="F120" s="150">
        <v>0</v>
      </c>
      <c r="G120" s="151">
        <f t="shared" ref="G120:G123" si="10">F120*E120</f>
        <v>0</v>
      </c>
      <c r="H120" s="131">
        <v>0</v>
      </c>
      <c r="I120" s="131">
        <v>0</v>
      </c>
      <c r="J120" s="131">
        <v>331.5</v>
      </c>
      <c r="K120" s="131">
        <v>107260.14</v>
      </c>
      <c r="L120" s="131">
        <v>21</v>
      </c>
      <c r="M120" s="131">
        <v>129784.7694</v>
      </c>
      <c r="N120" s="130">
        <v>0</v>
      </c>
      <c r="O120" s="130">
        <v>0</v>
      </c>
      <c r="P120" s="130">
        <v>0</v>
      </c>
      <c r="Q120" s="130">
        <v>0</v>
      </c>
      <c r="R120" s="131">
        <v>0</v>
      </c>
      <c r="S120" s="131" t="s">
        <v>326</v>
      </c>
      <c r="T120" s="131"/>
      <c r="U120" s="131">
        <v>0</v>
      </c>
      <c r="V120" s="131">
        <v>0</v>
      </c>
      <c r="W120" s="131">
        <v>0</v>
      </c>
      <c r="X120" s="131" t="s">
        <v>327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328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ht="33.75">
      <c r="A121" s="146" t="s">
        <v>402</v>
      </c>
      <c r="B121" s="147" t="s">
        <v>2272</v>
      </c>
      <c r="C121" s="153" t="s">
        <v>2273</v>
      </c>
      <c r="D121" s="148" t="s">
        <v>735</v>
      </c>
      <c r="E121" s="149">
        <v>323.56</v>
      </c>
      <c r="F121" s="150">
        <v>0</v>
      </c>
      <c r="G121" s="151">
        <f t="shared" si="10"/>
        <v>0</v>
      </c>
      <c r="H121" s="131">
        <v>0</v>
      </c>
      <c r="I121" s="131">
        <v>0</v>
      </c>
      <c r="J121" s="131">
        <v>256.5</v>
      </c>
      <c r="K121" s="131">
        <v>82993.14</v>
      </c>
      <c r="L121" s="131">
        <v>21</v>
      </c>
      <c r="M121" s="131">
        <v>100421.6994</v>
      </c>
      <c r="N121" s="130">
        <v>0</v>
      </c>
      <c r="O121" s="130">
        <v>0</v>
      </c>
      <c r="P121" s="130">
        <v>0</v>
      </c>
      <c r="Q121" s="130">
        <v>0</v>
      </c>
      <c r="R121" s="131">
        <v>0</v>
      </c>
      <c r="S121" s="131" t="s">
        <v>326</v>
      </c>
      <c r="T121" s="131"/>
      <c r="U121" s="131">
        <v>0</v>
      </c>
      <c r="V121" s="131">
        <v>0</v>
      </c>
      <c r="W121" s="131">
        <v>0</v>
      </c>
      <c r="X121" s="131" t="s">
        <v>327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328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ht="33.75">
      <c r="A122" s="146" t="s">
        <v>405</v>
      </c>
      <c r="B122" s="147" t="s">
        <v>2274</v>
      </c>
      <c r="C122" s="153" t="s">
        <v>2275</v>
      </c>
      <c r="D122" s="148" t="s">
        <v>735</v>
      </c>
      <c r="E122" s="149">
        <v>4529.84</v>
      </c>
      <c r="F122" s="150">
        <v>0</v>
      </c>
      <c r="G122" s="151">
        <f t="shared" si="10"/>
        <v>0</v>
      </c>
      <c r="H122" s="131">
        <v>0</v>
      </c>
      <c r="I122" s="131">
        <v>0</v>
      </c>
      <c r="J122" s="131">
        <v>24.6</v>
      </c>
      <c r="K122" s="131">
        <v>111434.06400000001</v>
      </c>
      <c r="L122" s="131">
        <v>21</v>
      </c>
      <c r="M122" s="131">
        <v>134835.2126</v>
      </c>
      <c r="N122" s="130">
        <v>0</v>
      </c>
      <c r="O122" s="130">
        <v>0</v>
      </c>
      <c r="P122" s="130">
        <v>0</v>
      </c>
      <c r="Q122" s="130">
        <v>0</v>
      </c>
      <c r="R122" s="131">
        <v>0</v>
      </c>
      <c r="S122" s="131" t="s">
        <v>326</v>
      </c>
      <c r="T122" s="131"/>
      <c r="U122" s="131">
        <v>0</v>
      </c>
      <c r="V122" s="131">
        <v>0</v>
      </c>
      <c r="W122" s="131">
        <v>0</v>
      </c>
      <c r="X122" s="131" t="s">
        <v>327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328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ht="33.75">
      <c r="A123" s="146" t="s">
        <v>413</v>
      </c>
      <c r="B123" s="147" t="s">
        <v>2276</v>
      </c>
      <c r="C123" s="153" t="s">
        <v>2277</v>
      </c>
      <c r="D123" s="148" t="s">
        <v>735</v>
      </c>
      <c r="E123" s="149">
        <v>201.32</v>
      </c>
      <c r="F123" s="150">
        <v>0</v>
      </c>
      <c r="G123" s="151">
        <f t="shared" si="10"/>
        <v>0</v>
      </c>
      <c r="H123" s="131">
        <v>0</v>
      </c>
      <c r="I123" s="131">
        <v>0</v>
      </c>
      <c r="J123" s="131">
        <v>350</v>
      </c>
      <c r="K123" s="131">
        <v>70462</v>
      </c>
      <c r="L123" s="131">
        <v>21</v>
      </c>
      <c r="M123" s="131">
        <v>85259.02</v>
      </c>
      <c r="N123" s="130">
        <v>0</v>
      </c>
      <c r="O123" s="130">
        <v>0</v>
      </c>
      <c r="P123" s="130">
        <v>0</v>
      </c>
      <c r="Q123" s="130">
        <v>0</v>
      </c>
      <c r="R123" s="131">
        <v>0</v>
      </c>
      <c r="S123" s="131" t="s">
        <v>326</v>
      </c>
      <c r="T123" s="131"/>
      <c r="U123" s="131">
        <v>0</v>
      </c>
      <c r="V123" s="131">
        <v>0</v>
      </c>
      <c r="W123" s="131">
        <v>0</v>
      </c>
      <c r="X123" s="131" t="s">
        <v>327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328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ht="33.75">
      <c r="A124" s="146" t="s">
        <v>425</v>
      </c>
      <c r="B124" s="147" t="s">
        <v>2278</v>
      </c>
      <c r="C124" s="153" t="s">
        <v>2279</v>
      </c>
      <c r="D124" s="148" t="s">
        <v>735</v>
      </c>
      <c r="E124" s="149">
        <v>121.44</v>
      </c>
      <c r="F124" s="150">
        <v>0</v>
      </c>
      <c r="G124" s="151">
        <f>F124*E124</f>
        <v>0</v>
      </c>
      <c r="H124" s="131">
        <v>0</v>
      </c>
      <c r="I124" s="131">
        <v>0</v>
      </c>
      <c r="J124" s="131">
        <v>350</v>
      </c>
      <c r="K124" s="131">
        <v>42504</v>
      </c>
      <c r="L124" s="131">
        <v>21</v>
      </c>
      <c r="M124" s="131">
        <v>51429.84</v>
      </c>
      <c r="N124" s="130">
        <v>0</v>
      </c>
      <c r="O124" s="130">
        <v>0</v>
      </c>
      <c r="P124" s="130">
        <v>0</v>
      </c>
      <c r="Q124" s="130">
        <v>0</v>
      </c>
      <c r="R124" s="131">
        <v>0</v>
      </c>
      <c r="S124" s="131" t="s">
        <v>326</v>
      </c>
      <c r="T124" s="131"/>
      <c r="U124" s="131">
        <v>0</v>
      </c>
      <c r="V124" s="131">
        <v>0</v>
      </c>
      <c r="W124" s="131">
        <v>0</v>
      </c>
      <c r="X124" s="131" t="s">
        <v>327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328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>
      <c r="A125" s="140" t="s">
        <v>221</v>
      </c>
      <c r="B125" s="141" t="s">
        <v>2280</v>
      </c>
      <c r="C125" s="154" t="s">
        <v>2281</v>
      </c>
      <c r="D125" s="142" t="s">
        <v>2282</v>
      </c>
      <c r="E125" s="143">
        <v>-0.8</v>
      </c>
      <c r="F125" s="144">
        <v>0</v>
      </c>
      <c r="G125" s="145">
        <f>F125*E125</f>
        <v>0</v>
      </c>
      <c r="H125" s="131">
        <v>0</v>
      </c>
      <c r="I125" s="131">
        <v>0</v>
      </c>
      <c r="J125" s="131">
        <v>-3000</v>
      </c>
      <c r="K125" s="131">
        <v>-2400</v>
      </c>
      <c r="L125" s="131">
        <v>21</v>
      </c>
      <c r="M125" s="131">
        <v>-2904</v>
      </c>
      <c r="N125" s="130">
        <v>0</v>
      </c>
      <c r="O125" s="130">
        <v>0</v>
      </c>
      <c r="P125" s="130">
        <v>0</v>
      </c>
      <c r="Q125" s="130">
        <v>0</v>
      </c>
      <c r="R125" s="131">
        <v>0</v>
      </c>
      <c r="S125" s="131" t="s">
        <v>326</v>
      </c>
      <c r="T125" s="131"/>
      <c r="U125" s="131">
        <v>0</v>
      </c>
      <c r="V125" s="131">
        <v>0</v>
      </c>
      <c r="W125" s="131">
        <v>0</v>
      </c>
      <c r="X125" s="131" t="s">
        <v>327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328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>
      <c r="A126" s="3"/>
      <c r="B126" s="4"/>
      <c r="C126" s="155"/>
      <c r="D126" s="6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AE126">
        <v>15</v>
      </c>
      <c r="AF126">
        <v>21</v>
      </c>
      <c r="AG126" t="s">
        <v>307</v>
      </c>
    </row>
    <row r="127" spans="1:60">
      <c r="C127" s="156"/>
      <c r="D127" s="10"/>
      <c r="AG127" t="s">
        <v>1158</v>
      </c>
    </row>
    <row r="128" spans="1:60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G57" sqref="G57"/>
    </sheetView>
  </sheetViews>
  <sheetFormatPr defaultRowHeight="12.75"/>
  <cols>
    <col min="1" max="1" width="3.42578125" customWidth="1"/>
    <col min="2" max="2" width="12.5703125" style="116" customWidth="1"/>
    <col min="3" max="3" width="38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7</v>
      </c>
      <c r="B1" s="248"/>
      <c r="C1" s="248"/>
      <c r="D1" s="248"/>
      <c r="E1" s="248"/>
      <c r="F1" s="248"/>
      <c r="G1" s="248"/>
      <c r="AG1" t="s">
        <v>293</v>
      </c>
    </row>
    <row r="2" spans="1:60" ht="24.95" customHeight="1">
      <c r="A2" s="118" t="s">
        <v>8</v>
      </c>
      <c r="B2" s="49" t="s">
        <v>294</v>
      </c>
      <c r="C2" s="249" t="s">
        <v>295</v>
      </c>
      <c r="D2" s="250"/>
      <c r="E2" s="250"/>
      <c r="F2" s="250"/>
      <c r="G2" s="251"/>
      <c r="AG2" t="s">
        <v>296</v>
      </c>
    </row>
    <row r="3" spans="1:60" ht="24.95" customHeight="1">
      <c r="A3" s="118" t="s">
        <v>9</v>
      </c>
      <c r="B3" s="49" t="s">
        <v>44</v>
      </c>
      <c r="C3" s="249" t="s">
        <v>45</v>
      </c>
      <c r="D3" s="250"/>
      <c r="E3" s="250"/>
      <c r="F3" s="250"/>
      <c r="G3" s="251"/>
      <c r="AC3" s="116" t="s">
        <v>296</v>
      </c>
      <c r="AG3" t="s">
        <v>297</v>
      </c>
    </row>
    <row r="4" spans="1:60" ht="24.95" customHeight="1">
      <c r="A4" s="119" t="s">
        <v>10</v>
      </c>
      <c r="B4" s="120" t="s">
        <v>53</v>
      </c>
      <c r="C4" s="252" t="s">
        <v>54</v>
      </c>
      <c r="D4" s="253"/>
      <c r="E4" s="253"/>
      <c r="F4" s="253"/>
      <c r="G4" s="254"/>
      <c r="AG4" t="s">
        <v>298</v>
      </c>
    </row>
    <row r="5" spans="1:60">
      <c r="D5" s="10"/>
    </row>
    <row r="6" spans="1:60" ht="38.25">
      <c r="A6" s="122" t="s">
        <v>299</v>
      </c>
      <c r="B6" s="124" t="s">
        <v>300</v>
      </c>
      <c r="C6" s="124" t="s">
        <v>301</v>
      </c>
      <c r="D6" s="123" t="s">
        <v>302</v>
      </c>
      <c r="E6" s="122" t="s">
        <v>303</v>
      </c>
      <c r="F6" s="121" t="s">
        <v>304</v>
      </c>
      <c r="G6" s="122" t="s">
        <v>31</v>
      </c>
      <c r="H6" s="125" t="s">
        <v>32</v>
      </c>
      <c r="I6" s="125" t="s">
        <v>305</v>
      </c>
      <c r="J6" s="125" t="s">
        <v>33</v>
      </c>
      <c r="K6" s="125" t="s">
        <v>306</v>
      </c>
      <c r="L6" s="125" t="s">
        <v>307</v>
      </c>
      <c r="M6" s="125" t="s">
        <v>308</v>
      </c>
      <c r="N6" s="125" t="s">
        <v>309</v>
      </c>
      <c r="O6" s="125" t="s">
        <v>310</v>
      </c>
      <c r="P6" s="125" t="s">
        <v>311</v>
      </c>
      <c r="Q6" s="125" t="s">
        <v>312</v>
      </c>
      <c r="R6" s="125" t="s">
        <v>313</v>
      </c>
      <c r="S6" s="125" t="s">
        <v>314</v>
      </c>
      <c r="T6" s="125" t="s">
        <v>315</v>
      </c>
      <c r="U6" s="125" t="s">
        <v>316</v>
      </c>
      <c r="V6" s="125" t="s">
        <v>317</v>
      </c>
      <c r="W6" s="125" t="s">
        <v>318</v>
      </c>
      <c r="X6" s="125" t="s">
        <v>319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34" t="s">
        <v>320</v>
      </c>
      <c r="B8" s="135" t="s">
        <v>130</v>
      </c>
      <c r="C8" s="152" t="s">
        <v>125</v>
      </c>
      <c r="D8" s="136"/>
      <c r="E8" s="137"/>
      <c r="F8" s="138"/>
      <c r="G8" s="139">
        <f>SUM(G9:G18)</f>
        <v>0</v>
      </c>
      <c r="H8" s="133"/>
      <c r="I8" s="133">
        <v>0</v>
      </c>
      <c r="J8" s="133"/>
      <c r="K8" s="133">
        <v>0</v>
      </c>
      <c r="L8" s="133"/>
      <c r="M8" s="133"/>
      <c r="N8" s="132"/>
      <c r="O8" s="132"/>
      <c r="P8" s="132"/>
      <c r="Q8" s="132"/>
      <c r="R8" s="133"/>
      <c r="S8" s="133"/>
      <c r="T8" s="133"/>
      <c r="U8" s="133"/>
      <c r="V8" s="133"/>
      <c r="W8" s="133"/>
      <c r="X8" s="133"/>
      <c r="AG8" t="s">
        <v>321</v>
      </c>
    </row>
    <row r="9" spans="1:60">
      <c r="A9" s="146" t="s">
        <v>130</v>
      </c>
      <c r="B9" s="147" t="s">
        <v>2093</v>
      </c>
      <c r="C9" s="153" t="s">
        <v>2094</v>
      </c>
      <c r="D9" s="148" t="s">
        <v>338</v>
      </c>
      <c r="E9" s="149">
        <v>262</v>
      </c>
      <c r="F9" s="150">
        <v>0</v>
      </c>
      <c r="G9" s="145">
        <f t="shared" ref="G9:G18" si="0">F9*E9</f>
        <v>0</v>
      </c>
      <c r="H9" s="131">
        <v>0</v>
      </c>
      <c r="I9" s="131">
        <v>0</v>
      </c>
      <c r="J9" s="131">
        <v>67.2</v>
      </c>
      <c r="K9" s="131">
        <v>17606.400000000001</v>
      </c>
      <c r="L9" s="131">
        <v>21</v>
      </c>
      <c r="M9" s="131">
        <v>21303.744000000002</v>
      </c>
      <c r="N9" s="130">
        <v>0</v>
      </c>
      <c r="O9" s="130">
        <v>0</v>
      </c>
      <c r="P9" s="130">
        <v>0.13800000000000001</v>
      </c>
      <c r="Q9" s="130">
        <v>36.156000000000006</v>
      </c>
      <c r="R9" s="131">
        <v>0</v>
      </c>
      <c r="S9" s="131" t="s">
        <v>326</v>
      </c>
      <c r="T9" s="131"/>
      <c r="U9" s="131">
        <v>0</v>
      </c>
      <c r="V9" s="131">
        <v>0</v>
      </c>
      <c r="W9" s="131">
        <v>0</v>
      </c>
      <c r="X9" s="131" t="s">
        <v>327</v>
      </c>
      <c r="Y9" s="126"/>
      <c r="Z9" s="126"/>
      <c r="AA9" s="126"/>
      <c r="AB9" s="126"/>
      <c r="AC9" s="126"/>
      <c r="AD9" s="126"/>
      <c r="AE9" s="126"/>
      <c r="AF9" s="126"/>
      <c r="AG9" s="126" t="s">
        <v>328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ht="45">
      <c r="A10" s="146" t="s">
        <v>149</v>
      </c>
      <c r="B10" s="147" t="s">
        <v>2283</v>
      </c>
      <c r="C10" s="153" t="s">
        <v>2284</v>
      </c>
      <c r="D10" s="148" t="s">
        <v>338</v>
      </c>
      <c r="E10" s="149">
        <v>127</v>
      </c>
      <c r="F10" s="150">
        <v>0</v>
      </c>
      <c r="G10" s="145">
        <f t="shared" si="0"/>
        <v>0</v>
      </c>
      <c r="H10" s="131">
        <v>0</v>
      </c>
      <c r="I10" s="131">
        <v>0</v>
      </c>
      <c r="J10" s="131">
        <v>63.74</v>
      </c>
      <c r="K10" s="131">
        <v>8094.9800000000005</v>
      </c>
      <c r="L10" s="131">
        <v>21</v>
      </c>
      <c r="M10" s="131">
        <v>9794.9257999999991</v>
      </c>
      <c r="N10" s="130">
        <v>0</v>
      </c>
      <c r="O10" s="130">
        <v>0</v>
      </c>
      <c r="P10" s="130">
        <v>0</v>
      </c>
      <c r="Q10" s="130">
        <v>0</v>
      </c>
      <c r="R10" s="131">
        <v>0</v>
      </c>
      <c r="S10" s="131" t="s">
        <v>326</v>
      </c>
      <c r="T10" s="131"/>
      <c r="U10" s="131">
        <v>0</v>
      </c>
      <c r="V10" s="131">
        <v>0</v>
      </c>
      <c r="W10" s="131">
        <v>0</v>
      </c>
      <c r="X10" s="131" t="s">
        <v>327</v>
      </c>
      <c r="Y10" s="126"/>
      <c r="Z10" s="126"/>
      <c r="AA10" s="126"/>
      <c r="AB10" s="126"/>
      <c r="AC10" s="126"/>
      <c r="AD10" s="126"/>
      <c r="AE10" s="126"/>
      <c r="AF10" s="126"/>
      <c r="AG10" s="126" t="s">
        <v>328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ht="22.5">
      <c r="A11" s="146" t="s">
        <v>153</v>
      </c>
      <c r="B11" s="147" t="s">
        <v>2095</v>
      </c>
      <c r="C11" s="153" t="s">
        <v>2096</v>
      </c>
      <c r="D11" s="148" t="s">
        <v>338</v>
      </c>
      <c r="E11" s="149">
        <v>262</v>
      </c>
      <c r="F11" s="150">
        <v>0</v>
      </c>
      <c r="G11" s="145">
        <f t="shared" si="0"/>
        <v>0</v>
      </c>
      <c r="H11" s="131">
        <v>0</v>
      </c>
      <c r="I11" s="131">
        <v>0</v>
      </c>
      <c r="J11" s="131">
        <v>39.700000000000003</v>
      </c>
      <c r="K11" s="131">
        <v>10401.400000000001</v>
      </c>
      <c r="L11" s="131">
        <v>21</v>
      </c>
      <c r="M11" s="131">
        <v>12585.694</v>
      </c>
      <c r="N11" s="130">
        <v>0</v>
      </c>
      <c r="O11" s="130">
        <v>0</v>
      </c>
      <c r="P11" s="130">
        <v>0.4</v>
      </c>
      <c r="Q11" s="130">
        <v>104.80000000000001</v>
      </c>
      <c r="R11" s="131">
        <v>0</v>
      </c>
      <c r="S11" s="131" t="s">
        <v>326</v>
      </c>
      <c r="T11" s="131"/>
      <c r="U11" s="131">
        <v>0</v>
      </c>
      <c r="V11" s="131">
        <v>0</v>
      </c>
      <c r="W11" s="131">
        <v>0</v>
      </c>
      <c r="X11" s="131" t="s">
        <v>327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328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ht="56.25">
      <c r="A12" s="146" t="s">
        <v>155</v>
      </c>
      <c r="B12" s="147" t="s">
        <v>2097</v>
      </c>
      <c r="C12" s="153" t="s">
        <v>2098</v>
      </c>
      <c r="D12" s="148" t="s">
        <v>338</v>
      </c>
      <c r="E12" s="149">
        <v>12</v>
      </c>
      <c r="F12" s="150">
        <v>0</v>
      </c>
      <c r="G12" s="145">
        <f t="shared" si="0"/>
        <v>0</v>
      </c>
      <c r="H12" s="131">
        <v>0</v>
      </c>
      <c r="I12" s="131">
        <v>0</v>
      </c>
      <c r="J12" s="131">
        <v>224.82</v>
      </c>
      <c r="K12" s="131">
        <v>2697.84</v>
      </c>
      <c r="L12" s="131">
        <v>21</v>
      </c>
      <c r="M12" s="131">
        <v>3264.3864000000003</v>
      </c>
      <c r="N12" s="130">
        <v>0</v>
      </c>
      <c r="O12" s="130">
        <v>0</v>
      </c>
      <c r="P12" s="130">
        <v>0</v>
      </c>
      <c r="Q12" s="130">
        <v>0</v>
      </c>
      <c r="R12" s="131">
        <v>0</v>
      </c>
      <c r="S12" s="131" t="s">
        <v>326</v>
      </c>
      <c r="T12" s="131"/>
      <c r="U12" s="131">
        <v>0</v>
      </c>
      <c r="V12" s="131">
        <v>0</v>
      </c>
      <c r="W12" s="131">
        <v>0</v>
      </c>
      <c r="X12" s="131" t="s">
        <v>327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328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>
      <c r="A13" s="146" t="s">
        <v>159</v>
      </c>
      <c r="B13" s="147" t="s">
        <v>2285</v>
      </c>
      <c r="C13" s="153" t="s">
        <v>2286</v>
      </c>
      <c r="D13" s="148" t="s">
        <v>408</v>
      </c>
      <c r="E13" s="149">
        <v>133</v>
      </c>
      <c r="F13" s="150">
        <v>0</v>
      </c>
      <c r="G13" s="145">
        <f t="shared" si="0"/>
        <v>0</v>
      </c>
      <c r="H13" s="131">
        <v>0</v>
      </c>
      <c r="I13" s="131">
        <v>0</v>
      </c>
      <c r="J13" s="131">
        <v>100.5</v>
      </c>
      <c r="K13" s="131">
        <v>13366.5</v>
      </c>
      <c r="L13" s="131">
        <v>21</v>
      </c>
      <c r="M13" s="131">
        <v>16173.465</v>
      </c>
      <c r="N13" s="130">
        <v>0</v>
      </c>
      <c r="O13" s="130">
        <v>0</v>
      </c>
      <c r="P13" s="130">
        <v>0.27</v>
      </c>
      <c r="Q13" s="130">
        <v>35.910000000000004</v>
      </c>
      <c r="R13" s="131">
        <v>0</v>
      </c>
      <c r="S13" s="131" t="s">
        <v>326</v>
      </c>
      <c r="T13" s="131"/>
      <c r="U13" s="131">
        <v>0</v>
      </c>
      <c r="V13" s="131">
        <v>0</v>
      </c>
      <c r="W13" s="131">
        <v>0</v>
      </c>
      <c r="X13" s="131" t="s">
        <v>327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328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ht="33.75">
      <c r="A14" s="146" t="s">
        <v>757</v>
      </c>
      <c r="B14" s="147" t="s">
        <v>2287</v>
      </c>
      <c r="C14" s="153" t="s">
        <v>2288</v>
      </c>
      <c r="D14" s="148" t="s">
        <v>653</v>
      </c>
      <c r="E14" s="149">
        <v>58.097000000000001</v>
      </c>
      <c r="F14" s="150">
        <v>0</v>
      </c>
      <c r="G14" s="145">
        <f t="shared" si="0"/>
        <v>0</v>
      </c>
      <c r="H14" s="131">
        <v>0</v>
      </c>
      <c r="I14" s="131">
        <v>0</v>
      </c>
      <c r="J14" s="131">
        <v>1106.9100000000001</v>
      </c>
      <c r="K14" s="131">
        <v>64308.150270000006</v>
      </c>
      <c r="L14" s="131">
        <v>21</v>
      </c>
      <c r="M14" s="131">
        <v>77812.861499999999</v>
      </c>
      <c r="N14" s="130">
        <v>0</v>
      </c>
      <c r="O14" s="130">
        <v>0</v>
      </c>
      <c r="P14" s="130">
        <v>0</v>
      </c>
      <c r="Q14" s="130">
        <v>0</v>
      </c>
      <c r="R14" s="131">
        <v>0</v>
      </c>
      <c r="S14" s="131" t="s">
        <v>326</v>
      </c>
      <c r="T14" s="131"/>
      <c r="U14" s="131">
        <v>0</v>
      </c>
      <c r="V14" s="131">
        <v>0</v>
      </c>
      <c r="W14" s="131">
        <v>0</v>
      </c>
      <c r="X14" s="131" t="s">
        <v>327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328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ht="56.25">
      <c r="A15" s="146" t="s">
        <v>761</v>
      </c>
      <c r="B15" s="147" t="s">
        <v>2121</v>
      </c>
      <c r="C15" s="153" t="s">
        <v>2122</v>
      </c>
      <c r="D15" s="148" t="s">
        <v>653</v>
      </c>
      <c r="E15" s="149">
        <v>4.2770000000000001</v>
      </c>
      <c r="F15" s="150">
        <v>0</v>
      </c>
      <c r="G15" s="145">
        <f t="shared" si="0"/>
        <v>0</v>
      </c>
      <c r="H15" s="131">
        <v>0</v>
      </c>
      <c r="I15" s="131">
        <v>0</v>
      </c>
      <c r="J15" s="131">
        <v>51.4</v>
      </c>
      <c r="K15" s="131">
        <v>219.83779999999999</v>
      </c>
      <c r="L15" s="131">
        <v>21</v>
      </c>
      <c r="M15" s="131">
        <v>266.00639999999999</v>
      </c>
      <c r="N15" s="130">
        <v>0</v>
      </c>
      <c r="O15" s="130">
        <v>0</v>
      </c>
      <c r="P15" s="130">
        <v>0</v>
      </c>
      <c r="Q15" s="130">
        <v>0</v>
      </c>
      <c r="R15" s="131">
        <v>0</v>
      </c>
      <c r="S15" s="131" t="s">
        <v>326</v>
      </c>
      <c r="T15" s="131"/>
      <c r="U15" s="131">
        <v>0</v>
      </c>
      <c r="V15" s="131">
        <v>0</v>
      </c>
      <c r="W15" s="131">
        <v>0</v>
      </c>
      <c r="X15" s="131" t="s">
        <v>327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ht="56.25">
      <c r="A16" s="146" t="s">
        <v>219</v>
      </c>
      <c r="B16" s="147" t="s">
        <v>2289</v>
      </c>
      <c r="C16" s="153" t="s">
        <v>2122</v>
      </c>
      <c r="D16" s="148" t="s">
        <v>653</v>
      </c>
      <c r="E16" s="149">
        <v>36.756999999999998</v>
      </c>
      <c r="F16" s="150">
        <v>0</v>
      </c>
      <c r="G16" s="145">
        <f t="shared" si="0"/>
        <v>0</v>
      </c>
      <c r="H16" s="131">
        <v>0</v>
      </c>
      <c r="I16" s="131">
        <v>0</v>
      </c>
      <c r="J16" s="131">
        <v>299</v>
      </c>
      <c r="K16" s="131">
        <v>10990.342999999999</v>
      </c>
      <c r="L16" s="131">
        <v>21</v>
      </c>
      <c r="M16" s="131">
        <v>13298.311400000001</v>
      </c>
      <c r="N16" s="130">
        <v>0</v>
      </c>
      <c r="O16" s="130">
        <v>0</v>
      </c>
      <c r="P16" s="130">
        <v>0</v>
      </c>
      <c r="Q16" s="130">
        <v>0</v>
      </c>
      <c r="R16" s="131">
        <v>0</v>
      </c>
      <c r="S16" s="131" t="s">
        <v>326</v>
      </c>
      <c r="T16" s="131"/>
      <c r="U16" s="131">
        <v>0</v>
      </c>
      <c r="V16" s="131">
        <v>0</v>
      </c>
      <c r="W16" s="131">
        <v>0</v>
      </c>
      <c r="X16" s="131" t="s">
        <v>327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328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ht="33.75">
      <c r="A17" s="146" t="s">
        <v>223</v>
      </c>
      <c r="B17" s="147" t="s">
        <v>2290</v>
      </c>
      <c r="C17" s="153" t="s">
        <v>2279</v>
      </c>
      <c r="D17" s="148" t="s">
        <v>735</v>
      </c>
      <c r="E17" s="149">
        <v>66.162999999999997</v>
      </c>
      <c r="F17" s="150">
        <v>0</v>
      </c>
      <c r="G17" s="145">
        <f t="shared" si="0"/>
        <v>0</v>
      </c>
      <c r="H17" s="131">
        <v>0</v>
      </c>
      <c r="I17" s="131">
        <v>0</v>
      </c>
      <c r="J17" s="131">
        <v>300</v>
      </c>
      <c r="K17" s="131">
        <v>19848.899999999998</v>
      </c>
      <c r="L17" s="131">
        <v>21</v>
      </c>
      <c r="M17" s="131">
        <v>24017.169000000002</v>
      </c>
      <c r="N17" s="130">
        <v>0</v>
      </c>
      <c r="O17" s="130">
        <v>0</v>
      </c>
      <c r="P17" s="130">
        <v>0</v>
      </c>
      <c r="Q17" s="130">
        <v>0</v>
      </c>
      <c r="R17" s="131">
        <v>0</v>
      </c>
      <c r="S17" s="131" t="s">
        <v>326</v>
      </c>
      <c r="T17" s="131"/>
      <c r="U17" s="131">
        <v>0</v>
      </c>
      <c r="V17" s="131">
        <v>0</v>
      </c>
      <c r="W17" s="131">
        <v>0</v>
      </c>
      <c r="X17" s="131" t="s">
        <v>327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ht="33.75">
      <c r="A18" s="146" t="s">
        <v>63</v>
      </c>
      <c r="B18" s="147" t="s">
        <v>2141</v>
      </c>
      <c r="C18" s="153" t="s">
        <v>2142</v>
      </c>
      <c r="D18" s="148" t="s">
        <v>338</v>
      </c>
      <c r="E18" s="149">
        <v>362.18700000000001</v>
      </c>
      <c r="F18" s="150">
        <v>0</v>
      </c>
      <c r="G18" s="145">
        <f t="shared" si="0"/>
        <v>0</v>
      </c>
      <c r="H18" s="131">
        <v>0</v>
      </c>
      <c r="I18" s="131">
        <v>0</v>
      </c>
      <c r="J18" s="131">
        <v>15.3</v>
      </c>
      <c r="K18" s="131">
        <v>5541.4611000000004</v>
      </c>
      <c r="L18" s="131">
        <v>21</v>
      </c>
      <c r="M18" s="131">
        <v>6705.1666000000005</v>
      </c>
      <c r="N18" s="130">
        <v>0</v>
      </c>
      <c r="O18" s="130">
        <v>0</v>
      </c>
      <c r="P18" s="130">
        <v>0</v>
      </c>
      <c r="Q18" s="130">
        <v>0</v>
      </c>
      <c r="R18" s="131">
        <v>0</v>
      </c>
      <c r="S18" s="131" t="s">
        <v>326</v>
      </c>
      <c r="T18" s="131"/>
      <c r="U18" s="131">
        <v>0</v>
      </c>
      <c r="V18" s="131">
        <v>0</v>
      </c>
      <c r="W18" s="131">
        <v>0</v>
      </c>
      <c r="X18" s="131" t="s">
        <v>327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328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>
      <c r="A19" s="134" t="s">
        <v>320</v>
      </c>
      <c r="B19" s="135" t="s">
        <v>159</v>
      </c>
      <c r="C19" s="152" t="s">
        <v>160</v>
      </c>
      <c r="D19" s="136"/>
      <c r="E19" s="137"/>
      <c r="F19" s="138"/>
      <c r="G19" s="139">
        <f>SUM(G20:G30)</f>
        <v>0</v>
      </c>
      <c r="H19" s="133"/>
      <c r="I19" s="133">
        <v>0</v>
      </c>
      <c r="J19" s="133"/>
      <c r="K19" s="133">
        <v>0</v>
      </c>
      <c r="L19" s="133"/>
      <c r="M19" s="133"/>
      <c r="N19" s="132"/>
      <c r="O19" s="132"/>
      <c r="P19" s="132"/>
      <c r="Q19" s="132"/>
      <c r="R19" s="133"/>
      <c r="S19" s="133"/>
      <c r="T19" s="133"/>
      <c r="U19" s="133"/>
      <c r="V19" s="133"/>
      <c r="W19" s="133"/>
      <c r="X19" s="133"/>
      <c r="AG19" t="s">
        <v>321</v>
      </c>
    </row>
    <row r="20" spans="1:60">
      <c r="A20" s="146" t="s">
        <v>65</v>
      </c>
      <c r="B20" s="147" t="s">
        <v>2291</v>
      </c>
      <c r="C20" s="153" t="s">
        <v>2292</v>
      </c>
      <c r="D20" s="148" t="s">
        <v>338</v>
      </c>
      <c r="E20" s="149">
        <v>142.16</v>
      </c>
      <c r="F20" s="150">
        <v>0</v>
      </c>
      <c r="G20" s="145">
        <f t="shared" ref="G20:G30" si="1">F20*E20</f>
        <v>0</v>
      </c>
      <c r="H20" s="131">
        <v>161.94</v>
      </c>
      <c r="I20" s="131">
        <v>23021.3904</v>
      </c>
      <c r="J20" s="131">
        <v>32.06</v>
      </c>
      <c r="K20" s="131">
        <v>4557.6496000000006</v>
      </c>
      <c r="L20" s="131">
        <v>21</v>
      </c>
      <c r="M20" s="131">
        <v>33370.638400000003</v>
      </c>
      <c r="N20" s="130">
        <v>0.378</v>
      </c>
      <c r="O20" s="130">
        <v>53.73648</v>
      </c>
      <c r="P20" s="130">
        <v>0</v>
      </c>
      <c r="Q20" s="130">
        <v>0</v>
      </c>
      <c r="R20" s="131">
        <v>0</v>
      </c>
      <c r="S20" s="131" t="s">
        <v>326</v>
      </c>
      <c r="T20" s="131"/>
      <c r="U20" s="131">
        <v>0</v>
      </c>
      <c r="V20" s="131">
        <v>0</v>
      </c>
      <c r="W20" s="131">
        <v>0</v>
      </c>
      <c r="X20" s="131" t="s">
        <v>327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328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>
      <c r="A21" s="146" t="s">
        <v>67</v>
      </c>
      <c r="B21" s="147" t="s">
        <v>2291</v>
      </c>
      <c r="C21" s="153" t="s">
        <v>2292</v>
      </c>
      <c r="D21" s="148" t="s">
        <v>338</v>
      </c>
      <c r="E21" s="149">
        <v>142.16</v>
      </c>
      <c r="F21" s="150">
        <v>0</v>
      </c>
      <c r="G21" s="145">
        <f t="shared" si="1"/>
        <v>0</v>
      </c>
      <c r="H21" s="131">
        <v>161.94</v>
      </c>
      <c r="I21" s="131">
        <v>23021.3904</v>
      </c>
      <c r="J21" s="131">
        <v>32.06</v>
      </c>
      <c r="K21" s="131">
        <v>4557.6496000000006</v>
      </c>
      <c r="L21" s="131">
        <v>21</v>
      </c>
      <c r="M21" s="131">
        <v>33370.638400000003</v>
      </c>
      <c r="N21" s="130">
        <v>0.378</v>
      </c>
      <c r="O21" s="130">
        <v>53.73648</v>
      </c>
      <c r="P21" s="130">
        <v>0</v>
      </c>
      <c r="Q21" s="130">
        <v>0</v>
      </c>
      <c r="R21" s="131">
        <v>0</v>
      </c>
      <c r="S21" s="131" t="s">
        <v>326</v>
      </c>
      <c r="T21" s="131"/>
      <c r="U21" s="131">
        <v>0</v>
      </c>
      <c r="V21" s="131">
        <v>0</v>
      </c>
      <c r="W21" s="131">
        <v>0</v>
      </c>
      <c r="X21" s="131" t="s">
        <v>327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328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>
      <c r="A22" s="146" t="s">
        <v>69</v>
      </c>
      <c r="B22" s="147" t="s">
        <v>2293</v>
      </c>
      <c r="C22" s="153" t="s">
        <v>2294</v>
      </c>
      <c r="D22" s="148" t="s">
        <v>338</v>
      </c>
      <c r="E22" s="149">
        <v>220.02699999999999</v>
      </c>
      <c r="F22" s="150">
        <v>0</v>
      </c>
      <c r="G22" s="145">
        <f t="shared" si="1"/>
        <v>0</v>
      </c>
      <c r="H22" s="131">
        <v>270.95</v>
      </c>
      <c r="I22" s="131">
        <v>59616.315649999997</v>
      </c>
      <c r="J22" s="131">
        <v>39.049999999999997</v>
      </c>
      <c r="K22" s="131">
        <v>8592.0543499999985</v>
      </c>
      <c r="L22" s="131">
        <v>21</v>
      </c>
      <c r="M22" s="131">
        <v>82532.127699999997</v>
      </c>
      <c r="N22" s="130">
        <v>0.55125000000000002</v>
      </c>
      <c r="O22" s="130">
        <v>121.28988375</v>
      </c>
      <c r="P22" s="130">
        <v>0</v>
      </c>
      <c r="Q22" s="130">
        <v>0</v>
      </c>
      <c r="R22" s="131">
        <v>0</v>
      </c>
      <c r="S22" s="131" t="s">
        <v>326</v>
      </c>
      <c r="T22" s="131"/>
      <c r="U22" s="131">
        <v>0</v>
      </c>
      <c r="V22" s="131">
        <v>0</v>
      </c>
      <c r="W22" s="131">
        <v>0</v>
      </c>
      <c r="X22" s="131" t="s">
        <v>327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328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56.25">
      <c r="A23" s="146" t="s">
        <v>71</v>
      </c>
      <c r="B23" s="147" t="s">
        <v>2295</v>
      </c>
      <c r="C23" s="153" t="s">
        <v>2198</v>
      </c>
      <c r="D23" s="148" t="s">
        <v>338</v>
      </c>
      <c r="E23" s="149">
        <v>220.02699999999999</v>
      </c>
      <c r="F23" s="150">
        <v>0</v>
      </c>
      <c r="G23" s="145">
        <f t="shared" si="1"/>
        <v>0</v>
      </c>
      <c r="H23" s="131">
        <v>0</v>
      </c>
      <c r="I23" s="131">
        <v>0</v>
      </c>
      <c r="J23" s="131">
        <v>443.5</v>
      </c>
      <c r="K23" s="131">
        <v>97581.974499999997</v>
      </c>
      <c r="L23" s="131">
        <v>21</v>
      </c>
      <c r="M23" s="131">
        <v>118074.18369999999</v>
      </c>
      <c r="N23" s="130">
        <v>0</v>
      </c>
      <c r="O23" s="130">
        <v>0</v>
      </c>
      <c r="P23" s="130">
        <v>0</v>
      </c>
      <c r="Q23" s="130">
        <v>0</v>
      </c>
      <c r="R23" s="131">
        <v>0</v>
      </c>
      <c r="S23" s="131" t="s">
        <v>326</v>
      </c>
      <c r="T23" s="131"/>
      <c r="U23" s="131">
        <v>0</v>
      </c>
      <c r="V23" s="131">
        <v>0</v>
      </c>
      <c r="W23" s="131">
        <v>0</v>
      </c>
      <c r="X23" s="131" t="s">
        <v>327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328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>
      <c r="A24" s="146" t="s">
        <v>73</v>
      </c>
      <c r="B24" s="147" t="s">
        <v>2296</v>
      </c>
      <c r="C24" s="153" t="s">
        <v>2297</v>
      </c>
      <c r="D24" s="148" t="s">
        <v>338</v>
      </c>
      <c r="E24" s="149">
        <v>213.983</v>
      </c>
      <c r="F24" s="150">
        <v>0</v>
      </c>
      <c r="G24" s="145">
        <f t="shared" si="1"/>
        <v>0</v>
      </c>
      <c r="H24" s="131">
        <v>367</v>
      </c>
      <c r="I24" s="131">
        <v>78531.760999999999</v>
      </c>
      <c r="J24" s="131">
        <v>0</v>
      </c>
      <c r="K24" s="131">
        <v>0</v>
      </c>
      <c r="L24" s="131">
        <v>21</v>
      </c>
      <c r="M24" s="131">
        <v>95023.429599999989</v>
      </c>
      <c r="N24" s="130">
        <v>0</v>
      </c>
      <c r="O24" s="130">
        <v>0</v>
      </c>
      <c r="P24" s="130">
        <v>0</v>
      </c>
      <c r="Q24" s="130">
        <v>0</v>
      </c>
      <c r="R24" s="131">
        <v>0</v>
      </c>
      <c r="S24" s="131" t="s">
        <v>326</v>
      </c>
      <c r="T24" s="131"/>
      <c r="U24" s="131">
        <v>0</v>
      </c>
      <c r="V24" s="131">
        <v>0</v>
      </c>
      <c r="W24" s="131">
        <v>0</v>
      </c>
      <c r="X24" s="131" t="s">
        <v>385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386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ht="22.5">
      <c r="A25" s="146" t="s">
        <v>75</v>
      </c>
      <c r="B25" s="147" t="s">
        <v>2298</v>
      </c>
      <c r="C25" s="153" t="s">
        <v>2299</v>
      </c>
      <c r="D25" s="148" t="s">
        <v>338</v>
      </c>
      <c r="E25" s="149">
        <v>10.445</v>
      </c>
      <c r="F25" s="150">
        <v>0</v>
      </c>
      <c r="G25" s="145">
        <f t="shared" si="1"/>
        <v>0</v>
      </c>
      <c r="H25" s="131">
        <v>646.79999999999995</v>
      </c>
      <c r="I25" s="131">
        <v>6755.826</v>
      </c>
      <c r="J25" s="131">
        <v>0</v>
      </c>
      <c r="K25" s="131">
        <v>0</v>
      </c>
      <c r="L25" s="131">
        <v>21</v>
      </c>
      <c r="M25" s="131">
        <v>8174.5542999999998</v>
      </c>
      <c r="N25" s="130">
        <v>0</v>
      </c>
      <c r="O25" s="130">
        <v>0</v>
      </c>
      <c r="P25" s="130">
        <v>0</v>
      </c>
      <c r="Q25" s="130">
        <v>0</v>
      </c>
      <c r="R25" s="131">
        <v>0</v>
      </c>
      <c r="S25" s="131" t="s">
        <v>326</v>
      </c>
      <c r="T25" s="131"/>
      <c r="U25" s="131">
        <v>0</v>
      </c>
      <c r="V25" s="131">
        <v>0</v>
      </c>
      <c r="W25" s="131">
        <v>0</v>
      </c>
      <c r="X25" s="131" t="s">
        <v>385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386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ht="56.25">
      <c r="A26" s="146" t="s">
        <v>147</v>
      </c>
      <c r="B26" s="147" t="s">
        <v>2300</v>
      </c>
      <c r="C26" s="153" t="s">
        <v>2301</v>
      </c>
      <c r="D26" s="148" t="s">
        <v>338</v>
      </c>
      <c r="E26" s="149">
        <v>142.16</v>
      </c>
      <c r="F26" s="150">
        <v>0</v>
      </c>
      <c r="G26" s="145">
        <f t="shared" si="1"/>
        <v>0</v>
      </c>
      <c r="H26" s="131">
        <v>0</v>
      </c>
      <c r="I26" s="131">
        <v>0</v>
      </c>
      <c r="J26" s="131">
        <v>443.5</v>
      </c>
      <c r="K26" s="131">
        <v>63047.96</v>
      </c>
      <c r="L26" s="131">
        <v>21</v>
      </c>
      <c r="M26" s="131">
        <v>76288.031600000002</v>
      </c>
      <c r="N26" s="130">
        <v>0</v>
      </c>
      <c r="O26" s="130">
        <v>0</v>
      </c>
      <c r="P26" s="130">
        <v>0</v>
      </c>
      <c r="Q26" s="130">
        <v>0</v>
      </c>
      <c r="R26" s="131">
        <v>0</v>
      </c>
      <c r="S26" s="131" t="s">
        <v>326</v>
      </c>
      <c r="T26" s="131"/>
      <c r="U26" s="131">
        <v>0</v>
      </c>
      <c r="V26" s="131">
        <v>0</v>
      </c>
      <c r="W26" s="131">
        <v>0</v>
      </c>
      <c r="X26" s="131" t="s">
        <v>327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328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>
      <c r="A27" s="146" t="s">
        <v>806</v>
      </c>
      <c r="B27" s="147" t="s">
        <v>2302</v>
      </c>
      <c r="C27" s="153" t="s">
        <v>2303</v>
      </c>
      <c r="D27" s="148" t="s">
        <v>338</v>
      </c>
      <c r="E27" s="149">
        <v>107.059</v>
      </c>
      <c r="F27" s="150">
        <v>0</v>
      </c>
      <c r="G27" s="145">
        <f t="shared" si="1"/>
        <v>0</v>
      </c>
      <c r="H27" s="131">
        <v>458</v>
      </c>
      <c r="I27" s="131">
        <v>49033.021999999997</v>
      </c>
      <c r="J27" s="131">
        <v>0</v>
      </c>
      <c r="K27" s="131">
        <v>0</v>
      </c>
      <c r="L27" s="131">
        <v>21</v>
      </c>
      <c r="M27" s="131">
        <v>59329.954199999993</v>
      </c>
      <c r="N27" s="130">
        <v>0</v>
      </c>
      <c r="O27" s="130">
        <v>0</v>
      </c>
      <c r="P27" s="130">
        <v>0</v>
      </c>
      <c r="Q27" s="130">
        <v>0</v>
      </c>
      <c r="R27" s="131">
        <v>0</v>
      </c>
      <c r="S27" s="131" t="s">
        <v>326</v>
      </c>
      <c r="T27" s="131"/>
      <c r="U27" s="131">
        <v>0</v>
      </c>
      <c r="V27" s="131">
        <v>0</v>
      </c>
      <c r="W27" s="131">
        <v>0</v>
      </c>
      <c r="X27" s="131" t="s">
        <v>327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328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>
      <c r="A28" s="146" t="s">
        <v>809</v>
      </c>
      <c r="B28" s="147" t="s">
        <v>2304</v>
      </c>
      <c r="C28" s="153" t="s">
        <v>2305</v>
      </c>
      <c r="D28" s="148" t="s">
        <v>338</v>
      </c>
      <c r="E28" s="149">
        <v>11.321999999999999</v>
      </c>
      <c r="F28" s="150">
        <v>0</v>
      </c>
      <c r="G28" s="145">
        <f t="shared" si="1"/>
        <v>0</v>
      </c>
      <c r="H28" s="131">
        <v>458</v>
      </c>
      <c r="I28" s="131">
        <v>5185.4759999999997</v>
      </c>
      <c r="J28" s="131">
        <v>0</v>
      </c>
      <c r="K28" s="131">
        <v>0</v>
      </c>
      <c r="L28" s="131">
        <v>21</v>
      </c>
      <c r="M28" s="131">
        <v>6274.4307999999992</v>
      </c>
      <c r="N28" s="130">
        <v>0</v>
      </c>
      <c r="O28" s="130">
        <v>0</v>
      </c>
      <c r="P28" s="130">
        <v>0</v>
      </c>
      <c r="Q28" s="130">
        <v>0</v>
      </c>
      <c r="R28" s="131">
        <v>0</v>
      </c>
      <c r="S28" s="131" t="s">
        <v>326</v>
      </c>
      <c r="T28" s="131"/>
      <c r="U28" s="131">
        <v>0</v>
      </c>
      <c r="V28" s="131">
        <v>0</v>
      </c>
      <c r="W28" s="131">
        <v>0</v>
      </c>
      <c r="X28" s="131" t="s">
        <v>327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328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>
      <c r="A29" s="146" t="s">
        <v>815</v>
      </c>
      <c r="B29" s="147" t="s">
        <v>2296</v>
      </c>
      <c r="C29" s="153" t="s">
        <v>2297</v>
      </c>
      <c r="D29" s="148" t="s">
        <v>338</v>
      </c>
      <c r="E29" s="149">
        <v>24.99</v>
      </c>
      <c r="F29" s="150">
        <v>0</v>
      </c>
      <c r="G29" s="145">
        <f t="shared" si="1"/>
        <v>0</v>
      </c>
      <c r="H29" s="131">
        <v>404.2</v>
      </c>
      <c r="I29" s="131">
        <v>10100.957999999999</v>
      </c>
      <c r="J29" s="131">
        <v>0</v>
      </c>
      <c r="K29" s="131">
        <v>0</v>
      </c>
      <c r="L29" s="131">
        <v>21</v>
      </c>
      <c r="M29" s="131">
        <v>12222.161599999999</v>
      </c>
      <c r="N29" s="130">
        <v>0</v>
      </c>
      <c r="O29" s="130">
        <v>0</v>
      </c>
      <c r="P29" s="130">
        <v>0</v>
      </c>
      <c r="Q29" s="130">
        <v>0</v>
      </c>
      <c r="R29" s="131">
        <v>0</v>
      </c>
      <c r="S29" s="131" t="s">
        <v>326</v>
      </c>
      <c r="T29" s="131"/>
      <c r="U29" s="131">
        <v>0</v>
      </c>
      <c r="V29" s="131">
        <v>0</v>
      </c>
      <c r="W29" s="131">
        <v>0</v>
      </c>
      <c r="X29" s="131" t="s">
        <v>1648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1649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ht="22.5">
      <c r="A30" s="146" t="s">
        <v>818</v>
      </c>
      <c r="B30" s="147" t="s">
        <v>2298</v>
      </c>
      <c r="C30" s="153" t="s">
        <v>2299</v>
      </c>
      <c r="D30" s="148" t="s">
        <v>338</v>
      </c>
      <c r="E30" s="149">
        <v>1.6319999999999999</v>
      </c>
      <c r="F30" s="150">
        <v>0</v>
      </c>
      <c r="G30" s="145">
        <f t="shared" si="1"/>
        <v>0</v>
      </c>
      <c r="H30" s="131">
        <v>646.79999999999995</v>
      </c>
      <c r="I30" s="131">
        <v>1055.5775999999998</v>
      </c>
      <c r="J30" s="131">
        <v>0</v>
      </c>
      <c r="K30" s="131">
        <v>0</v>
      </c>
      <c r="L30" s="131">
        <v>21</v>
      </c>
      <c r="M30" s="131">
        <v>1277.2518</v>
      </c>
      <c r="N30" s="130">
        <v>0</v>
      </c>
      <c r="O30" s="130">
        <v>0</v>
      </c>
      <c r="P30" s="130">
        <v>0</v>
      </c>
      <c r="Q30" s="130">
        <v>0</v>
      </c>
      <c r="R30" s="131">
        <v>0</v>
      </c>
      <c r="S30" s="131" t="s">
        <v>326</v>
      </c>
      <c r="T30" s="131"/>
      <c r="U30" s="131">
        <v>0</v>
      </c>
      <c r="V30" s="131">
        <v>0</v>
      </c>
      <c r="W30" s="131">
        <v>0</v>
      </c>
      <c r="X30" s="131" t="s">
        <v>385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386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>
      <c r="A31" s="134" t="s">
        <v>320</v>
      </c>
      <c r="B31" s="135" t="s">
        <v>219</v>
      </c>
      <c r="C31" s="152" t="s">
        <v>220</v>
      </c>
      <c r="D31" s="136"/>
      <c r="E31" s="137"/>
      <c r="F31" s="138"/>
      <c r="G31" s="139">
        <f>G32</f>
        <v>0</v>
      </c>
      <c r="H31" s="133"/>
      <c r="I31" s="133">
        <v>0</v>
      </c>
      <c r="J31" s="133"/>
      <c r="K31" s="133">
        <v>0</v>
      </c>
      <c r="L31" s="133"/>
      <c r="M31" s="133"/>
      <c r="N31" s="132"/>
      <c r="O31" s="132"/>
      <c r="P31" s="132"/>
      <c r="Q31" s="132"/>
      <c r="R31" s="133"/>
      <c r="S31" s="133"/>
      <c r="T31" s="133"/>
      <c r="U31" s="133"/>
      <c r="V31" s="133"/>
      <c r="W31" s="133"/>
      <c r="X31" s="133"/>
      <c r="AG31" t="s">
        <v>321</v>
      </c>
    </row>
    <row r="32" spans="1:60" ht="22.5">
      <c r="A32" s="146" t="s">
        <v>821</v>
      </c>
      <c r="B32" s="147" t="s">
        <v>2233</v>
      </c>
      <c r="C32" s="153" t="s">
        <v>2234</v>
      </c>
      <c r="D32" s="148" t="s">
        <v>325</v>
      </c>
      <c r="E32" s="149">
        <v>1</v>
      </c>
      <c r="F32" s="150">
        <v>0</v>
      </c>
      <c r="G32" s="145">
        <f>F32*E32</f>
        <v>0</v>
      </c>
      <c r="H32" s="131">
        <v>0</v>
      </c>
      <c r="I32" s="131">
        <v>0</v>
      </c>
      <c r="J32" s="131">
        <v>458.43</v>
      </c>
      <c r="K32" s="131">
        <v>458.43</v>
      </c>
      <c r="L32" s="131">
        <v>21</v>
      </c>
      <c r="M32" s="131">
        <v>554.70029999999997</v>
      </c>
      <c r="N32" s="130">
        <v>0</v>
      </c>
      <c r="O32" s="130">
        <v>0</v>
      </c>
      <c r="P32" s="130">
        <v>0</v>
      </c>
      <c r="Q32" s="130">
        <v>0</v>
      </c>
      <c r="R32" s="131">
        <v>0</v>
      </c>
      <c r="S32" s="131" t="s">
        <v>326</v>
      </c>
      <c r="T32" s="131"/>
      <c r="U32" s="131">
        <v>0</v>
      </c>
      <c r="V32" s="131">
        <v>0</v>
      </c>
      <c r="W32" s="131">
        <v>0</v>
      </c>
      <c r="X32" s="131" t="s">
        <v>327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328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>
      <c r="A33" s="134" t="s">
        <v>320</v>
      </c>
      <c r="B33" s="135" t="s">
        <v>223</v>
      </c>
      <c r="C33" s="152" t="s">
        <v>224</v>
      </c>
      <c r="D33" s="136"/>
      <c r="E33" s="137"/>
      <c r="F33" s="138"/>
      <c r="G33" s="139">
        <f>SUM(G34:G49)</f>
        <v>0</v>
      </c>
      <c r="H33" s="133"/>
      <c r="I33" s="133">
        <v>0</v>
      </c>
      <c r="J33" s="133"/>
      <c r="K33" s="133">
        <v>0</v>
      </c>
      <c r="L33" s="133"/>
      <c r="M33" s="133"/>
      <c r="N33" s="132"/>
      <c r="O33" s="132"/>
      <c r="P33" s="132"/>
      <c r="Q33" s="132"/>
      <c r="R33" s="133"/>
      <c r="S33" s="133"/>
      <c r="T33" s="133"/>
      <c r="U33" s="133"/>
      <c r="V33" s="133"/>
      <c r="W33" s="133"/>
      <c r="X33" s="133"/>
      <c r="AG33" t="s">
        <v>321</v>
      </c>
    </row>
    <row r="34" spans="1:60" ht="22.5">
      <c r="A34" s="146" t="s">
        <v>826</v>
      </c>
      <c r="B34" s="147" t="s">
        <v>2306</v>
      </c>
      <c r="C34" s="153" t="s">
        <v>2307</v>
      </c>
      <c r="D34" s="148" t="s">
        <v>325</v>
      </c>
      <c r="E34" s="149">
        <v>3</v>
      </c>
      <c r="F34" s="150">
        <v>0</v>
      </c>
      <c r="G34" s="145">
        <f t="shared" ref="G34:G49" si="2">F34*E34</f>
        <v>0</v>
      </c>
      <c r="H34" s="131">
        <v>0</v>
      </c>
      <c r="I34" s="131">
        <v>0</v>
      </c>
      <c r="J34" s="131">
        <v>1592</v>
      </c>
      <c r="K34" s="131">
        <v>4776</v>
      </c>
      <c r="L34" s="131">
        <v>21</v>
      </c>
      <c r="M34" s="131">
        <v>5778.96</v>
      </c>
      <c r="N34" s="130">
        <v>0</v>
      </c>
      <c r="O34" s="130">
        <v>0</v>
      </c>
      <c r="P34" s="130">
        <v>0</v>
      </c>
      <c r="Q34" s="130">
        <v>0</v>
      </c>
      <c r="R34" s="131">
        <v>0</v>
      </c>
      <c r="S34" s="131" t="s">
        <v>326</v>
      </c>
      <c r="T34" s="131"/>
      <c r="U34" s="131">
        <v>0</v>
      </c>
      <c r="V34" s="131">
        <v>0</v>
      </c>
      <c r="W34" s="131">
        <v>0</v>
      </c>
      <c r="X34" s="131" t="s">
        <v>327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328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ht="22.5">
      <c r="A35" s="146" t="s">
        <v>829</v>
      </c>
      <c r="B35" s="147" t="s">
        <v>2308</v>
      </c>
      <c r="C35" s="153" t="s">
        <v>2309</v>
      </c>
      <c r="D35" s="148" t="s">
        <v>325</v>
      </c>
      <c r="E35" s="149">
        <v>1</v>
      </c>
      <c r="F35" s="150">
        <v>0</v>
      </c>
      <c r="G35" s="145">
        <f t="shared" si="2"/>
        <v>0</v>
      </c>
      <c r="H35" s="131">
        <v>1500</v>
      </c>
      <c r="I35" s="131">
        <v>1500</v>
      </c>
      <c r="J35" s="131">
        <v>0</v>
      </c>
      <c r="K35" s="131">
        <v>0</v>
      </c>
      <c r="L35" s="131">
        <v>21</v>
      </c>
      <c r="M35" s="131">
        <v>1815</v>
      </c>
      <c r="N35" s="130">
        <v>0</v>
      </c>
      <c r="O35" s="130">
        <v>0</v>
      </c>
      <c r="P35" s="130">
        <v>0</v>
      </c>
      <c r="Q35" s="130">
        <v>0</v>
      </c>
      <c r="R35" s="131">
        <v>0</v>
      </c>
      <c r="S35" s="131" t="s">
        <v>326</v>
      </c>
      <c r="T35" s="131"/>
      <c r="U35" s="131">
        <v>0</v>
      </c>
      <c r="V35" s="131">
        <v>0</v>
      </c>
      <c r="W35" s="131">
        <v>0</v>
      </c>
      <c r="X35" s="131" t="s">
        <v>385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386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>
      <c r="A36" s="146" t="s">
        <v>832</v>
      </c>
      <c r="B36" s="147" t="s">
        <v>2310</v>
      </c>
      <c r="C36" s="153" t="s">
        <v>2311</v>
      </c>
      <c r="D36" s="148" t="s">
        <v>325</v>
      </c>
      <c r="E36" s="149">
        <v>1</v>
      </c>
      <c r="F36" s="150">
        <v>0</v>
      </c>
      <c r="G36" s="145">
        <f t="shared" si="2"/>
        <v>0</v>
      </c>
      <c r="H36" s="131">
        <v>810</v>
      </c>
      <c r="I36" s="131">
        <v>810</v>
      </c>
      <c r="J36" s="131">
        <v>0</v>
      </c>
      <c r="K36" s="131">
        <v>0</v>
      </c>
      <c r="L36" s="131">
        <v>21</v>
      </c>
      <c r="M36" s="131">
        <v>980.1</v>
      </c>
      <c r="N36" s="130">
        <v>0</v>
      </c>
      <c r="O36" s="130">
        <v>0</v>
      </c>
      <c r="P36" s="130">
        <v>0</v>
      </c>
      <c r="Q36" s="130">
        <v>0</v>
      </c>
      <c r="R36" s="131">
        <v>0</v>
      </c>
      <c r="S36" s="131" t="s">
        <v>326</v>
      </c>
      <c r="T36" s="131"/>
      <c r="U36" s="131">
        <v>0</v>
      </c>
      <c r="V36" s="131">
        <v>0</v>
      </c>
      <c r="W36" s="131">
        <v>0</v>
      </c>
      <c r="X36" s="131" t="s">
        <v>385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386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>
      <c r="A37" s="146" t="s">
        <v>835</v>
      </c>
      <c r="B37" s="147" t="s">
        <v>2312</v>
      </c>
      <c r="C37" s="153" t="s">
        <v>2313</v>
      </c>
      <c r="D37" s="148" t="s">
        <v>325</v>
      </c>
      <c r="E37" s="149">
        <v>1</v>
      </c>
      <c r="F37" s="150">
        <v>0</v>
      </c>
      <c r="G37" s="145">
        <f t="shared" si="2"/>
        <v>0</v>
      </c>
      <c r="H37" s="131">
        <v>1000</v>
      </c>
      <c r="I37" s="131">
        <v>1000</v>
      </c>
      <c r="J37" s="131">
        <v>0</v>
      </c>
      <c r="K37" s="131">
        <v>0</v>
      </c>
      <c r="L37" s="131">
        <v>21</v>
      </c>
      <c r="M37" s="131">
        <v>1210</v>
      </c>
      <c r="N37" s="130">
        <v>0</v>
      </c>
      <c r="O37" s="130">
        <v>0</v>
      </c>
      <c r="P37" s="130">
        <v>0</v>
      </c>
      <c r="Q37" s="130">
        <v>0</v>
      </c>
      <c r="R37" s="131">
        <v>0</v>
      </c>
      <c r="S37" s="131" t="s">
        <v>326</v>
      </c>
      <c r="T37" s="131"/>
      <c r="U37" s="131">
        <v>0</v>
      </c>
      <c r="V37" s="131">
        <v>0</v>
      </c>
      <c r="W37" s="131">
        <v>0</v>
      </c>
      <c r="X37" s="131" t="s">
        <v>327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328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ht="22.5">
      <c r="A38" s="146" t="s">
        <v>838</v>
      </c>
      <c r="B38" s="147" t="s">
        <v>2314</v>
      </c>
      <c r="C38" s="153" t="s">
        <v>2315</v>
      </c>
      <c r="D38" s="148" t="s">
        <v>325</v>
      </c>
      <c r="E38" s="149">
        <v>2</v>
      </c>
      <c r="F38" s="150">
        <v>0</v>
      </c>
      <c r="G38" s="145">
        <f t="shared" si="2"/>
        <v>0</v>
      </c>
      <c r="H38" s="131">
        <v>0</v>
      </c>
      <c r="I38" s="131">
        <v>0</v>
      </c>
      <c r="J38" s="131">
        <v>829.08</v>
      </c>
      <c r="K38" s="131">
        <v>1658.16</v>
      </c>
      <c r="L38" s="131">
        <v>21</v>
      </c>
      <c r="M38" s="131">
        <v>2006.3736000000001</v>
      </c>
      <c r="N38" s="130">
        <v>0</v>
      </c>
      <c r="O38" s="130">
        <v>0</v>
      </c>
      <c r="P38" s="130">
        <v>0</v>
      </c>
      <c r="Q38" s="130">
        <v>0</v>
      </c>
      <c r="R38" s="131">
        <v>0</v>
      </c>
      <c r="S38" s="131" t="s">
        <v>326</v>
      </c>
      <c r="T38" s="131"/>
      <c r="U38" s="131">
        <v>0</v>
      </c>
      <c r="V38" s="131">
        <v>0</v>
      </c>
      <c r="W38" s="131">
        <v>0</v>
      </c>
      <c r="X38" s="131" t="s">
        <v>327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328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>
      <c r="A39" s="146" t="s">
        <v>886</v>
      </c>
      <c r="B39" s="147" t="s">
        <v>2316</v>
      </c>
      <c r="C39" s="153" t="s">
        <v>2317</v>
      </c>
      <c r="D39" s="148" t="s">
        <v>325</v>
      </c>
      <c r="E39" s="149">
        <v>2</v>
      </c>
      <c r="F39" s="150">
        <v>0</v>
      </c>
      <c r="G39" s="145">
        <f t="shared" si="2"/>
        <v>0</v>
      </c>
      <c r="H39" s="131">
        <v>1240</v>
      </c>
      <c r="I39" s="131">
        <v>2480</v>
      </c>
      <c r="J39" s="131">
        <v>0</v>
      </c>
      <c r="K39" s="131">
        <v>0</v>
      </c>
      <c r="L39" s="131">
        <v>21</v>
      </c>
      <c r="M39" s="131">
        <v>3000.8</v>
      </c>
      <c r="N39" s="130">
        <v>0</v>
      </c>
      <c r="O39" s="130">
        <v>0</v>
      </c>
      <c r="P39" s="130">
        <v>0</v>
      </c>
      <c r="Q39" s="130">
        <v>0</v>
      </c>
      <c r="R39" s="131">
        <v>0</v>
      </c>
      <c r="S39" s="131" t="s">
        <v>326</v>
      </c>
      <c r="T39" s="131"/>
      <c r="U39" s="131">
        <v>0</v>
      </c>
      <c r="V39" s="131">
        <v>0</v>
      </c>
      <c r="W39" s="131">
        <v>0</v>
      </c>
      <c r="X39" s="131" t="s">
        <v>385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386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>
      <c r="A40" s="146" t="s">
        <v>889</v>
      </c>
      <c r="B40" s="147" t="s">
        <v>2318</v>
      </c>
      <c r="C40" s="153" t="s">
        <v>2319</v>
      </c>
      <c r="D40" s="148" t="s">
        <v>325</v>
      </c>
      <c r="E40" s="149">
        <v>2</v>
      </c>
      <c r="F40" s="150">
        <v>0</v>
      </c>
      <c r="G40" s="145">
        <f t="shared" si="2"/>
        <v>0</v>
      </c>
      <c r="H40" s="131">
        <v>593</v>
      </c>
      <c r="I40" s="131">
        <v>1186</v>
      </c>
      <c r="J40" s="131">
        <v>0</v>
      </c>
      <c r="K40" s="131">
        <v>0</v>
      </c>
      <c r="L40" s="131">
        <v>21</v>
      </c>
      <c r="M40" s="131">
        <v>1435.06</v>
      </c>
      <c r="N40" s="130">
        <v>0</v>
      </c>
      <c r="O40" s="130">
        <v>0</v>
      </c>
      <c r="P40" s="130">
        <v>0</v>
      </c>
      <c r="Q40" s="130">
        <v>0</v>
      </c>
      <c r="R40" s="131">
        <v>0</v>
      </c>
      <c r="S40" s="131" t="s">
        <v>326</v>
      </c>
      <c r="T40" s="131"/>
      <c r="U40" s="131">
        <v>0</v>
      </c>
      <c r="V40" s="131">
        <v>0</v>
      </c>
      <c r="W40" s="131">
        <v>0</v>
      </c>
      <c r="X40" s="131" t="s">
        <v>385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386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45">
      <c r="A41" s="146" t="s">
        <v>892</v>
      </c>
      <c r="B41" s="147" t="s">
        <v>2320</v>
      </c>
      <c r="C41" s="153" t="s">
        <v>2321</v>
      </c>
      <c r="D41" s="148" t="s">
        <v>408</v>
      </c>
      <c r="E41" s="149">
        <v>60</v>
      </c>
      <c r="F41" s="150">
        <v>0</v>
      </c>
      <c r="G41" s="145">
        <f t="shared" si="2"/>
        <v>0</v>
      </c>
      <c r="H41" s="131">
        <v>0</v>
      </c>
      <c r="I41" s="131">
        <v>0</v>
      </c>
      <c r="J41" s="131">
        <v>359.5</v>
      </c>
      <c r="K41" s="131">
        <v>21570</v>
      </c>
      <c r="L41" s="131">
        <v>21</v>
      </c>
      <c r="M41" s="131">
        <v>26099.7</v>
      </c>
      <c r="N41" s="130">
        <v>0</v>
      </c>
      <c r="O41" s="130">
        <v>0</v>
      </c>
      <c r="P41" s="130">
        <v>0</v>
      </c>
      <c r="Q41" s="130">
        <v>0</v>
      </c>
      <c r="R41" s="131">
        <v>0</v>
      </c>
      <c r="S41" s="131" t="s">
        <v>326</v>
      </c>
      <c r="T41" s="131"/>
      <c r="U41" s="131">
        <v>0</v>
      </c>
      <c r="V41" s="131">
        <v>0</v>
      </c>
      <c r="W41" s="131">
        <v>0</v>
      </c>
      <c r="X41" s="131" t="s">
        <v>327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328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ht="22.5">
      <c r="A42" s="146" t="s">
        <v>895</v>
      </c>
      <c r="B42" s="147" t="s">
        <v>2322</v>
      </c>
      <c r="C42" s="153" t="s">
        <v>2323</v>
      </c>
      <c r="D42" s="148" t="s">
        <v>408</v>
      </c>
      <c r="E42" s="149">
        <v>60.6</v>
      </c>
      <c r="F42" s="150">
        <v>0</v>
      </c>
      <c r="G42" s="145">
        <f t="shared" si="2"/>
        <v>0</v>
      </c>
      <c r="H42" s="131">
        <v>147</v>
      </c>
      <c r="I42" s="131">
        <v>8908.2000000000007</v>
      </c>
      <c r="J42" s="131">
        <v>0</v>
      </c>
      <c r="K42" s="131">
        <v>0</v>
      </c>
      <c r="L42" s="131">
        <v>21</v>
      </c>
      <c r="M42" s="131">
        <v>10778.922</v>
      </c>
      <c r="N42" s="130">
        <v>0</v>
      </c>
      <c r="O42" s="130">
        <v>0</v>
      </c>
      <c r="P42" s="130">
        <v>0</v>
      </c>
      <c r="Q42" s="130">
        <v>0</v>
      </c>
      <c r="R42" s="131">
        <v>0</v>
      </c>
      <c r="S42" s="131" t="s">
        <v>326</v>
      </c>
      <c r="T42" s="131"/>
      <c r="U42" s="131">
        <v>0</v>
      </c>
      <c r="V42" s="131">
        <v>0</v>
      </c>
      <c r="W42" s="131">
        <v>0</v>
      </c>
      <c r="X42" s="131" t="s">
        <v>385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386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ht="45">
      <c r="A43" s="146" t="s">
        <v>899</v>
      </c>
      <c r="B43" s="147" t="s">
        <v>2324</v>
      </c>
      <c r="C43" s="153" t="s">
        <v>2325</v>
      </c>
      <c r="D43" s="148" t="s">
        <v>408</v>
      </c>
      <c r="E43" s="149">
        <v>93</v>
      </c>
      <c r="F43" s="150">
        <v>0</v>
      </c>
      <c r="G43" s="145">
        <f t="shared" si="2"/>
        <v>0</v>
      </c>
      <c r="H43" s="131">
        <v>0</v>
      </c>
      <c r="I43" s="131">
        <v>0</v>
      </c>
      <c r="J43" s="131">
        <v>330</v>
      </c>
      <c r="K43" s="131">
        <v>30690</v>
      </c>
      <c r="L43" s="131">
        <v>21</v>
      </c>
      <c r="M43" s="131">
        <v>37134.9</v>
      </c>
      <c r="N43" s="130">
        <v>0</v>
      </c>
      <c r="O43" s="130">
        <v>0</v>
      </c>
      <c r="P43" s="130">
        <v>0</v>
      </c>
      <c r="Q43" s="130">
        <v>0</v>
      </c>
      <c r="R43" s="131">
        <v>0</v>
      </c>
      <c r="S43" s="131" t="s">
        <v>326</v>
      </c>
      <c r="T43" s="131"/>
      <c r="U43" s="131">
        <v>0</v>
      </c>
      <c r="V43" s="131">
        <v>0</v>
      </c>
      <c r="W43" s="131">
        <v>0</v>
      </c>
      <c r="X43" s="131" t="s">
        <v>327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328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>
      <c r="A44" s="146" t="s">
        <v>903</v>
      </c>
      <c r="B44" s="147" t="s">
        <v>2326</v>
      </c>
      <c r="C44" s="153" t="s">
        <v>2327</v>
      </c>
      <c r="D44" s="148" t="s">
        <v>408</v>
      </c>
      <c r="E44" s="149">
        <v>93.93</v>
      </c>
      <c r="F44" s="150">
        <v>0</v>
      </c>
      <c r="G44" s="145">
        <f t="shared" si="2"/>
        <v>0</v>
      </c>
      <c r="H44" s="131">
        <v>187</v>
      </c>
      <c r="I44" s="131">
        <v>17564.91</v>
      </c>
      <c r="J44" s="131">
        <v>0</v>
      </c>
      <c r="K44" s="131">
        <v>0</v>
      </c>
      <c r="L44" s="131">
        <v>21</v>
      </c>
      <c r="M44" s="131">
        <v>21253.541099999999</v>
      </c>
      <c r="N44" s="130">
        <v>0</v>
      </c>
      <c r="O44" s="130">
        <v>0</v>
      </c>
      <c r="P44" s="130">
        <v>0</v>
      </c>
      <c r="Q44" s="130">
        <v>0</v>
      </c>
      <c r="R44" s="131">
        <v>0</v>
      </c>
      <c r="S44" s="131" t="s">
        <v>326</v>
      </c>
      <c r="T44" s="131"/>
      <c r="U44" s="131">
        <v>0</v>
      </c>
      <c r="V44" s="131">
        <v>0</v>
      </c>
      <c r="W44" s="131">
        <v>0</v>
      </c>
      <c r="X44" s="131" t="s">
        <v>385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386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45">
      <c r="A45" s="146" t="s">
        <v>907</v>
      </c>
      <c r="B45" s="147" t="s">
        <v>2328</v>
      </c>
      <c r="C45" s="153" t="s">
        <v>2329</v>
      </c>
      <c r="D45" s="148" t="s">
        <v>408</v>
      </c>
      <c r="E45" s="149">
        <v>13.4</v>
      </c>
      <c r="F45" s="150">
        <v>0</v>
      </c>
      <c r="G45" s="145">
        <f t="shared" si="2"/>
        <v>0</v>
      </c>
      <c r="H45" s="131">
        <v>0</v>
      </c>
      <c r="I45" s="131">
        <v>0</v>
      </c>
      <c r="J45" s="131">
        <v>330</v>
      </c>
      <c r="K45" s="131">
        <v>4422</v>
      </c>
      <c r="L45" s="131">
        <v>21</v>
      </c>
      <c r="M45" s="131">
        <v>5350.62</v>
      </c>
      <c r="N45" s="130">
        <v>0</v>
      </c>
      <c r="O45" s="130">
        <v>0</v>
      </c>
      <c r="P45" s="130">
        <v>0</v>
      </c>
      <c r="Q45" s="130">
        <v>0</v>
      </c>
      <c r="R45" s="131">
        <v>0</v>
      </c>
      <c r="S45" s="131" t="s">
        <v>326</v>
      </c>
      <c r="T45" s="131"/>
      <c r="U45" s="131">
        <v>0</v>
      </c>
      <c r="V45" s="131">
        <v>0</v>
      </c>
      <c r="W45" s="131">
        <v>0</v>
      </c>
      <c r="X45" s="131" t="s">
        <v>327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328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>
      <c r="A46" s="146" t="s">
        <v>914</v>
      </c>
      <c r="B46" s="147" t="s">
        <v>2330</v>
      </c>
      <c r="C46" s="153" t="s">
        <v>2331</v>
      </c>
      <c r="D46" s="148" t="s">
        <v>408</v>
      </c>
      <c r="E46" s="149">
        <v>13.534000000000001</v>
      </c>
      <c r="F46" s="150">
        <v>0</v>
      </c>
      <c r="G46" s="145">
        <f t="shared" si="2"/>
        <v>0</v>
      </c>
      <c r="H46" s="131">
        <v>159.84</v>
      </c>
      <c r="I46" s="131">
        <v>2163.2745600000003</v>
      </c>
      <c r="J46" s="131">
        <v>0</v>
      </c>
      <c r="K46" s="131">
        <v>0</v>
      </c>
      <c r="L46" s="131">
        <v>21</v>
      </c>
      <c r="M46" s="131">
        <v>2617.5567000000001</v>
      </c>
      <c r="N46" s="130">
        <v>0</v>
      </c>
      <c r="O46" s="130">
        <v>0</v>
      </c>
      <c r="P46" s="130">
        <v>0</v>
      </c>
      <c r="Q46" s="130">
        <v>0</v>
      </c>
      <c r="R46" s="131">
        <v>0</v>
      </c>
      <c r="S46" s="131" t="s">
        <v>326</v>
      </c>
      <c r="T46" s="131"/>
      <c r="U46" s="131">
        <v>0</v>
      </c>
      <c r="V46" s="131">
        <v>0</v>
      </c>
      <c r="W46" s="131">
        <v>0</v>
      </c>
      <c r="X46" s="131" t="s">
        <v>385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386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ht="22.5">
      <c r="A47" s="146" t="s">
        <v>921</v>
      </c>
      <c r="B47" s="147" t="s">
        <v>2239</v>
      </c>
      <c r="C47" s="153" t="s">
        <v>2240</v>
      </c>
      <c r="D47" s="148" t="s">
        <v>653</v>
      </c>
      <c r="E47" s="149">
        <v>12.48</v>
      </c>
      <c r="F47" s="150">
        <v>0</v>
      </c>
      <c r="G47" s="145">
        <f t="shared" si="2"/>
        <v>0</v>
      </c>
      <c r="H47" s="131">
        <v>0</v>
      </c>
      <c r="I47" s="131">
        <v>0</v>
      </c>
      <c r="J47" s="131">
        <v>3247.24</v>
      </c>
      <c r="K47" s="131">
        <v>40525.555199999995</v>
      </c>
      <c r="L47" s="131">
        <v>21</v>
      </c>
      <c r="M47" s="131">
        <v>49035.927599999995</v>
      </c>
      <c r="N47" s="130">
        <v>0</v>
      </c>
      <c r="O47" s="130">
        <v>0</v>
      </c>
      <c r="P47" s="130">
        <v>0</v>
      </c>
      <c r="Q47" s="130">
        <v>0</v>
      </c>
      <c r="R47" s="131">
        <v>0</v>
      </c>
      <c r="S47" s="131" t="s">
        <v>326</v>
      </c>
      <c r="T47" s="131"/>
      <c r="U47" s="131">
        <v>0</v>
      </c>
      <c r="V47" s="131">
        <v>0</v>
      </c>
      <c r="W47" s="131">
        <v>0</v>
      </c>
      <c r="X47" s="131" t="s">
        <v>327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328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ht="22.5">
      <c r="A48" s="146" t="s">
        <v>975</v>
      </c>
      <c r="B48" s="147" t="s">
        <v>2332</v>
      </c>
      <c r="C48" s="153" t="s">
        <v>2333</v>
      </c>
      <c r="D48" s="148" t="s">
        <v>325</v>
      </c>
      <c r="E48" s="149">
        <v>1</v>
      </c>
      <c r="F48" s="150">
        <v>0</v>
      </c>
      <c r="G48" s="145">
        <f t="shared" si="2"/>
        <v>0</v>
      </c>
      <c r="H48" s="131">
        <v>0</v>
      </c>
      <c r="I48" s="131">
        <v>0</v>
      </c>
      <c r="J48" s="131">
        <v>650</v>
      </c>
      <c r="K48" s="131">
        <v>650</v>
      </c>
      <c r="L48" s="131">
        <v>21</v>
      </c>
      <c r="M48" s="131">
        <v>786.5</v>
      </c>
      <c r="N48" s="130">
        <v>0</v>
      </c>
      <c r="O48" s="130">
        <v>0</v>
      </c>
      <c r="P48" s="130">
        <v>0</v>
      </c>
      <c r="Q48" s="130">
        <v>0</v>
      </c>
      <c r="R48" s="131">
        <v>0</v>
      </c>
      <c r="S48" s="131" t="s">
        <v>326</v>
      </c>
      <c r="T48" s="131"/>
      <c r="U48" s="131">
        <v>0</v>
      </c>
      <c r="V48" s="131">
        <v>0</v>
      </c>
      <c r="W48" s="131">
        <v>0</v>
      </c>
      <c r="X48" s="131" t="s">
        <v>327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328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ht="22.5">
      <c r="A49" s="146" t="s">
        <v>985</v>
      </c>
      <c r="B49" s="147" t="s">
        <v>2334</v>
      </c>
      <c r="C49" s="153" t="s">
        <v>2335</v>
      </c>
      <c r="D49" s="148" t="s">
        <v>325</v>
      </c>
      <c r="E49" s="149">
        <v>1</v>
      </c>
      <c r="F49" s="150">
        <v>0</v>
      </c>
      <c r="G49" s="145">
        <f t="shared" si="2"/>
        <v>0</v>
      </c>
      <c r="H49" s="131">
        <v>0</v>
      </c>
      <c r="I49" s="131">
        <v>0</v>
      </c>
      <c r="J49" s="131">
        <v>650</v>
      </c>
      <c r="K49" s="131">
        <v>650</v>
      </c>
      <c r="L49" s="131">
        <v>21</v>
      </c>
      <c r="M49" s="131">
        <v>786.5</v>
      </c>
      <c r="N49" s="130">
        <v>0</v>
      </c>
      <c r="O49" s="130">
        <v>0</v>
      </c>
      <c r="P49" s="130">
        <v>0</v>
      </c>
      <c r="Q49" s="130">
        <v>0</v>
      </c>
      <c r="R49" s="131">
        <v>0</v>
      </c>
      <c r="S49" s="131" t="s">
        <v>326</v>
      </c>
      <c r="T49" s="131"/>
      <c r="U49" s="131">
        <v>0</v>
      </c>
      <c r="V49" s="131">
        <v>0</v>
      </c>
      <c r="W49" s="131">
        <v>0</v>
      </c>
      <c r="X49" s="131" t="s">
        <v>327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328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>
      <c r="A50" s="134" t="s">
        <v>320</v>
      </c>
      <c r="B50" s="135" t="s">
        <v>225</v>
      </c>
      <c r="C50" s="152" t="s">
        <v>226</v>
      </c>
      <c r="D50" s="136"/>
      <c r="E50" s="137"/>
      <c r="F50" s="138"/>
      <c r="G50" s="139">
        <f>SUM(G51:G56)</f>
        <v>0</v>
      </c>
      <c r="H50" s="133"/>
      <c r="I50" s="133">
        <v>0</v>
      </c>
      <c r="J50" s="133"/>
      <c r="K50" s="133">
        <v>0</v>
      </c>
      <c r="L50" s="133"/>
      <c r="M50" s="133"/>
      <c r="N50" s="132"/>
      <c r="O50" s="132"/>
      <c r="P50" s="132"/>
      <c r="Q50" s="132"/>
      <c r="R50" s="133"/>
      <c r="S50" s="133"/>
      <c r="T50" s="133"/>
      <c r="U50" s="133"/>
      <c r="V50" s="133"/>
      <c r="W50" s="133"/>
      <c r="X50" s="133"/>
      <c r="AG50" t="s">
        <v>321</v>
      </c>
    </row>
    <row r="51" spans="1:60" ht="22.5">
      <c r="A51" s="146" t="s">
        <v>991</v>
      </c>
      <c r="B51" s="147" t="s">
        <v>1323</v>
      </c>
      <c r="C51" s="153" t="s">
        <v>2271</v>
      </c>
      <c r="D51" s="148" t="s">
        <v>735</v>
      </c>
      <c r="E51" s="149">
        <v>241.29499999999999</v>
      </c>
      <c r="F51" s="150">
        <v>0</v>
      </c>
      <c r="G51" s="145">
        <f t="shared" ref="G51:G56" si="3">F51*E51</f>
        <v>0</v>
      </c>
      <c r="H51" s="131">
        <v>0</v>
      </c>
      <c r="I51" s="131">
        <v>0</v>
      </c>
      <c r="J51" s="131">
        <v>149.5</v>
      </c>
      <c r="K51" s="131">
        <v>36073.602500000001</v>
      </c>
      <c r="L51" s="131">
        <v>21</v>
      </c>
      <c r="M51" s="131">
        <v>43649.055999999997</v>
      </c>
      <c r="N51" s="130">
        <v>0</v>
      </c>
      <c r="O51" s="130">
        <v>0</v>
      </c>
      <c r="P51" s="130">
        <v>0</v>
      </c>
      <c r="Q51" s="130">
        <v>0</v>
      </c>
      <c r="R51" s="131">
        <v>0</v>
      </c>
      <c r="S51" s="131" t="s">
        <v>326</v>
      </c>
      <c r="T51" s="131"/>
      <c r="U51" s="131">
        <v>0</v>
      </c>
      <c r="V51" s="131">
        <v>0</v>
      </c>
      <c r="W51" s="131">
        <v>0</v>
      </c>
      <c r="X51" s="131" t="s">
        <v>327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328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33.75">
      <c r="A52" s="146" t="s">
        <v>996</v>
      </c>
      <c r="B52" s="147" t="s">
        <v>2272</v>
      </c>
      <c r="C52" s="153" t="s">
        <v>2273</v>
      </c>
      <c r="D52" s="148" t="s">
        <v>735</v>
      </c>
      <c r="E52" s="149">
        <v>241.29499999999999</v>
      </c>
      <c r="F52" s="150">
        <v>0</v>
      </c>
      <c r="G52" s="145">
        <f t="shared" si="3"/>
        <v>0</v>
      </c>
      <c r="H52" s="131">
        <v>0</v>
      </c>
      <c r="I52" s="131">
        <v>0</v>
      </c>
      <c r="J52" s="131">
        <v>50.1</v>
      </c>
      <c r="K52" s="131">
        <v>12088.879499999999</v>
      </c>
      <c r="L52" s="131">
        <v>21</v>
      </c>
      <c r="M52" s="131">
        <v>14627.5448</v>
      </c>
      <c r="N52" s="130">
        <v>0</v>
      </c>
      <c r="O52" s="130">
        <v>0</v>
      </c>
      <c r="P52" s="130">
        <v>0</v>
      </c>
      <c r="Q52" s="130">
        <v>0</v>
      </c>
      <c r="R52" s="131">
        <v>0</v>
      </c>
      <c r="S52" s="131" t="s">
        <v>326</v>
      </c>
      <c r="T52" s="131"/>
      <c r="U52" s="131">
        <v>0</v>
      </c>
      <c r="V52" s="131">
        <v>0</v>
      </c>
      <c r="W52" s="131">
        <v>0</v>
      </c>
      <c r="X52" s="131" t="s">
        <v>327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328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ht="33.75">
      <c r="A53" s="146" t="s">
        <v>1000</v>
      </c>
      <c r="B53" s="147" t="s">
        <v>2274</v>
      </c>
      <c r="C53" s="153" t="s">
        <v>2275</v>
      </c>
      <c r="D53" s="148" t="s">
        <v>735</v>
      </c>
      <c r="E53" s="149">
        <v>3378.13</v>
      </c>
      <c r="F53" s="150">
        <v>0</v>
      </c>
      <c r="G53" s="145">
        <f t="shared" si="3"/>
        <v>0</v>
      </c>
      <c r="H53" s="131">
        <v>0</v>
      </c>
      <c r="I53" s="131">
        <v>0</v>
      </c>
      <c r="J53" s="131">
        <v>12.6</v>
      </c>
      <c r="K53" s="131">
        <v>42564.438000000002</v>
      </c>
      <c r="L53" s="131">
        <v>21</v>
      </c>
      <c r="M53" s="131">
        <v>51502.972400000006</v>
      </c>
      <c r="N53" s="130">
        <v>0</v>
      </c>
      <c r="O53" s="130">
        <v>0</v>
      </c>
      <c r="P53" s="130">
        <v>0</v>
      </c>
      <c r="Q53" s="130">
        <v>0</v>
      </c>
      <c r="R53" s="131">
        <v>0</v>
      </c>
      <c r="S53" s="131" t="s">
        <v>326</v>
      </c>
      <c r="T53" s="131"/>
      <c r="U53" s="131">
        <v>0</v>
      </c>
      <c r="V53" s="131">
        <v>0</v>
      </c>
      <c r="W53" s="131">
        <v>0</v>
      </c>
      <c r="X53" s="131" t="s">
        <v>327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328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ht="33.75">
      <c r="A54" s="146" t="s">
        <v>1003</v>
      </c>
      <c r="B54" s="147" t="s">
        <v>2276</v>
      </c>
      <c r="C54" s="153" t="s">
        <v>2277</v>
      </c>
      <c r="D54" s="148" t="s">
        <v>735</v>
      </c>
      <c r="E54" s="149">
        <v>102.075</v>
      </c>
      <c r="F54" s="150">
        <v>0</v>
      </c>
      <c r="G54" s="145">
        <f t="shared" si="3"/>
        <v>0</v>
      </c>
      <c r="H54" s="131">
        <v>0</v>
      </c>
      <c r="I54" s="131">
        <v>0</v>
      </c>
      <c r="J54" s="131">
        <v>1350</v>
      </c>
      <c r="K54" s="131">
        <v>137801.25</v>
      </c>
      <c r="L54" s="131">
        <v>21</v>
      </c>
      <c r="M54" s="131">
        <v>166739.51250000001</v>
      </c>
      <c r="N54" s="130">
        <v>0</v>
      </c>
      <c r="O54" s="130">
        <v>0</v>
      </c>
      <c r="P54" s="130">
        <v>0</v>
      </c>
      <c r="Q54" s="130">
        <v>0</v>
      </c>
      <c r="R54" s="131">
        <v>0</v>
      </c>
      <c r="S54" s="131" t="s">
        <v>326</v>
      </c>
      <c r="T54" s="131"/>
      <c r="U54" s="131">
        <v>0</v>
      </c>
      <c r="V54" s="131">
        <v>0</v>
      </c>
      <c r="W54" s="131">
        <v>0</v>
      </c>
      <c r="X54" s="131" t="s">
        <v>327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328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ht="45">
      <c r="A55" s="146" t="s">
        <v>1010</v>
      </c>
      <c r="B55" s="147" t="s">
        <v>2336</v>
      </c>
      <c r="C55" s="153" t="s">
        <v>2337</v>
      </c>
      <c r="D55" s="148" t="s">
        <v>735</v>
      </c>
      <c r="E55" s="149">
        <v>27.94</v>
      </c>
      <c r="F55" s="150">
        <v>0</v>
      </c>
      <c r="G55" s="145">
        <f t="shared" si="3"/>
        <v>0</v>
      </c>
      <c r="H55" s="131">
        <v>0</v>
      </c>
      <c r="I55" s="131">
        <v>0</v>
      </c>
      <c r="J55" s="131">
        <v>2310</v>
      </c>
      <c r="K55" s="131">
        <v>64541.4</v>
      </c>
      <c r="L55" s="131">
        <v>21</v>
      </c>
      <c r="M55" s="131">
        <v>78095.093999999997</v>
      </c>
      <c r="N55" s="130">
        <v>0</v>
      </c>
      <c r="O55" s="130">
        <v>0</v>
      </c>
      <c r="P55" s="130">
        <v>0</v>
      </c>
      <c r="Q55" s="130">
        <v>0</v>
      </c>
      <c r="R55" s="131">
        <v>0</v>
      </c>
      <c r="S55" s="131" t="s">
        <v>326</v>
      </c>
      <c r="T55" s="131"/>
      <c r="U55" s="131">
        <v>0</v>
      </c>
      <c r="V55" s="131">
        <v>0</v>
      </c>
      <c r="W55" s="131">
        <v>0</v>
      </c>
      <c r="X55" s="131" t="s">
        <v>327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328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ht="33.75">
      <c r="A56" s="146" t="s">
        <v>1017</v>
      </c>
      <c r="B56" s="147" t="s">
        <v>2278</v>
      </c>
      <c r="C56" s="153" t="s">
        <v>2279</v>
      </c>
      <c r="D56" s="148" t="s">
        <v>735</v>
      </c>
      <c r="E56" s="149">
        <v>115.28</v>
      </c>
      <c r="F56" s="150">
        <v>0</v>
      </c>
      <c r="G56" s="145">
        <f t="shared" si="3"/>
        <v>0</v>
      </c>
      <c r="H56" s="131">
        <v>0</v>
      </c>
      <c r="I56" s="131">
        <v>0</v>
      </c>
      <c r="J56" s="131">
        <v>1300</v>
      </c>
      <c r="K56" s="131">
        <v>149864</v>
      </c>
      <c r="L56" s="131">
        <v>21</v>
      </c>
      <c r="M56" s="131">
        <v>181335.44</v>
      </c>
      <c r="N56" s="130">
        <v>0</v>
      </c>
      <c r="O56" s="130">
        <v>0</v>
      </c>
      <c r="P56" s="130">
        <v>0</v>
      </c>
      <c r="Q56" s="130">
        <v>0</v>
      </c>
      <c r="R56" s="131">
        <v>0</v>
      </c>
      <c r="S56" s="131" t="s">
        <v>326</v>
      </c>
      <c r="T56" s="131"/>
      <c r="U56" s="131">
        <v>0</v>
      </c>
      <c r="V56" s="131">
        <v>0</v>
      </c>
      <c r="W56" s="131">
        <v>0</v>
      </c>
      <c r="X56" s="131" t="s">
        <v>327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328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>
      <c r="A57" s="134" t="s">
        <v>320</v>
      </c>
      <c r="B57" s="135" t="s">
        <v>227</v>
      </c>
      <c r="C57" s="152" t="s">
        <v>228</v>
      </c>
      <c r="D57" s="136"/>
      <c r="E57" s="137"/>
      <c r="F57" s="138"/>
      <c r="G57" s="139">
        <f>G58</f>
        <v>0</v>
      </c>
      <c r="H57" s="133"/>
      <c r="I57" s="133">
        <v>0</v>
      </c>
      <c r="J57" s="133"/>
      <c r="K57" s="133">
        <v>0</v>
      </c>
      <c r="L57" s="133"/>
      <c r="M57" s="133"/>
      <c r="N57" s="132"/>
      <c r="O57" s="132"/>
      <c r="P57" s="132"/>
      <c r="Q57" s="132"/>
      <c r="R57" s="133"/>
      <c r="S57" s="133"/>
      <c r="T57" s="133"/>
      <c r="U57" s="133"/>
      <c r="V57" s="133"/>
      <c r="W57" s="133"/>
      <c r="X57" s="133"/>
      <c r="AG57" t="s">
        <v>321</v>
      </c>
    </row>
    <row r="58" spans="1:60">
      <c r="A58" s="140" t="s">
        <v>157</v>
      </c>
      <c r="B58" s="141" t="s">
        <v>2338</v>
      </c>
      <c r="C58" s="154" t="s">
        <v>2339</v>
      </c>
      <c r="D58" s="142" t="s">
        <v>735</v>
      </c>
      <c r="E58" s="143">
        <v>159.41</v>
      </c>
      <c r="F58" s="144">
        <v>0</v>
      </c>
      <c r="G58" s="145">
        <f>F58*E58</f>
        <v>0</v>
      </c>
      <c r="H58" s="131">
        <v>0</v>
      </c>
      <c r="I58" s="131">
        <v>0</v>
      </c>
      <c r="J58" s="131">
        <v>256</v>
      </c>
      <c r="K58" s="131">
        <v>40808.959999999999</v>
      </c>
      <c r="L58" s="131">
        <v>21</v>
      </c>
      <c r="M58" s="131">
        <v>49378.8416</v>
      </c>
      <c r="N58" s="130">
        <v>0</v>
      </c>
      <c r="O58" s="130">
        <v>0</v>
      </c>
      <c r="P58" s="130">
        <v>0</v>
      </c>
      <c r="Q58" s="130">
        <v>0</v>
      </c>
      <c r="R58" s="131">
        <v>0</v>
      </c>
      <c r="S58" s="131" t="s">
        <v>326</v>
      </c>
      <c r="T58" s="131"/>
      <c r="U58" s="131">
        <v>0</v>
      </c>
      <c r="V58" s="131">
        <v>0</v>
      </c>
      <c r="W58" s="131">
        <v>0</v>
      </c>
      <c r="X58" s="131" t="s">
        <v>327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328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>
      <c r="A59" s="3"/>
      <c r="B59" s="4"/>
      <c r="C59" s="155"/>
      <c r="D59" s="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AE59">
        <v>15</v>
      </c>
      <c r="AF59">
        <v>21</v>
      </c>
      <c r="AG59" t="s">
        <v>307</v>
      </c>
    </row>
    <row r="60" spans="1:60">
      <c r="C60" s="156"/>
      <c r="D60" s="10"/>
      <c r="AG60" t="s">
        <v>1158</v>
      </c>
    </row>
    <row r="61" spans="1:60">
      <c r="D61" s="10"/>
    </row>
    <row r="62" spans="1:60">
      <c r="D62" s="10"/>
    </row>
    <row r="63" spans="1:60">
      <c r="D63" s="10"/>
    </row>
    <row r="64" spans="1:60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38" activePane="bottomLeft" state="frozen"/>
      <selection pane="bottomLeft" activeCell="F57" sqref="F57"/>
    </sheetView>
  </sheetViews>
  <sheetFormatPr defaultRowHeight="12.75"/>
  <cols>
    <col min="1" max="1" width="3.42578125" customWidth="1"/>
    <col min="2" max="2" width="12.5703125" style="116" customWidth="1"/>
    <col min="3" max="3" width="38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7</v>
      </c>
      <c r="B1" s="248"/>
      <c r="C1" s="248"/>
      <c r="D1" s="248"/>
      <c r="E1" s="248"/>
      <c r="F1" s="248"/>
      <c r="G1" s="248"/>
      <c r="AG1" t="s">
        <v>293</v>
      </c>
    </row>
    <row r="2" spans="1:60" ht="24.95" customHeight="1">
      <c r="A2" s="118" t="s">
        <v>8</v>
      </c>
      <c r="B2" s="49" t="s">
        <v>294</v>
      </c>
      <c r="C2" s="249" t="s">
        <v>295</v>
      </c>
      <c r="D2" s="250"/>
      <c r="E2" s="250"/>
      <c r="F2" s="250"/>
      <c r="G2" s="251"/>
      <c r="AG2" t="s">
        <v>296</v>
      </c>
    </row>
    <row r="3" spans="1:60" ht="24.95" customHeight="1">
      <c r="A3" s="118" t="s">
        <v>9</v>
      </c>
      <c r="B3" s="49" t="s">
        <v>44</v>
      </c>
      <c r="C3" s="249" t="s">
        <v>45</v>
      </c>
      <c r="D3" s="250"/>
      <c r="E3" s="250"/>
      <c r="F3" s="250"/>
      <c r="G3" s="251"/>
      <c r="AC3" s="116" t="s">
        <v>296</v>
      </c>
      <c r="AG3" t="s">
        <v>297</v>
      </c>
    </row>
    <row r="4" spans="1:60" ht="24.95" customHeight="1">
      <c r="A4" s="119" t="s">
        <v>10</v>
      </c>
      <c r="B4" s="120" t="s">
        <v>55</v>
      </c>
      <c r="C4" s="252" t="s">
        <v>56</v>
      </c>
      <c r="D4" s="253"/>
      <c r="E4" s="253"/>
      <c r="F4" s="253"/>
      <c r="G4" s="254"/>
      <c r="AG4" t="s">
        <v>298</v>
      </c>
    </row>
    <row r="5" spans="1:60">
      <c r="D5" s="10"/>
    </row>
    <row r="6" spans="1:60" ht="38.25">
      <c r="A6" s="122" t="s">
        <v>299</v>
      </c>
      <c r="B6" s="124" t="s">
        <v>300</v>
      </c>
      <c r="C6" s="124" t="s">
        <v>301</v>
      </c>
      <c r="D6" s="123" t="s">
        <v>302</v>
      </c>
      <c r="E6" s="122" t="s">
        <v>303</v>
      </c>
      <c r="F6" s="121" t="s">
        <v>304</v>
      </c>
      <c r="G6" s="122" t="s">
        <v>31</v>
      </c>
      <c r="H6" s="125" t="s">
        <v>32</v>
      </c>
      <c r="I6" s="125" t="s">
        <v>305</v>
      </c>
      <c r="J6" s="125" t="s">
        <v>33</v>
      </c>
      <c r="K6" s="125" t="s">
        <v>306</v>
      </c>
      <c r="L6" s="125" t="s">
        <v>307</v>
      </c>
      <c r="M6" s="125" t="s">
        <v>308</v>
      </c>
      <c r="N6" s="125" t="s">
        <v>309</v>
      </c>
      <c r="O6" s="125" t="s">
        <v>310</v>
      </c>
      <c r="P6" s="125" t="s">
        <v>311</v>
      </c>
      <c r="Q6" s="125" t="s">
        <v>312</v>
      </c>
      <c r="R6" s="125" t="s">
        <v>313</v>
      </c>
      <c r="S6" s="125" t="s">
        <v>314</v>
      </c>
      <c r="T6" s="125" t="s">
        <v>315</v>
      </c>
      <c r="U6" s="125" t="s">
        <v>316</v>
      </c>
      <c r="V6" s="125" t="s">
        <v>317</v>
      </c>
      <c r="W6" s="125" t="s">
        <v>318</v>
      </c>
      <c r="X6" s="125" t="s">
        <v>319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34" t="s">
        <v>320</v>
      </c>
      <c r="B8" s="135" t="s">
        <v>134</v>
      </c>
      <c r="C8" s="152" t="s">
        <v>135</v>
      </c>
      <c r="D8" s="136"/>
      <c r="E8" s="137"/>
      <c r="F8" s="138"/>
      <c r="G8" s="139">
        <f>SUM(G9:G20)</f>
        <v>0</v>
      </c>
      <c r="H8" s="133"/>
      <c r="I8" s="133">
        <v>0</v>
      </c>
      <c r="J8" s="133"/>
      <c r="K8" s="133">
        <v>0</v>
      </c>
      <c r="L8" s="133"/>
      <c r="M8" s="133"/>
      <c r="N8" s="132"/>
      <c r="O8" s="132"/>
      <c r="P8" s="132"/>
      <c r="Q8" s="132"/>
      <c r="R8" s="133"/>
      <c r="S8" s="133"/>
      <c r="T8" s="133"/>
      <c r="U8" s="133"/>
      <c r="V8" s="133"/>
      <c r="W8" s="133"/>
      <c r="X8" s="133"/>
      <c r="AG8" t="s">
        <v>321</v>
      </c>
    </row>
    <row r="9" spans="1:60">
      <c r="A9" s="146" t="s">
        <v>130</v>
      </c>
      <c r="B9" s="147" t="s">
        <v>2340</v>
      </c>
      <c r="C9" s="153" t="s">
        <v>2341</v>
      </c>
      <c r="D9" s="148" t="s">
        <v>338</v>
      </c>
      <c r="E9" s="149">
        <v>20.5</v>
      </c>
      <c r="F9" s="150">
        <v>0</v>
      </c>
      <c r="G9" s="145">
        <f t="shared" ref="G9:G20" si="0">F9*E9</f>
        <v>0</v>
      </c>
      <c r="H9" s="131">
        <v>0</v>
      </c>
      <c r="I9" s="131">
        <v>0</v>
      </c>
      <c r="J9" s="131">
        <v>28</v>
      </c>
      <c r="K9" s="131">
        <v>574</v>
      </c>
      <c r="L9" s="131">
        <v>21</v>
      </c>
      <c r="M9" s="131">
        <v>694.54</v>
      </c>
      <c r="N9" s="130">
        <v>0</v>
      </c>
      <c r="O9" s="130">
        <v>0</v>
      </c>
      <c r="P9" s="130">
        <v>0</v>
      </c>
      <c r="Q9" s="130">
        <v>0</v>
      </c>
      <c r="R9" s="131">
        <v>0</v>
      </c>
      <c r="S9" s="131" t="s">
        <v>326</v>
      </c>
      <c r="T9" s="131"/>
      <c r="U9" s="131">
        <v>0</v>
      </c>
      <c r="V9" s="131">
        <v>0</v>
      </c>
      <c r="W9" s="131">
        <v>0</v>
      </c>
      <c r="X9" s="131" t="s">
        <v>327</v>
      </c>
      <c r="Y9" s="126"/>
      <c r="Z9" s="126"/>
      <c r="AA9" s="126"/>
      <c r="AB9" s="126"/>
      <c r="AC9" s="126"/>
      <c r="AD9" s="126"/>
      <c r="AE9" s="126"/>
      <c r="AF9" s="126"/>
      <c r="AG9" s="126" t="s">
        <v>328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>
      <c r="A10" s="146" t="s">
        <v>149</v>
      </c>
      <c r="B10" s="147" t="s">
        <v>2342</v>
      </c>
      <c r="C10" s="153" t="s">
        <v>2343</v>
      </c>
      <c r="D10" s="148" t="s">
        <v>338</v>
      </c>
      <c r="E10" s="149">
        <v>20.5</v>
      </c>
      <c r="F10" s="150">
        <v>0</v>
      </c>
      <c r="G10" s="145">
        <f t="shared" si="0"/>
        <v>0</v>
      </c>
      <c r="H10" s="131">
        <v>0</v>
      </c>
      <c r="I10" s="131">
        <v>0</v>
      </c>
      <c r="J10" s="131">
        <v>52.5</v>
      </c>
      <c r="K10" s="131">
        <v>1076.25</v>
      </c>
      <c r="L10" s="131">
        <v>21</v>
      </c>
      <c r="M10" s="131">
        <v>1302.2625</v>
      </c>
      <c r="N10" s="130">
        <v>0</v>
      </c>
      <c r="O10" s="130">
        <v>0</v>
      </c>
      <c r="P10" s="130">
        <v>0</v>
      </c>
      <c r="Q10" s="130">
        <v>0</v>
      </c>
      <c r="R10" s="131">
        <v>0</v>
      </c>
      <c r="S10" s="131" t="s">
        <v>326</v>
      </c>
      <c r="T10" s="131"/>
      <c r="U10" s="131">
        <v>0</v>
      </c>
      <c r="V10" s="131">
        <v>0</v>
      </c>
      <c r="W10" s="131">
        <v>0</v>
      </c>
      <c r="X10" s="131" t="s">
        <v>327</v>
      </c>
      <c r="Y10" s="126"/>
      <c r="Z10" s="126"/>
      <c r="AA10" s="126"/>
      <c r="AB10" s="126"/>
      <c r="AC10" s="126"/>
      <c r="AD10" s="126"/>
      <c r="AE10" s="126"/>
      <c r="AF10" s="126"/>
      <c r="AG10" s="126" t="s">
        <v>328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>
      <c r="A11" s="146" t="s">
        <v>153</v>
      </c>
      <c r="B11" s="147" t="s">
        <v>2344</v>
      </c>
      <c r="C11" s="153" t="s">
        <v>2345</v>
      </c>
      <c r="D11" s="148" t="s">
        <v>653</v>
      </c>
      <c r="E11" s="149">
        <v>3</v>
      </c>
      <c r="F11" s="150">
        <v>0</v>
      </c>
      <c r="G11" s="145">
        <f t="shared" si="0"/>
        <v>0</v>
      </c>
      <c r="H11" s="131">
        <v>0</v>
      </c>
      <c r="I11" s="131">
        <v>0</v>
      </c>
      <c r="J11" s="131">
        <v>106</v>
      </c>
      <c r="K11" s="131">
        <v>318</v>
      </c>
      <c r="L11" s="131">
        <v>21</v>
      </c>
      <c r="M11" s="131">
        <v>384.78</v>
      </c>
      <c r="N11" s="130">
        <v>0</v>
      </c>
      <c r="O11" s="130">
        <v>0</v>
      </c>
      <c r="P11" s="130">
        <v>0</v>
      </c>
      <c r="Q11" s="130">
        <v>0</v>
      </c>
      <c r="R11" s="131">
        <v>0</v>
      </c>
      <c r="S11" s="131" t="s">
        <v>326</v>
      </c>
      <c r="T11" s="131"/>
      <c r="U11" s="131">
        <v>0</v>
      </c>
      <c r="V11" s="131">
        <v>0</v>
      </c>
      <c r="W11" s="131">
        <v>0</v>
      </c>
      <c r="X11" s="131" t="s">
        <v>327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328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ht="22.5">
      <c r="A12" s="146" t="s">
        <v>155</v>
      </c>
      <c r="B12" s="147" t="s">
        <v>2346</v>
      </c>
      <c r="C12" s="153" t="s">
        <v>2347</v>
      </c>
      <c r="D12" s="148" t="s">
        <v>653</v>
      </c>
      <c r="E12" s="149">
        <v>3</v>
      </c>
      <c r="F12" s="150">
        <v>0</v>
      </c>
      <c r="G12" s="145">
        <f t="shared" si="0"/>
        <v>0</v>
      </c>
      <c r="H12" s="131">
        <v>1560</v>
      </c>
      <c r="I12" s="131">
        <v>4680</v>
      </c>
      <c r="J12" s="131">
        <v>0</v>
      </c>
      <c r="K12" s="131">
        <v>0</v>
      </c>
      <c r="L12" s="131">
        <v>21</v>
      </c>
      <c r="M12" s="131">
        <v>5662.8</v>
      </c>
      <c r="N12" s="130">
        <v>0</v>
      </c>
      <c r="O12" s="130">
        <v>0</v>
      </c>
      <c r="P12" s="130">
        <v>0</v>
      </c>
      <c r="Q12" s="130">
        <v>0</v>
      </c>
      <c r="R12" s="131">
        <v>0</v>
      </c>
      <c r="S12" s="131" t="s">
        <v>326</v>
      </c>
      <c r="T12" s="131"/>
      <c r="U12" s="131">
        <v>0</v>
      </c>
      <c r="V12" s="131">
        <v>0</v>
      </c>
      <c r="W12" s="131">
        <v>0</v>
      </c>
      <c r="X12" s="131" t="s">
        <v>385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386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22.5">
      <c r="A13" s="146" t="s">
        <v>159</v>
      </c>
      <c r="B13" s="147" t="s">
        <v>2348</v>
      </c>
      <c r="C13" s="153" t="s">
        <v>2349</v>
      </c>
      <c r="D13" s="148" t="s">
        <v>653</v>
      </c>
      <c r="E13" s="149">
        <v>1.5</v>
      </c>
      <c r="F13" s="150">
        <v>0</v>
      </c>
      <c r="G13" s="145">
        <f t="shared" si="0"/>
        <v>0</v>
      </c>
      <c r="H13" s="131">
        <v>0</v>
      </c>
      <c r="I13" s="131">
        <v>0</v>
      </c>
      <c r="J13" s="131">
        <v>108.84</v>
      </c>
      <c r="K13" s="131">
        <v>163.26</v>
      </c>
      <c r="L13" s="131">
        <v>21</v>
      </c>
      <c r="M13" s="131">
        <v>197.5446</v>
      </c>
      <c r="N13" s="130">
        <v>0</v>
      </c>
      <c r="O13" s="130">
        <v>0</v>
      </c>
      <c r="P13" s="130">
        <v>0</v>
      </c>
      <c r="Q13" s="130">
        <v>0</v>
      </c>
      <c r="R13" s="131">
        <v>0</v>
      </c>
      <c r="S13" s="131" t="s">
        <v>326</v>
      </c>
      <c r="T13" s="131"/>
      <c r="U13" s="131">
        <v>0</v>
      </c>
      <c r="V13" s="131">
        <v>0</v>
      </c>
      <c r="W13" s="131">
        <v>0</v>
      </c>
      <c r="X13" s="131" t="s">
        <v>327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328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ht="22.5">
      <c r="A14" s="146" t="s">
        <v>757</v>
      </c>
      <c r="B14" s="147" t="s">
        <v>2350</v>
      </c>
      <c r="C14" s="153" t="s">
        <v>2351</v>
      </c>
      <c r="D14" s="148" t="s">
        <v>653</v>
      </c>
      <c r="E14" s="149">
        <v>1.5</v>
      </c>
      <c r="F14" s="150">
        <v>0</v>
      </c>
      <c r="G14" s="145">
        <f t="shared" si="0"/>
        <v>0</v>
      </c>
      <c r="H14" s="131">
        <v>2220</v>
      </c>
      <c r="I14" s="131">
        <v>3330</v>
      </c>
      <c r="J14" s="131">
        <v>0</v>
      </c>
      <c r="K14" s="131">
        <v>0</v>
      </c>
      <c r="L14" s="131">
        <v>21</v>
      </c>
      <c r="M14" s="131">
        <v>4029.3</v>
      </c>
      <c r="N14" s="130">
        <v>0</v>
      </c>
      <c r="O14" s="130">
        <v>0</v>
      </c>
      <c r="P14" s="130">
        <v>0</v>
      </c>
      <c r="Q14" s="130">
        <v>0</v>
      </c>
      <c r="R14" s="131">
        <v>0</v>
      </c>
      <c r="S14" s="131" t="s">
        <v>326</v>
      </c>
      <c r="T14" s="131"/>
      <c r="U14" s="131">
        <v>0</v>
      </c>
      <c r="V14" s="131">
        <v>0</v>
      </c>
      <c r="W14" s="131">
        <v>0</v>
      </c>
      <c r="X14" s="131" t="s">
        <v>385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386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ht="33.75">
      <c r="A15" s="146" t="s">
        <v>761</v>
      </c>
      <c r="B15" s="147" t="s">
        <v>2352</v>
      </c>
      <c r="C15" s="153" t="s">
        <v>2353</v>
      </c>
      <c r="D15" s="148" t="s">
        <v>338</v>
      </c>
      <c r="E15" s="149">
        <v>24.021999999999998</v>
      </c>
      <c r="F15" s="150">
        <v>0</v>
      </c>
      <c r="G15" s="145">
        <f t="shared" si="0"/>
        <v>0</v>
      </c>
      <c r="H15" s="131">
        <v>0</v>
      </c>
      <c r="I15" s="131">
        <v>0</v>
      </c>
      <c r="J15" s="131">
        <v>96</v>
      </c>
      <c r="K15" s="131">
        <v>2306.1120000000001</v>
      </c>
      <c r="L15" s="131">
        <v>21</v>
      </c>
      <c r="M15" s="131">
        <v>2790.3931000000002</v>
      </c>
      <c r="N15" s="130">
        <v>0</v>
      </c>
      <c r="O15" s="130">
        <v>0</v>
      </c>
      <c r="P15" s="130">
        <v>0</v>
      </c>
      <c r="Q15" s="130">
        <v>0</v>
      </c>
      <c r="R15" s="131">
        <v>0</v>
      </c>
      <c r="S15" s="131" t="s">
        <v>326</v>
      </c>
      <c r="T15" s="131"/>
      <c r="U15" s="131">
        <v>0</v>
      </c>
      <c r="V15" s="131">
        <v>0</v>
      </c>
      <c r="W15" s="131">
        <v>0</v>
      </c>
      <c r="X15" s="131" t="s">
        <v>327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ht="22.5">
      <c r="A16" s="146" t="s">
        <v>219</v>
      </c>
      <c r="B16" s="147" t="s">
        <v>2354</v>
      </c>
      <c r="C16" s="153" t="s">
        <v>2355</v>
      </c>
      <c r="D16" s="148" t="s">
        <v>338</v>
      </c>
      <c r="E16" s="149">
        <v>26.423999999999999</v>
      </c>
      <c r="F16" s="150">
        <v>0</v>
      </c>
      <c r="G16" s="145">
        <f t="shared" si="0"/>
        <v>0</v>
      </c>
      <c r="H16" s="131">
        <v>402</v>
      </c>
      <c r="I16" s="131">
        <v>10622.448</v>
      </c>
      <c r="J16" s="131">
        <v>0</v>
      </c>
      <c r="K16" s="131">
        <v>0</v>
      </c>
      <c r="L16" s="131">
        <v>21</v>
      </c>
      <c r="M16" s="131">
        <v>12853.164500000001</v>
      </c>
      <c r="N16" s="130">
        <v>0</v>
      </c>
      <c r="O16" s="130">
        <v>0</v>
      </c>
      <c r="P16" s="130">
        <v>0</v>
      </c>
      <c r="Q16" s="130">
        <v>0</v>
      </c>
      <c r="R16" s="131">
        <v>0</v>
      </c>
      <c r="S16" s="131" t="s">
        <v>326</v>
      </c>
      <c r="T16" s="131"/>
      <c r="U16" s="131">
        <v>0</v>
      </c>
      <c r="V16" s="131">
        <v>0</v>
      </c>
      <c r="W16" s="131">
        <v>0</v>
      </c>
      <c r="X16" s="131" t="s">
        <v>385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386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ht="22.5">
      <c r="A17" s="146" t="s">
        <v>223</v>
      </c>
      <c r="B17" s="147" t="s">
        <v>2356</v>
      </c>
      <c r="C17" s="153" t="s">
        <v>2357</v>
      </c>
      <c r="D17" s="148" t="s">
        <v>2358</v>
      </c>
      <c r="E17" s="149">
        <v>16</v>
      </c>
      <c r="F17" s="150">
        <v>0</v>
      </c>
      <c r="G17" s="145">
        <f t="shared" si="0"/>
        <v>0</v>
      </c>
      <c r="H17" s="131">
        <v>0</v>
      </c>
      <c r="I17" s="131">
        <v>0</v>
      </c>
      <c r="J17" s="131">
        <v>60</v>
      </c>
      <c r="K17" s="131">
        <v>960</v>
      </c>
      <c r="L17" s="131">
        <v>21</v>
      </c>
      <c r="M17" s="131">
        <v>1161.5999999999999</v>
      </c>
      <c r="N17" s="130">
        <v>0</v>
      </c>
      <c r="O17" s="130">
        <v>0</v>
      </c>
      <c r="P17" s="130">
        <v>0</v>
      </c>
      <c r="Q17" s="130">
        <v>0</v>
      </c>
      <c r="R17" s="131">
        <v>0</v>
      </c>
      <c r="S17" s="131" t="s">
        <v>326</v>
      </c>
      <c r="T17" s="131"/>
      <c r="U17" s="131">
        <v>0</v>
      </c>
      <c r="V17" s="131">
        <v>0</v>
      </c>
      <c r="W17" s="131">
        <v>0</v>
      </c>
      <c r="X17" s="131" t="s">
        <v>327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ht="22.5">
      <c r="A18" s="146" t="s">
        <v>63</v>
      </c>
      <c r="B18" s="147" t="s">
        <v>2359</v>
      </c>
      <c r="C18" s="153" t="s">
        <v>2360</v>
      </c>
      <c r="D18" s="148" t="s">
        <v>2358</v>
      </c>
      <c r="E18" s="149">
        <v>6</v>
      </c>
      <c r="F18" s="150">
        <v>0</v>
      </c>
      <c r="G18" s="145">
        <f t="shared" si="0"/>
        <v>0</v>
      </c>
      <c r="H18" s="131">
        <v>0</v>
      </c>
      <c r="I18" s="131">
        <v>0</v>
      </c>
      <c r="J18" s="131">
        <v>1920</v>
      </c>
      <c r="K18" s="131">
        <v>11520</v>
      </c>
      <c r="L18" s="131">
        <v>21</v>
      </c>
      <c r="M18" s="131">
        <v>13939.2</v>
      </c>
      <c r="N18" s="130">
        <v>0</v>
      </c>
      <c r="O18" s="130">
        <v>0</v>
      </c>
      <c r="P18" s="130">
        <v>0</v>
      </c>
      <c r="Q18" s="130">
        <v>0</v>
      </c>
      <c r="R18" s="131">
        <v>0</v>
      </c>
      <c r="S18" s="131" t="s">
        <v>326</v>
      </c>
      <c r="T18" s="131"/>
      <c r="U18" s="131">
        <v>0</v>
      </c>
      <c r="V18" s="131">
        <v>0</v>
      </c>
      <c r="W18" s="131">
        <v>0</v>
      </c>
      <c r="X18" s="131" t="s">
        <v>327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328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ht="22.5">
      <c r="A19" s="146" t="s">
        <v>65</v>
      </c>
      <c r="B19" s="147" t="s">
        <v>2361</v>
      </c>
      <c r="C19" s="153" t="s">
        <v>2362</v>
      </c>
      <c r="D19" s="148" t="s">
        <v>338</v>
      </c>
      <c r="E19" s="149">
        <v>3.2</v>
      </c>
      <c r="F19" s="150">
        <v>0</v>
      </c>
      <c r="G19" s="145">
        <f t="shared" si="0"/>
        <v>0</v>
      </c>
      <c r="H19" s="131">
        <v>0</v>
      </c>
      <c r="I19" s="131">
        <v>0</v>
      </c>
      <c r="J19" s="131">
        <v>51.12</v>
      </c>
      <c r="K19" s="131">
        <v>163.584</v>
      </c>
      <c r="L19" s="131">
        <v>21</v>
      </c>
      <c r="M19" s="131">
        <v>197.93180000000001</v>
      </c>
      <c r="N19" s="130">
        <v>0</v>
      </c>
      <c r="O19" s="130">
        <v>0</v>
      </c>
      <c r="P19" s="130">
        <v>0</v>
      </c>
      <c r="Q19" s="130">
        <v>0</v>
      </c>
      <c r="R19" s="131">
        <v>0</v>
      </c>
      <c r="S19" s="131" t="s">
        <v>326</v>
      </c>
      <c r="T19" s="131"/>
      <c r="U19" s="131">
        <v>0</v>
      </c>
      <c r="V19" s="131">
        <v>0</v>
      </c>
      <c r="W19" s="131">
        <v>0</v>
      </c>
      <c r="X19" s="131" t="s">
        <v>327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328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ht="22.5">
      <c r="A20" s="146" t="s">
        <v>67</v>
      </c>
      <c r="B20" s="147" t="s">
        <v>2363</v>
      </c>
      <c r="C20" s="153" t="s">
        <v>2364</v>
      </c>
      <c r="D20" s="148" t="s">
        <v>653</v>
      </c>
      <c r="E20" s="149">
        <v>0.56000000000000005</v>
      </c>
      <c r="F20" s="150">
        <v>0</v>
      </c>
      <c r="G20" s="145">
        <f t="shared" si="0"/>
        <v>0</v>
      </c>
      <c r="H20" s="131">
        <v>2040</v>
      </c>
      <c r="I20" s="131">
        <v>1142.4000000000001</v>
      </c>
      <c r="J20" s="131">
        <v>0</v>
      </c>
      <c r="K20" s="131">
        <v>0</v>
      </c>
      <c r="L20" s="131">
        <v>21</v>
      </c>
      <c r="M20" s="131">
        <v>1382.3040000000001</v>
      </c>
      <c r="N20" s="130">
        <v>0</v>
      </c>
      <c r="O20" s="130">
        <v>0</v>
      </c>
      <c r="P20" s="130">
        <v>0</v>
      </c>
      <c r="Q20" s="130">
        <v>0</v>
      </c>
      <c r="R20" s="131">
        <v>0</v>
      </c>
      <c r="S20" s="131" t="s">
        <v>326</v>
      </c>
      <c r="T20" s="131"/>
      <c r="U20" s="131">
        <v>0</v>
      </c>
      <c r="V20" s="131">
        <v>0</v>
      </c>
      <c r="W20" s="131">
        <v>0</v>
      </c>
      <c r="X20" s="131" t="s">
        <v>385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386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>
      <c r="A21" s="134" t="s">
        <v>320</v>
      </c>
      <c r="B21" s="135" t="s">
        <v>136</v>
      </c>
      <c r="C21" s="152" t="s">
        <v>137</v>
      </c>
      <c r="D21" s="136"/>
      <c r="E21" s="137"/>
      <c r="F21" s="138"/>
      <c r="G21" s="139">
        <f>SUM(G22:G39)</f>
        <v>0</v>
      </c>
      <c r="H21" s="133"/>
      <c r="I21" s="133">
        <v>0</v>
      </c>
      <c r="J21" s="133"/>
      <c r="K21" s="133">
        <v>0</v>
      </c>
      <c r="L21" s="133"/>
      <c r="M21" s="133"/>
      <c r="N21" s="132"/>
      <c r="O21" s="132"/>
      <c r="P21" s="132"/>
      <c r="Q21" s="132"/>
      <c r="R21" s="133"/>
      <c r="S21" s="133"/>
      <c r="T21" s="133"/>
      <c r="U21" s="133"/>
      <c r="V21" s="133"/>
      <c r="W21" s="133"/>
      <c r="X21" s="133"/>
      <c r="AG21" t="s">
        <v>321</v>
      </c>
    </row>
    <row r="22" spans="1:60">
      <c r="A22" s="146" t="s">
        <v>69</v>
      </c>
      <c r="B22" s="147" t="s">
        <v>2365</v>
      </c>
      <c r="C22" s="153" t="s">
        <v>2366</v>
      </c>
      <c r="D22" s="148" t="s">
        <v>325</v>
      </c>
      <c r="E22" s="149">
        <v>3</v>
      </c>
      <c r="F22" s="150">
        <v>0</v>
      </c>
      <c r="G22" s="145">
        <f t="shared" ref="G22:G39" si="1">F22*E22</f>
        <v>0</v>
      </c>
      <c r="H22" s="131">
        <v>8500</v>
      </c>
      <c r="I22" s="131">
        <v>25500</v>
      </c>
      <c r="J22" s="131">
        <v>0</v>
      </c>
      <c r="K22" s="131">
        <v>0</v>
      </c>
      <c r="L22" s="131">
        <v>21</v>
      </c>
      <c r="M22" s="131">
        <v>30855</v>
      </c>
      <c r="N22" s="130">
        <v>0</v>
      </c>
      <c r="O22" s="130">
        <v>0</v>
      </c>
      <c r="P22" s="130">
        <v>0</v>
      </c>
      <c r="Q22" s="130">
        <v>0</v>
      </c>
      <c r="R22" s="131">
        <v>0</v>
      </c>
      <c r="S22" s="131" t="s">
        <v>326</v>
      </c>
      <c r="T22" s="131"/>
      <c r="U22" s="131">
        <v>0</v>
      </c>
      <c r="V22" s="131">
        <v>0</v>
      </c>
      <c r="W22" s="131">
        <v>0</v>
      </c>
      <c r="X22" s="131" t="s">
        <v>385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386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>
      <c r="A23" s="146" t="s">
        <v>71</v>
      </c>
      <c r="B23" s="147" t="s">
        <v>2367</v>
      </c>
      <c r="C23" s="153" t="s">
        <v>2368</v>
      </c>
      <c r="D23" s="148" t="s">
        <v>325</v>
      </c>
      <c r="E23" s="149">
        <v>1</v>
      </c>
      <c r="F23" s="150">
        <v>0</v>
      </c>
      <c r="G23" s="145">
        <f t="shared" si="1"/>
        <v>0</v>
      </c>
      <c r="H23" s="131">
        <v>5964</v>
      </c>
      <c r="I23" s="131">
        <v>5964</v>
      </c>
      <c r="J23" s="131">
        <v>0</v>
      </c>
      <c r="K23" s="131">
        <v>0</v>
      </c>
      <c r="L23" s="131">
        <v>21</v>
      </c>
      <c r="M23" s="131">
        <v>7216.44</v>
      </c>
      <c r="N23" s="130">
        <v>0</v>
      </c>
      <c r="O23" s="130">
        <v>0</v>
      </c>
      <c r="P23" s="130">
        <v>0</v>
      </c>
      <c r="Q23" s="130">
        <v>0</v>
      </c>
      <c r="R23" s="131">
        <v>0</v>
      </c>
      <c r="S23" s="131" t="s">
        <v>326</v>
      </c>
      <c r="T23" s="131"/>
      <c r="U23" s="131">
        <v>0</v>
      </c>
      <c r="V23" s="131">
        <v>0</v>
      </c>
      <c r="W23" s="131">
        <v>0</v>
      </c>
      <c r="X23" s="131" t="s">
        <v>385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386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>
      <c r="A24" s="146" t="s">
        <v>73</v>
      </c>
      <c r="B24" s="147" t="s">
        <v>2369</v>
      </c>
      <c r="C24" s="153" t="s">
        <v>2370</v>
      </c>
      <c r="D24" s="148" t="s">
        <v>325</v>
      </c>
      <c r="E24" s="149">
        <v>4</v>
      </c>
      <c r="F24" s="150">
        <v>0</v>
      </c>
      <c r="G24" s="145">
        <f t="shared" si="1"/>
        <v>0</v>
      </c>
      <c r="H24" s="131">
        <v>0</v>
      </c>
      <c r="I24" s="131">
        <v>0</v>
      </c>
      <c r="J24" s="131">
        <v>1655</v>
      </c>
      <c r="K24" s="131">
        <v>6620</v>
      </c>
      <c r="L24" s="131">
        <v>21</v>
      </c>
      <c r="M24" s="131">
        <v>8010.2</v>
      </c>
      <c r="N24" s="130">
        <v>0</v>
      </c>
      <c r="O24" s="130">
        <v>0</v>
      </c>
      <c r="P24" s="130">
        <v>0</v>
      </c>
      <c r="Q24" s="130">
        <v>0</v>
      </c>
      <c r="R24" s="131">
        <v>0</v>
      </c>
      <c r="S24" s="131" t="s">
        <v>326</v>
      </c>
      <c r="T24" s="131"/>
      <c r="U24" s="131">
        <v>0</v>
      </c>
      <c r="V24" s="131">
        <v>0</v>
      </c>
      <c r="W24" s="131">
        <v>0</v>
      </c>
      <c r="X24" s="131" t="s">
        <v>327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328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ht="22.5">
      <c r="A25" s="146" t="s">
        <v>75</v>
      </c>
      <c r="B25" s="147" t="s">
        <v>2371</v>
      </c>
      <c r="C25" s="153" t="s">
        <v>2372</v>
      </c>
      <c r="D25" s="148" t="s">
        <v>653</v>
      </c>
      <c r="E25" s="149">
        <v>2</v>
      </c>
      <c r="F25" s="150">
        <v>0</v>
      </c>
      <c r="G25" s="145">
        <f t="shared" si="1"/>
        <v>0</v>
      </c>
      <c r="H25" s="131">
        <v>1740</v>
      </c>
      <c r="I25" s="131">
        <v>3480</v>
      </c>
      <c r="J25" s="131">
        <v>0</v>
      </c>
      <c r="K25" s="131">
        <v>0</v>
      </c>
      <c r="L25" s="131">
        <v>21</v>
      </c>
      <c r="M25" s="131">
        <v>4210.8</v>
      </c>
      <c r="N25" s="130">
        <v>0</v>
      </c>
      <c r="O25" s="130">
        <v>0</v>
      </c>
      <c r="P25" s="130">
        <v>0</v>
      </c>
      <c r="Q25" s="130">
        <v>0</v>
      </c>
      <c r="R25" s="131">
        <v>0</v>
      </c>
      <c r="S25" s="131" t="s">
        <v>326</v>
      </c>
      <c r="T25" s="131"/>
      <c r="U25" s="131">
        <v>0</v>
      </c>
      <c r="V25" s="131">
        <v>0</v>
      </c>
      <c r="W25" s="131">
        <v>0</v>
      </c>
      <c r="X25" s="131" t="s">
        <v>385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386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>
      <c r="A26" s="146" t="s">
        <v>147</v>
      </c>
      <c r="B26" s="147" t="s">
        <v>2373</v>
      </c>
      <c r="C26" s="153" t="s">
        <v>2374</v>
      </c>
      <c r="D26" s="148" t="s">
        <v>325</v>
      </c>
      <c r="E26" s="149">
        <v>4</v>
      </c>
      <c r="F26" s="150">
        <v>0</v>
      </c>
      <c r="G26" s="145">
        <f t="shared" si="1"/>
        <v>0</v>
      </c>
      <c r="H26" s="131">
        <v>5.43</v>
      </c>
      <c r="I26" s="131">
        <v>21.72</v>
      </c>
      <c r="J26" s="131">
        <v>1620.57</v>
      </c>
      <c r="K26" s="131">
        <v>6482.28</v>
      </c>
      <c r="L26" s="131">
        <v>21</v>
      </c>
      <c r="M26" s="131">
        <v>7869.84</v>
      </c>
      <c r="N26" s="130">
        <v>0</v>
      </c>
      <c r="O26" s="130">
        <v>0</v>
      </c>
      <c r="P26" s="130">
        <v>0</v>
      </c>
      <c r="Q26" s="130">
        <v>0</v>
      </c>
      <c r="R26" s="131">
        <v>0</v>
      </c>
      <c r="S26" s="131" t="s">
        <v>326</v>
      </c>
      <c r="T26" s="131"/>
      <c r="U26" s="131">
        <v>0</v>
      </c>
      <c r="V26" s="131">
        <v>0</v>
      </c>
      <c r="W26" s="131">
        <v>0</v>
      </c>
      <c r="X26" s="131" t="s">
        <v>327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328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>
      <c r="A27" s="146" t="s">
        <v>806</v>
      </c>
      <c r="B27" s="147" t="s">
        <v>2375</v>
      </c>
      <c r="C27" s="153" t="s">
        <v>2376</v>
      </c>
      <c r="D27" s="148" t="s">
        <v>325</v>
      </c>
      <c r="E27" s="149">
        <v>3</v>
      </c>
      <c r="F27" s="150">
        <v>0</v>
      </c>
      <c r="G27" s="145">
        <f t="shared" si="1"/>
        <v>0</v>
      </c>
      <c r="H27" s="131">
        <v>80.94</v>
      </c>
      <c r="I27" s="131">
        <v>242.82</v>
      </c>
      <c r="J27" s="131">
        <v>412.56</v>
      </c>
      <c r="K27" s="131">
        <v>1237.68</v>
      </c>
      <c r="L27" s="131">
        <v>21</v>
      </c>
      <c r="M27" s="131">
        <v>1791.405</v>
      </c>
      <c r="N27" s="130">
        <v>5.5999999999999995E-4</v>
      </c>
      <c r="O27" s="130">
        <v>1.6799999999999999E-3</v>
      </c>
      <c r="P27" s="130">
        <v>0</v>
      </c>
      <c r="Q27" s="130">
        <v>0</v>
      </c>
      <c r="R27" s="131">
        <v>0</v>
      </c>
      <c r="S27" s="131" t="s">
        <v>326</v>
      </c>
      <c r="T27" s="131"/>
      <c r="U27" s="131">
        <v>0</v>
      </c>
      <c r="V27" s="131">
        <v>0</v>
      </c>
      <c r="W27" s="131">
        <v>0</v>
      </c>
      <c r="X27" s="131" t="s">
        <v>327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328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ht="22.5">
      <c r="A28" s="146" t="s">
        <v>809</v>
      </c>
      <c r="B28" s="147" t="s">
        <v>2377</v>
      </c>
      <c r="C28" s="153" t="s">
        <v>2378</v>
      </c>
      <c r="D28" s="148" t="s">
        <v>325</v>
      </c>
      <c r="E28" s="149">
        <v>1</v>
      </c>
      <c r="F28" s="150">
        <v>0</v>
      </c>
      <c r="G28" s="145">
        <f t="shared" si="1"/>
        <v>0</v>
      </c>
      <c r="H28" s="131">
        <v>0</v>
      </c>
      <c r="I28" s="131">
        <v>0</v>
      </c>
      <c r="J28" s="131">
        <v>600</v>
      </c>
      <c r="K28" s="131">
        <v>600</v>
      </c>
      <c r="L28" s="131">
        <v>21</v>
      </c>
      <c r="M28" s="131">
        <v>726</v>
      </c>
      <c r="N28" s="130">
        <v>0</v>
      </c>
      <c r="O28" s="130">
        <v>0</v>
      </c>
      <c r="P28" s="130">
        <v>0</v>
      </c>
      <c r="Q28" s="130">
        <v>0</v>
      </c>
      <c r="R28" s="131">
        <v>0</v>
      </c>
      <c r="S28" s="131" t="s">
        <v>326</v>
      </c>
      <c r="T28" s="131"/>
      <c r="U28" s="131">
        <v>0</v>
      </c>
      <c r="V28" s="131">
        <v>0</v>
      </c>
      <c r="W28" s="131">
        <v>0</v>
      </c>
      <c r="X28" s="131" t="s">
        <v>327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328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>
      <c r="A29" s="146" t="s">
        <v>815</v>
      </c>
      <c r="B29" s="147" t="s">
        <v>2379</v>
      </c>
      <c r="C29" s="153" t="s">
        <v>2380</v>
      </c>
      <c r="D29" s="148" t="s">
        <v>325</v>
      </c>
      <c r="E29" s="149">
        <v>4</v>
      </c>
      <c r="F29" s="150">
        <v>0</v>
      </c>
      <c r="G29" s="145">
        <f t="shared" si="1"/>
        <v>0</v>
      </c>
      <c r="H29" s="131">
        <v>0</v>
      </c>
      <c r="I29" s="131">
        <v>0</v>
      </c>
      <c r="J29" s="131">
        <v>12.2</v>
      </c>
      <c r="K29" s="131">
        <v>48.8</v>
      </c>
      <c r="L29" s="131">
        <v>21</v>
      </c>
      <c r="M29" s="131">
        <v>59.047999999999995</v>
      </c>
      <c r="N29" s="130">
        <v>0</v>
      </c>
      <c r="O29" s="130">
        <v>0</v>
      </c>
      <c r="P29" s="130">
        <v>0</v>
      </c>
      <c r="Q29" s="130">
        <v>0</v>
      </c>
      <c r="R29" s="131">
        <v>0</v>
      </c>
      <c r="S29" s="131" t="s">
        <v>326</v>
      </c>
      <c r="T29" s="131"/>
      <c r="U29" s="131">
        <v>0</v>
      </c>
      <c r="V29" s="131">
        <v>0</v>
      </c>
      <c r="W29" s="131">
        <v>0</v>
      </c>
      <c r="X29" s="131" t="s">
        <v>327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328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>
      <c r="A30" s="146" t="s">
        <v>818</v>
      </c>
      <c r="B30" s="147" t="s">
        <v>2381</v>
      </c>
      <c r="C30" s="153" t="s">
        <v>2382</v>
      </c>
      <c r="D30" s="148" t="s">
        <v>325</v>
      </c>
      <c r="E30" s="149">
        <v>4</v>
      </c>
      <c r="F30" s="150">
        <v>0</v>
      </c>
      <c r="G30" s="145">
        <f t="shared" si="1"/>
        <v>0</v>
      </c>
      <c r="H30" s="131">
        <v>46.08</v>
      </c>
      <c r="I30" s="131">
        <v>184.32</v>
      </c>
      <c r="J30" s="131">
        <v>0</v>
      </c>
      <c r="K30" s="131">
        <v>0</v>
      </c>
      <c r="L30" s="131">
        <v>21</v>
      </c>
      <c r="M30" s="131">
        <v>223.02719999999999</v>
      </c>
      <c r="N30" s="130">
        <v>0</v>
      </c>
      <c r="O30" s="130">
        <v>0</v>
      </c>
      <c r="P30" s="130">
        <v>0</v>
      </c>
      <c r="Q30" s="130">
        <v>0</v>
      </c>
      <c r="R30" s="131">
        <v>0</v>
      </c>
      <c r="S30" s="131" t="s">
        <v>326</v>
      </c>
      <c r="T30" s="131"/>
      <c r="U30" s="131">
        <v>0</v>
      </c>
      <c r="V30" s="131">
        <v>0</v>
      </c>
      <c r="W30" s="131">
        <v>0</v>
      </c>
      <c r="X30" s="131" t="s">
        <v>385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386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ht="22.5">
      <c r="A31" s="146" t="s">
        <v>821</v>
      </c>
      <c r="B31" s="147" t="s">
        <v>2383</v>
      </c>
      <c r="C31" s="153" t="s">
        <v>2384</v>
      </c>
      <c r="D31" s="148" t="s">
        <v>325</v>
      </c>
      <c r="E31" s="149">
        <v>9</v>
      </c>
      <c r="F31" s="150">
        <v>0</v>
      </c>
      <c r="G31" s="145">
        <f t="shared" si="1"/>
        <v>0</v>
      </c>
      <c r="H31" s="131">
        <v>610</v>
      </c>
      <c r="I31" s="131">
        <v>5490</v>
      </c>
      <c r="J31" s="131">
        <v>0</v>
      </c>
      <c r="K31" s="131">
        <v>0</v>
      </c>
      <c r="L31" s="131">
        <v>21</v>
      </c>
      <c r="M31" s="131">
        <v>6642.9</v>
      </c>
      <c r="N31" s="130">
        <v>0</v>
      </c>
      <c r="O31" s="130">
        <v>0</v>
      </c>
      <c r="P31" s="130">
        <v>0</v>
      </c>
      <c r="Q31" s="130">
        <v>0</v>
      </c>
      <c r="R31" s="131">
        <v>0</v>
      </c>
      <c r="S31" s="131" t="s">
        <v>326</v>
      </c>
      <c r="T31" s="131"/>
      <c r="U31" s="131">
        <v>0</v>
      </c>
      <c r="V31" s="131">
        <v>0</v>
      </c>
      <c r="W31" s="131">
        <v>0</v>
      </c>
      <c r="X31" s="131" t="s">
        <v>385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386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ht="33.75">
      <c r="A32" s="146" t="s">
        <v>826</v>
      </c>
      <c r="B32" s="147" t="s">
        <v>2385</v>
      </c>
      <c r="C32" s="153" t="s">
        <v>2386</v>
      </c>
      <c r="D32" s="148" t="s">
        <v>325</v>
      </c>
      <c r="E32" s="149">
        <v>3</v>
      </c>
      <c r="F32" s="150">
        <v>0</v>
      </c>
      <c r="G32" s="145">
        <f t="shared" si="1"/>
        <v>0</v>
      </c>
      <c r="H32" s="131">
        <v>124.6</v>
      </c>
      <c r="I32" s="131">
        <v>373.79999999999995</v>
      </c>
      <c r="J32" s="131">
        <v>0</v>
      </c>
      <c r="K32" s="131">
        <v>0</v>
      </c>
      <c r="L32" s="131">
        <v>21</v>
      </c>
      <c r="M32" s="131">
        <v>452.298</v>
      </c>
      <c r="N32" s="130">
        <v>0</v>
      </c>
      <c r="O32" s="130">
        <v>0</v>
      </c>
      <c r="P32" s="130">
        <v>0</v>
      </c>
      <c r="Q32" s="130">
        <v>0</v>
      </c>
      <c r="R32" s="131">
        <v>0</v>
      </c>
      <c r="S32" s="131" t="s">
        <v>326</v>
      </c>
      <c r="T32" s="131"/>
      <c r="U32" s="131">
        <v>0</v>
      </c>
      <c r="V32" s="131">
        <v>0</v>
      </c>
      <c r="W32" s="131">
        <v>0</v>
      </c>
      <c r="X32" s="131" t="s">
        <v>385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386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>
      <c r="A33" s="146" t="s">
        <v>829</v>
      </c>
      <c r="B33" s="147" t="s">
        <v>2387</v>
      </c>
      <c r="C33" s="153" t="s">
        <v>2388</v>
      </c>
      <c r="D33" s="148" t="s">
        <v>408</v>
      </c>
      <c r="E33" s="149">
        <v>7.5</v>
      </c>
      <c r="F33" s="150">
        <v>0</v>
      </c>
      <c r="G33" s="145">
        <f t="shared" si="1"/>
        <v>0</v>
      </c>
      <c r="H33" s="131">
        <v>9.1199999999999992</v>
      </c>
      <c r="I33" s="131">
        <v>68.399999999999991</v>
      </c>
      <c r="J33" s="131">
        <v>0</v>
      </c>
      <c r="K33" s="131">
        <v>0</v>
      </c>
      <c r="L33" s="131">
        <v>21</v>
      </c>
      <c r="M33" s="131">
        <v>82.76400000000001</v>
      </c>
      <c r="N33" s="130">
        <v>0</v>
      </c>
      <c r="O33" s="130">
        <v>0</v>
      </c>
      <c r="P33" s="130">
        <v>0</v>
      </c>
      <c r="Q33" s="130">
        <v>0</v>
      </c>
      <c r="R33" s="131">
        <v>0</v>
      </c>
      <c r="S33" s="131" t="s">
        <v>326</v>
      </c>
      <c r="T33" s="131"/>
      <c r="U33" s="131">
        <v>0</v>
      </c>
      <c r="V33" s="131">
        <v>0</v>
      </c>
      <c r="W33" s="131">
        <v>0</v>
      </c>
      <c r="X33" s="131" t="s">
        <v>385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386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ht="33.75">
      <c r="A34" s="146" t="s">
        <v>832</v>
      </c>
      <c r="B34" s="147" t="s">
        <v>2389</v>
      </c>
      <c r="C34" s="153" t="s">
        <v>2390</v>
      </c>
      <c r="D34" s="148" t="s">
        <v>325</v>
      </c>
      <c r="E34" s="149">
        <v>1</v>
      </c>
      <c r="F34" s="150">
        <v>0</v>
      </c>
      <c r="G34" s="145">
        <f t="shared" si="1"/>
        <v>0</v>
      </c>
      <c r="H34" s="131">
        <v>1710</v>
      </c>
      <c r="I34" s="131">
        <v>1710</v>
      </c>
      <c r="J34" s="131">
        <v>0</v>
      </c>
      <c r="K34" s="131">
        <v>0</v>
      </c>
      <c r="L34" s="131">
        <v>21</v>
      </c>
      <c r="M34" s="131">
        <v>2069.1</v>
      </c>
      <c r="N34" s="130">
        <v>0</v>
      </c>
      <c r="O34" s="130">
        <v>0</v>
      </c>
      <c r="P34" s="130">
        <v>0</v>
      </c>
      <c r="Q34" s="130">
        <v>0</v>
      </c>
      <c r="R34" s="131">
        <v>0</v>
      </c>
      <c r="S34" s="131" t="s">
        <v>326</v>
      </c>
      <c r="T34" s="131"/>
      <c r="U34" s="131">
        <v>0</v>
      </c>
      <c r="V34" s="131">
        <v>0</v>
      </c>
      <c r="W34" s="131">
        <v>0</v>
      </c>
      <c r="X34" s="131" t="s">
        <v>385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386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>
      <c r="A35" s="146" t="s">
        <v>835</v>
      </c>
      <c r="B35" s="147" t="s">
        <v>2391</v>
      </c>
      <c r="C35" s="153" t="s">
        <v>2392</v>
      </c>
      <c r="D35" s="148" t="s">
        <v>325</v>
      </c>
      <c r="E35" s="149">
        <v>60</v>
      </c>
      <c r="F35" s="150">
        <v>0</v>
      </c>
      <c r="G35" s="145">
        <f t="shared" si="1"/>
        <v>0</v>
      </c>
      <c r="H35" s="131">
        <v>4.2</v>
      </c>
      <c r="I35" s="131">
        <v>252</v>
      </c>
      <c r="J35" s="131">
        <v>0</v>
      </c>
      <c r="K35" s="131">
        <v>0</v>
      </c>
      <c r="L35" s="131">
        <v>21</v>
      </c>
      <c r="M35" s="131">
        <v>304.92</v>
      </c>
      <c r="N35" s="130">
        <v>0</v>
      </c>
      <c r="O35" s="130">
        <v>0</v>
      </c>
      <c r="P35" s="130">
        <v>0</v>
      </c>
      <c r="Q35" s="130">
        <v>0</v>
      </c>
      <c r="R35" s="131">
        <v>0</v>
      </c>
      <c r="S35" s="131" t="s">
        <v>326</v>
      </c>
      <c r="T35" s="131"/>
      <c r="U35" s="131">
        <v>0</v>
      </c>
      <c r="V35" s="131">
        <v>0</v>
      </c>
      <c r="W35" s="131">
        <v>0</v>
      </c>
      <c r="X35" s="131" t="s">
        <v>385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386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>
      <c r="A36" s="146" t="s">
        <v>838</v>
      </c>
      <c r="B36" s="147" t="s">
        <v>2393</v>
      </c>
      <c r="C36" s="153" t="s">
        <v>2394</v>
      </c>
      <c r="D36" s="148" t="s">
        <v>495</v>
      </c>
      <c r="E36" s="149">
        <v>2</v>
      </c>
      <c r="F36" s="150">
        <v>0</v>
      </c>
      <c r="G36" s="145">
        <f t="shared" si="1"/>
        <v>0</v>
      </c>
      <c r="H36" s="131">
        <v>535</v>
      </c>
      <c r="I36" s="131">
        <v>1070</v>
      </c>
      <c r="J36" s="131">
        <v>0</v>
      </c>
      <c r="K36" s="131">
        <v>0</v>
      </c>
      <c r="L36" s="131">
        <v>21</v>
      </c>
      <c r="M36" s="131">
        <v>1294.7</v>
      </c>
      <c r="N36" s="130">
        <v>0</v>
      </c>
      <c r="O36" s="130">
        <v>0</v>
      </c>
      <c r="P36" s="130">
        <v>0</v>
      </c>
      <c r="Q36" s="130">
        <v>0</v>
      </c>
      <c r="R36" s="131">
        <v>0</v>
      </c>
      <c r="S36" s="131" t="s">
        <v>326</v>
      </c>
      <c r="T36" s="131"/>
      <c r="U36" s="131">
        <v>0</v>
      </c>
      <c r="V36" s="131">
        <v>0</v>
      </c>
      <c r="W36" s="131">
        <v>0</v>
      </c>
      <c r="X36" s="131" t="s">
        <v>385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386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>
      <c r="A37" s="146" t="s">
        <v>886</v>
      </c>
      <c r="B37" s="147" t="s">
        <v>2395</v>
      </c>
      <c r="C37" s="153" t="s">
        <v>2396</v>
      </c>
      <c r="D37" s="148" t="s">
        <v>653</v>
      </c>
      <c r="E37" s="149">
        <v>0.32</v>
      </c>
      <c r="F37" s="150">
        <v>0</v>
      </c>
      <c r="G37" s="145">
        <f t="shared" si="1"/>
        <v>0</v>
      </c>
      <c r="H37" s="131">
        <v>96</v>
      </c>
      <c r="I37" s="131">
        <v>30.72</v>
      </c>
      <c r="J37" s="131">
        <v>0</v>
      </c>
      <c r="K37" s="131">
        <v>0</v>
      </c>
      <c r="L37" s="131">
        <v>21</v>
      </c>
      <c r="M37" s="131">
        <v>37.171199999999999</v>
      </c>
      <c r="N37" s="130">
        <v>0</v>
      </c>
      <c r="O37" s="130">
        <v>0</v>
      </c>
      <c r="P37" s="130">
        <v>0</v>
      </c>
      <c r="Q37" s="130">
        <v>0</v>
      </c>
      <c r="R37" s="131">
        <v>0</v>
      </c>
      <c r="S37" s="131" t="s">
        <v>326</v>
      </c>
      <c r="T37" s="131"/>
      <c r="U37" s="131">
        <v>0</v>
      </c>
      <c r="V37" s="131">
        <v>0</v>
      </c>
      <c r="W37" s="131">
        <v>0</v>
      </c>
      <c r="X37" s="131" t="s">
        <v>385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386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>
      <c r="A38" s="146" t="s">
        <v>889</v>
      </c>
      <c r="B38" s="147" t="s">
        <v>2397</v>
      </c>
      <c r="C38" s="153" t="s">
        <v>2398</v>
      </c>
      <c r="D38" s="148" t="s">
        <v>338</v>
      </c>
      <c r="E38" s="149">
        <v>3</v>
      </c>
      <c r="F38" s="150">
        <v>0</v>
      </c>
      <c r="G38" s="145">
        <f t="shared" si="1"/>
        <v>0</v>
      </c>
      <c r="H38" s="131">
        <v>0</v>
      </c>
      <c r="I38" s="131">
        <v>0</v>
      </c>
      <c r="J38" s="131">
        <v>68.2</v>
      </c>
      <c r="K38" s="131">
        <v>204.60000000000002</v>
      </c>
      <c r="L38" s="131">
        <v>21</v>
      </c>
      <c r="M38" s="131">
        <v>247.566</v>
      </c>
      <c r="N38" s="130">
        <v>0</v>
      </c>
      <c r="O38" s="130">
        <v>0</v>
      </c>
      <c r="P38" s="130">
        <v>0</v>
      </c>
      <c r="Q38" s="130">
        <v>0</v>
      </c>
      <c r="R38" s="131">
        <v>0</v>
      </c>
      <c r="S38" s="131" t="s">
        <v>326</v>
      </c>
      <c r="T38" s="131"/>
      <c r="U38" s="131">
        <v>0</v>
      </c>
      <c r="V38" s="131">
        <v>0</v>
      </c>
      <c r="W38" s="131">
        <v>0</v>
      </c>
      <c r="X38" s="131" t="s">
        <v>327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328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22.5">
      <c r="A39" s="146" t="s">
        <v>892</v>
      </c>
      <c r="B39" s="147" t="s">
        <v>2399</v>
      </c>
      <c r="C39" s="153" t="s">
        <v>2400</v>
      </c>
      <c r="D39" s="148" t="s">
        <v>653</v>
      </c>
      <c r="E39" s="149">
        <v>0.3</v>
      </c>
      <c r="F39" s="150">
        <v>0</v>
      </c>
      <c r="G39" s="145">
        <f t="shared" si="1"/>
        <v>0</v>
      </c>
      <c r="H39" s="131">
        <v>1800</v>
      </c>
      <c r="I39" s="131">
        <v>540</v>
      </c>
      <c r="J39" s="131">
        <v>0</v>
      </c>
      <c r="K39" s="131">
        <v>0</v>
      </c>
      <c r="L39" s="131">
        <v>21</v>
      </c>
      <c r="M39" s="131">
        <v>653.4</v>
      </c>
      <c r="N39" s="130">
        <v>0</v>
      </c>
      <c r="O39" s="130">
        <v>0</v>
      </c>
      <c r="P39" s="130">
        <v>0</v>
      </c>
      <c r="Q39" s="130">
        <v>0</v>
      </c>
      <c r="R39" s="131">
        <v>0</v>
      </c>
      <c r="S39" s="131" t="s">
        <v>326</v>
      </c>
      <c r="T39" s="131"/>
      <c r="U39" s="131">
        <v>0</v>
      </c>
      <c r="V39" s="131">
        <v>0</v>
      </c>
      <c r="W39" s="131">
        <v>0</v>
      </c>
      <c r="X39" s="131" t="s">
        <v>385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386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>
      <c r="A40" s="134" t="s">
        <v>320</v>
      </c>
      <c r="B40" s="135" t="s">
        <v>138</v>
      </c>
      <c r="C40" s="152" t="s">
        <v>139</v>
      </c>
      <c r="D40" s="136"/>
      <c r="E40" s="137"/>
      <c r="F40" s="138"/>
      <c r="G40" s="139">
        <f>SUM(G41:G48)</f>
        <v>0</v>
      </c>
      <c r="H40" s="133"/>
      <c r="I40" s="133">
        <v>0</v>
      </c>
      <c r="J40" s="133"/>
      <c r="K40" s="133">
        <v>0</v>
      </c>
      <c r="L40" s="133"/>
      <c r="M40" s="133"/>
      <c r="N40" s="132"/>
      <c r="O40" s="132"/>
      <c r="P40" s="132"/>
      <c r="Q40" s="132"/>
      <c r="R40" s="133"/>
      <c r="S40" s="133"/>
      <c r="T40" s="133"/>
      <c r="U40" s="133"/>
      <c r="V40" s="133"/>
      <c r="W40" s="133"/>
      <c r="X40" s="133"/>
      <c r="AG40" t="s">
        <v>321</v>
      </c>
    </row>
    <row r="41" spans="1:60">
      <c r="A41" s="146" t="s">
        <v>895</v>
      </c>
      <c r="B41" s="147" t="s">
        <v>2401</v>
      </c>
      <c r="C41" s="153" t="s">
        <v>2402</v>
      </c>
      <c r="D41" s="148" t="s">
        <v>325</v>
      </c>
      <c r="E41" s="149">
        <v>13</v>
      </c>
      <c r="F41" s="150">
        <v>0</v>
      </c>
      <c r="G41" s="145">
        <f t="shared" ref="G41:G48" si="2">F41*E41</f>
        <v>0</v>
      </c>
      <c r="H41" s="131">
        <v>450</v>
      </c>
      <c r="I41" s="131">
        <v>5850</v>
      </c>
      <c r="J41" s="131">
        <v>0</v>
      </c>
      <c r="K41" s="131">
        <v>0</v>
      </c>
      <c r="L41" s="131">
        <v>21</v>
      </c>
      <c r="M41" s="131">
        <v>7078.5</v>
      </c>
      <c r="N41" s="130">
        <v>0</v>
      </c>
      <c r="O41" s="130">
        <v>0</v>
      </c>
      <c r="P41" s="130">
        <v>0</v>
      </c>
      <c r="Q41" s="130">
        <v>0</v>
      </c>
      <c r="R41" s="131">
        <v>0</v>
      </c>
      <c r="S41" s="131" t="s">
        <v>326</v>
      </c>
      <c r="T41" s="131"/>
      <c r="U41" s="131">
        <v>0</v>
      </c>
      <c r="V41" s="131">
        <v>0</v>
      </c>
      <c r="W41" s="131">
        <v>0</v>
      </c>
      <c r="X41" s="131" t="s">
        <v>385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386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>
      <c r="A42" s="146" t="s">
        <v>899</v>
      </c>
      <c r="B42" s="147" t="s">
        <v>2403</v>
      </c>
      <c r="C42" s="153" t="s">
        <v>2404</v>
      </c>
      <c r="D42" s="148" t="s">
        <v>325</v>
      </c>
      <c r="E42" s="149">
        <v>13</v>
      </c>
      <c r="F42" s="150">
        <v>0</v>
      </c>
      <c r="G42" s="145">
        <f t="shared" si="2"/>
        <v>0</v>
      </c>
      <c r="H42" s="131">
        <v>0</v>
      </c>
      <c r="I42" s="131">
        <v>0</v>
      </c>
      <c r="J42" s="131">
        <v>19.399999999999999</v>
      </c>
      <c r="K42" s="131">
        <v>252.2</v>
      </c>
      <c r="L42" s="131">
        <v>21</v>
      </c>
      <c r="M42" s="131">
        <v>305.16199999999998</v>
      </c>
      <c r="N42" s="130">
        <v>0</v>
      </c>
      <c r="O42" s="130">
        <v>0</v>
      </c>
      <c r="P42" s="130">
        <v>0</v>
      </c>
      <c r="Q42" s="130">
        <v>0</v>
      </c>
      <c r="R42" s="131">
        <v>0</v>
      </c>
      <c r="S42" s="131" t="s">
        <v>326</v>
      </c>
      <c r="T42" s="131"/>
      <c r="U42" s="131">
        <v>0</v>
      </c>
      <c r="V42" s="131">
        <v>0</v>
      </c>
      <c r="W42" s="131">
        <v>0</v>
      </c>
      <c r="X42" s="131" t="s">
        <v>327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328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>
      <c r="A43" s="146" t="s">
        <v>903</v>
      </c>
      <c r="B43" s="147" t="s">
        <v>2405</v>
      </c>
      <c r="C43" s="153" t="s">
        <v>2406</v>
      </c>
      <c r="D43" s="148" t="s">
        <v>325</v>
      </c>
      <c r="E43" s="149">
        <v>13</v>
      </c>
      <c r="F43" s="150">
        <v>0</v>
      </c>
      <c r="G43" s="145">
        <f t="shared" si="2"/>
        <v>0</v>
      </c>
      <c r="H43" s="131">
        <v>0.68</v>
      </c>
      <c r="I43" s="131">
        <v>8.84</v>
      </c>
      <c r="J43" s="131">
        <v>75.02</v>
      </c>
      <c r="K43" s="131">
        <v>975.26</v>
      </c>
      <c r="L43" s="131">
        <v>21</v>
      </c>
      <c r="M43" s="131">
        <v>1190.761</v>
      </c>
      <c r="N43" s="130">
        <v>0</v>
      </c>
      <c r="O43" s="130">
        <v>0</v>
      </c>
      <c r="P43" s="130">
        <v>0</v>
      </c>
      <c r="Q43" s="130">
        <v>0</v>
      </c>
      <c r="R43" s="131">
        <v>0</v>
      </c>
      <c r="S43" s="131" t="s">
        <v>326</v>
      </c>
      <c r="T43" s="131"/>
      <c r="U43" s="131">
        <v>0</v>
      </c>
      <c r="V43" s="131">
        <v>0</v>
      </c>
      <c r="W43" s="131">
        <v>0</v>
      </c>
      <c r="X43" s="131" t="s">
        <v>327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328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>
      <c r="A44" s="146" t="s">
        <v>907</v>
      </c>
      <c r="B44" s="147" t="s">
        <v>2407</v>
      </c>
      <c r="C44" s="153" t="s">
        <v>2408</v>
      </c>
      <c r="D44" s="148" t="s">
        <v>325</v>
      </c>
      <c r="E44" s="149">
        <v>13</v>
      </c>
      <c r="F44" s="150">
        <v>0</v>
      </c>
      <c r="G44" s="145">
        <f t="shared" si="2"/>
        <v>0</v>
      </c>
      <c r="H44" s="131">
        <v>4.2</v>
      </c>
      <c r="I44" s="131">
        <v>54.6</v>
      </c>
      <c r="J44" s="131">
        <v>0</v>
      </c>
      <c r="K44" s="131">
        <v>0</v>
      </c>
      <c r="L44" s="131">
        <v>21</v>
      </c>
      <c r="M44" s="131">
        <v>66.066000000000003</v>
      </c>
      <c r="N44" s="130">
        <v>0</v>
      </c>
      <c r="O44" s="130">
        <v>0</v>
      </c>
      <c r="P44" s="130">
        <v>0</v>
      </c>
      <c r="Q44" s="130">
        <v>0</v>
      </c>
      <c r="R44" s="131">
        <v>0</v>
      </c>
      <c r="S44" s="131" t="s">
        <v>326</v>
      </c>
      <c r="T44" s="131"/>
      <c r="U44" s="131">
        <v>0</v>
      </c>
      <c r="V44" s="131">
        <v>0</v>
      </c>
      <c r="W44" s="131">
        <v>0</v>
      </c>
      <c r="X44" s="131" t="s">
        <v>385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386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>
      <c r="A45" s="146" t="s">
        <v>914</v>
      </c>
      <c r="B45" s="147" t="s">
        <v>2409</v>
      </c>
      <c r="C45" s="153" t="s">
        <v>2410</v>
      </c>
      <c r="D45" s="148" t="s">
        <v>653</v>
      </c>
      <c r="E45" s="149">
        <v>6.5000000000000002E-2</v>
      </c>
      <c r="F45" s="150">
        <v>0</v>
      </c>
      <c r="G45" s="145">
        <f t="shared" si="2"/>
        <v>0</v>
      </c>
      <c r="H45" s="131">
        <v>96</v>
      </c>
      <c r="I45" s="131">
        <v>6.24</v>
      </c>
      <c r="J45" s="131">
        <v>0</v>
      </c>
      <c r="K45" s="131">
        <v>0</v>
      </c>
      <c r="L45" s="131">
        <v>21</v>
      </c>
      <c r="M45" s="131">
        <v>7.5504000000000007</v>
      </c>
      <c r="N45" s="130">
        <v>0</v>
      </c>
      <c r="O45" s="130">
        <v>0</v>
      </c>
      <c r="P45" s="130">
        <v>0</v>
      </c>
      <c r="Q45" s="130">
        <v>0</v>
      </c>
      <c r="R45" s="131">
        <v>0</v>
      </c>
      <c r="S45" s="131" t="s">
        <v>326</v>
      </c>
      <c r="T45" s="131"/>
      <c r="U45" s="131">
        <v>0</v>
      </c>
      <c r="V45" s="131">
        <v>0</v>
      </c>
      <c r="W45" s="131">
        <v>0</v>
      </c>
      <c r="X45" s="131" t="s">
        <v>385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386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ht="22.5">
      <c r="A46" s="146" t="s">
        <v>921</v>
      </c>
      <c r="B46" s="147" t="s">
        <v>2411</v>
      </c>
      <c r="C46" s="153" t="s">
        <v>2412</v>
      </c>
      <c r="D46" s="148" t="s">
        <v>653</v>
      </c>
      <c r="E46" s="149">
        <v>6.5000000000000002E-2</v>
      </c>
      <c r="F46" s="150">
        <v>0</v>
      </c>
      <c r="G46" s="145">
        <f t="shared" si="2"/>
        <v>0</v>
      </c>
      <c r="H46" s="131">
        <v>0</v>
      </c>
      <c r="I46" s="131">
        <v>0</v>
      </c>
      <c r="J46" s="131">
        <v>703</v>
      </c>
      <c r="K46" s="131">
        <v>45.695</v>
      </c>
      <c r="L46" s="131">
        <v>21</v>
      </c>
      <c r="M46" s="131">
        <v>55.297000000000004</v>
      </c>
      <c r="N46" s="130">
        <v>0</v>
      </c>
      <c r="O46" s="130">
        <v>0</v>
      </c>
      <c r="P46" s="130">
        <v>0</v>
      </c>
      <c r="Q46" s="130">
        <v>0</v>
      </c>
      <c r="R46" s="131">
        <v>0</v>
      </c>
      <c r="S46" s="131" t="s">
        <v>326</v>
      </c>
      <c r="T46" s="131"/>
      <c r="U46" s="131">
        <v>0</v>
      </c>
      <c r="V46" s="131">
        <v>0</v>
      </c>
      <c r="W46" s="131">
        <v>0</v>
      </c>
      <c r="X46" s="131" t="s">
        <v>327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328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ht="22.5">
      <c r="A47" s="146" t="s">
        <v>975</v>
      </c>
      <c r="B47" s="147" t="s">
        <v>2413</v>
      </c>
      <c r="C47" s="153" t="s">
        <v>2414</v>
      </c>
      <c r="D47" s="148" t="s">
        <v>338</v>
      </c>
      <c r="E47" s="149">
        <v>7.4</v>
      </c>
      <c r="F47" s="150">
        <v>0</v>
      </c>
      <c r="G47" s="145">
        <f t="shared" si="2"/>
        <v>0</v>
      </c>
      <c r="H47" s="131">
        <v>0</v>
      </c>
      <c r="I47" s="131">
        <v>0</v>
      </c>
      <c r="J47" s="131">
        <v>68.2</v>
      </c>
      <c r="K47" s="131">
        <v>504.68000000000006</v>
      </c>
      <c r="L47" s="131">
        <v>21</v>
      </c>
      <c r="M47" s="131">
        <v>610.66280000000006</v>
      </c>
      <c r="N47" s="130">
        <v>0</v>
      </c>
      <c r="O47" s="130">
        <v>0</v>
      </c>
      <c r="P47" s="130">
        <v>0</v>
      </c>
      <c r="Q47" s="130">
        <v>0</v>
      </c>
      <c r="R47" s="131">
        <v>0</v>
      </c>
      <c r="S47" s="131" t="s">
        <v>326</v>
      </c>
      <c r="T47" s="131"/>
      <c r="U47" s="131">
        <v>0</v>
      </c>
      <c r="V47" s="131">
        <v>0</v>
      </c>
      <c r="W47" s="131">
        <v>0</v>
      </c>
      <c r="X47" s="131" t="s">
        <v>327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328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ht="22.5">
      <c r="A48" s="146" t="s">
        <v>985</v>
      </c>
      <c r="B48" s="147" t="s">
        <v>2415</v>
      </c>
      <c r="C48" s="153" t="s">
        <v>2416</v>
      </c>
      <c r="D48" s="148" t="s">
        <v>653</v>
      </c>
      <c r="E48" s="149">
        <v>0.29599999999999999</v>
      </c>
      <c r="F48" s="150">
        <v>0</v>
      </c>
      <c r="G48" s="145">
        <f t="shared" si="2"/>
        <v>0</v>
      </c>
      <c r="H48" s="131">
        <v>864</v>
      </c>
      <c r="I48" s="131">
        <v>255.744</v>
      </c>
      <c r="J48" s="131">
        <v>0</v>
      </c>
      <c r="K48" s="131">
        <v>0</v>
      </c>
      <c r="L48" s="131">
        <v>21</v>
      </c>
      <c r="M48" s="131">
        <v>309.44540000000001</v>
      </c>
      <c r="N48" s="130">
        <v>0</v>
      </c>
      <c r="O48" s="130">
        <v>0</v>
      </c>
      <c r="P48" s="130">
        <v>0</v>
      </c>
      <c r="Q48" s="130">
        <v>0</v>
      </c>
      <c r="R48" s="131">
        <v>0</v>
      </c>
      <c r="S48" s="131" t="s">
        <v>326</v>
      </c>
      <c r="T48" s="131"/>
      <c r="U48" s="131">
        <v>0</v>
      </c>
      <c r="V48" s="131">
        <v>0</v>
      </c>
      <c r="W48" s="131">
        <v>0</v>
      </c>
      <c r="X48" s="131" t="s">
        <v>385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386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>
      <c r="A49" s="134" t="s">
        <v>320</v>
      </c>
      <c r="B49" s="135" t="s">
        <v>140</v>
      </c>
      <c r="C49" s="152" t="s">
        <v>141</v>
      </c>
      <c r="D49" s="136"/>
      <c r="E49" s="137"/>
      <c r="F49" s="138"/>
      <c r="G49" s="139">
        <f>SUM(G50:G54)</f>
        <v>0</v>
      </c>
      <c r="H49" s="133"/>
      <c r="I49" s="133">
        <v>0</v>
      </c>
      <c r="J49" s="133"/>
      <c r="K49" s="133">
        <v>0</v>
      </c>
      <c r="L49" s="133"/>
      <c r="M49" s="133"/>
      <c r="N49" s="132"/>
      <c r="O49" s="132"/>
      <c r="P49" s="132"/>
      <c r="Q49" s="132"/>
      <c r="R49" s="133"/>
      <c r="S49" s="133"/>
      <c r="T49" s="133"/>
      <c r="U49" s="133"/>
      <c r="V49" s="133"/>
      <c r="W49" s="133"/>
      <c r="X49" s="133"/>
      <c r="AG49" t="s">
        <v>321</v>
      </c>
    </row>
    <row r="50" spans="1:60" ht="22.5">
      <c r="A50" s="146" t="s">
        <v>991</v>
      </c>
      <c r="B50" s="147" t="s">
        <v>2417</v>
      </c>
      <c r="C50" s="153" t="s">
        <v>2418</v>
      </c>
      <c r="D50" s="148" t="s">
        <v>338</v>
      </c>
      <c r="E50" s="149">
        <v>9.9</v>
      </c>
      <c r="F50" s="150">
        <v>0</v>
      </c>
      <c r="G50" s="145">
        <f t="shared" ref="G50:G54" si="3">F50*E50</f>
        <v>0</v>
      </c>
      <c r="H50" s="131">
        <v>0</v>
      </c>
      <c r="I50" s="131">
        <v>0</v>
      </c>
      <c r="J50" s="131">
        <v>5.7</v>
      </c>
      <c r="K50" s="131">
        <v>56.430000000000007</v>
      </c>
      <c r="L50" s="131">
        <v>21</v>
      </c>
      <c r="M50" s="131">
        <v>68.280299999999997</v>
      </c>
      <c r="N50" s="130">
        <v>0</v>
      </c>
      <c r="O50" s="130">
        <v>0</v>
      </c>
      <c r="P50" s="130">
        <v>0</v>
      </c>
      <c r="Q50" s="130">
        <v>0</v>
      </c>
      <c r="R50" s="131">
        <v>0</v>
      </c>
      <c r="S50" s="131" t="s">
        <v>326</v>
      </c>
      <c r="T50" s="131"/>
      <c r="U50" s="131">
        <v>0</v>
      </c>
      <c r="V50" s="131">
        <v>0</v>
      </c>
      <c r="W50" s="131">
        <v>0</v>
      </c>
      <c r="X50" s="131" t="s">
        <v>327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328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22.5">
      <c r="A51" s="146" t="s">
        <v>996</v>
      </c>
      <c r="B51" s="147" t="s">
        <v>2419</v>
      </c>
      <c r="C51" s="153" t="s">
        <v>2420</v>
      </c>
      <c r="D51" s="148" t="s">
        <v>338</v>
      </c>
      <c r="E51" s="149">
        <v>9.9</v>
      </c>
      <c r="F51" s="150">
        <v>0</v>
      </c>
      <c r="G51" s="145">
        <f t="shared" si="3"/>
        <v>0</v>
      </c>
      <c r="H51" s="131">
        <v>0</v>
      </c>
      <c r="I51" s="131">
        <v>0</v>
      </c>
      <c r="J51" s="131">
        <v>2</v>
      </c>
      <c r="K51" s="131">
        <v>19.8</v>
      </c>
      <c r="L51" s="131">
        <v>21</v>
      </c>
      <c r="M51" s="131">
        <v>23.958000000000002</v>
      </c>
      <c r="N51" s="130">
        <v>0</v>
      </c>
      <c r="O51" s="130">
        <v>0</v>
      </c>
      <c r="P51" s="130">
        <v>0</v>
      </c>
      <c r="Q51" s="130">
        <v>0</v>
      </c>
      <c r="R51" s="131">
        <v>0</v>
      </c>
      <c r="S51" s="131" t="s">
        <v>326</v>
      </c>
      <c r="T51" s="131"/>
      <c r="U51" s="131">
        <v>0</v>
      </c>
      <c r="V51" s="131">
        <v>0</v>
      </c>
      <c r="W51" s="131">
        <v>0</v>
      </c>
      <c r="X51" s="131" t="s">
        <v>327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328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22.5">
      <c r="A52" s="146" t="s">
        <v>1000</v>
      </c>
      <c r="B52" s="147" t="s">
        <v>2421</v>
      </c>
      <c r="C52" s="153" t="s">
        <v>2422</v>
      </c>
      <c r="D52" s="148" t="s">
        <v>338</v>
      </c>
      <c r="E52" s="149">
        <v>9.9</v>
      </c>
      <c r="F52" s="150">
        <v>0</v>
      </c>
      <c r="G52" s="145">
        <f t="shared" si="3"/>
        <v>0</v>
      </c>
      <c r="H52" s="131">
        <v>1.82</v>
      </c>
      <c r="I52" s="131">
        <v>18.018000000000001</v>
      </c>
      <c r="J52" s="131">
        <v>25.38</v>
      </c>
      <c r="K52" s="131">
        <v>251.262</v>
      </c>
      <c r="L52" s="131">
        <v>21</v>
      </c>
      <c r="M52" s="131">
        <v>325.82879999999994</v>
      </c>
      <c r="N52" s="130">
        <v>0</v>
      </c>
      <c r="O52" s="130">
        <v>0</v>
      </c>
      <c r="P52" s="130">
        <v>0</v>
      </c>
      <c r="Q52" s="130">
        <v>0</v>
      </c>
      <c r="R52" s="131">
        <v>0</v>
      </c>
      <c r="S52" s="131" t="s">
        <v>326</v>
      </c>
      <c r="T52" s="131"/>
      <c r="U52" s="131">
        <v>0</v>
      </c>
      <c r="V52" s="131">
        <v>0</v>
      </c>
      <c r="W52" s="131">
        <v>0</v>
      </c>
      <c r="X52" s="131" t="s">
        <v>327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328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>
      <c r="A53" s="146" t="s">
        <v>1003</v>
      </c>
      <c r="B53" s="147" t="s">
        <v>2423</v>
      </c>
      <c r="C53" s="153" t="s">
        <v>2424</v>
      </c>
      <c r="D53" s="148" t="s">
        <v>495</v>
      </c>
      <c r="E53" s="149">
        <v>0.29699999999999999</v>
      </c>
      <c r="F53" s="150">
        <v>0</v>
      </c>
      <c r="G53" s="145">
        <f t="shared" si="3"/>
        <v>0</v>
      </c>
      <c r="H53" s="131">
        <v>117</v>
      </c>
      <c r="I53" s="131">
        <v>34.748999999999995</v>
      </c>
      <c r="J53" s="131">
        <v>0</v>
      </c>
      <c r="K53" s="131">
        <v>0</v>
      </c>
      <c r="L53" s="131">
        <v>21</v>
      </c>
      <c r="M53" s="131">
        <v>42.047499999999999</v>
      </c>
      <c r="N53" s="130">
        <v>0</v>
      </c>
      <c r="O53" s="130">
        <v>0</v>
      </c>
      <c r="P53" s="130">
        <v>0</v>
      </c>
      <c r="Q53" s="130">
        <v>0</v>
      </c>
      <c r="R53" s="131">
        <v>0</v>
      </c>
      <c r="S53" s="131" t="s">
        <v>326</v>
      </c>
      <c r="T53" s="131"/>
      <c r="U53" s="131">
        <v>0</v>
      </c>
      <c r="V53" s="131">
        <v>0</v>
      </c>
      <c r="W53" s="131">
        <v>0</v>
      </c>
      <c r="X53" s="131" t="s">
        <v>385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386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>
      <c r="A54" s="146" t="s">
        <v>1010</v>
      </c>
      <c r="B54" s="147" t="s">
        <v>2425</v>
      </c>
      <c r="C54" s="153" t="s">
        <v>2426</v>
      </c>
      <c r="D54" s="148" t="s">
        <v>338</v>
      </c>
      <c r="E54" s="149">
        <v>19.8</v>
      </c>
      <c r="F54" s="150">
        <v>0</v>
      </c>
      <c r="G54" s="145">
        <f t="shared" si="3"/>
        <v>0</v>
      </c>
      <c r="H54" s="131">
        <v>0</v>
      </c>
      <c r="I54" s="131">
        <v>0</v>
      </c>
      <c r="J54" s="131">
        <v>10</v>
      </c>
      <c r="K54" s="131">
        <v>198</v>
      </c>
      <c r="L54" s="131">
        <v>21</v>
      </c>
      <c r="M54" s="131">
        <v>239.58</v>
      </c>
      <c r="N54" s="130">
        <v>0</v>
      </c>
      <c r="O54" s="130">
        <v>0</v>
      </c>
      <c r="P54" s="130">
        <v>0</v>
      </c>
      <c r="Q54" s="130">
        <v>0</v>
      </c>
      <c r="R54" s="131">
        <v>0</v>
      </c>
      <c r="S54" s="131" t="s">
        <v>326</v>
      </c>
      <c r="T54" s="131"/>
      <c r="U54" s="131">
        <v>0</v>
      </c>
      <c r="V54" s="131">
        <v>0</v>
      </c>
      <c r="W54" s="131">
        <v>0</v>
      </c>
      <c r="X54" s="131" t="s">
        <v>327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328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>
      <c r="A55" s="134" t="s">
        <v>320</v>
      </c>
      <c r="B55" s="135" t="s">
        <v>142</v>
      </c>
      <c r="C55" s="152" t="s">
        <v>143</v>
      </c>
      <c r="D55" s="136"/>
      <c r="E55" s="137"/>
      <c r="F55" s="138"/>
      <c r="G55" s="139">
        <f>SUM(G56:G57)</f>
        <v>0</v>
      </c>
      <c r="H55" s="133"/>
      <c r="I55" s="133">
        <v>0</v>
      </c>
      <c r="J55" s="133"/>
      <c r="K55" s="133">
        <v>0</v>
      </c>
      <c r="L55" s="133"/>
      <c r="M55" s="133"/>
      <c r="N55" s="132"/>
      <c r="O55" s="132"/>
      <c r="P55" s="132"/>
      <c r="Q55" s="132"/>
      <c r="R55" s="133"/>
      <c r="S55" s="133"/>
      <c r="T55" s="133"/>
      <c r="U55" s="133"/>
      <c r="V55" s="133"/>
      <c r="W55" s="133"/>
      <c r="X55" s="133"/>
      <c r="AG55" t="s">
        <v>321</v>
      </c>
    </row>
    <row r="56" spans="1:60">
      <c r="A56" s="146" t="s">
        <v>1017</v>
      </c>
      <c r="B56" s="147" t="s">
        <v>2427</v>
      </c>
      <c r="C56" s="153" t="s">
        <v>2428</v>
      </c>
      <c r="D56" s="148" t="s">
        <v>325</v>
      </c>
      <c r="E56" s="149">
        <v>4</v>
      </c>
      <c r="F56" s="150">
        <v>0</v>
      </c>
      <c r="G56" s="145">
        <f>F56*E56</f>
        <v>0</v>
      </c>
      <c r="H56" s="131">
        <v>0</v>
      </c>
      <c r="I56" s="131">
        <v>0</v>
      </c>
      <c r="J56" s="131">
        <v>550</v>
      </c>
      <c r="K56" s="131">
        <v>2200</v>
      </c>
      <c r="L56" s="131">
        <v>21</v>
      </c>
      <c r="M56" s="131">
        <v>2662</v>
      </c>
      <c r="N56" s="130">
        <v>0</v>
      </c>
      <c r="O56" s="130">
        <v>0</v>
      </c>
      <c r="P56" s="130">
        <v>0</v>
      </c>
      <c r="Q56" s="130">
        <v>0</v>
      </c>
      <c r="R56" s="131">
        <v>0</v>
      </c>
      <c r="S56" s="131" t="s">
        <v>326</v>
      </c>
      <c r="T56" s="131"/>
      <c r="U56" s="131">
        <v>0</v>
      </c>
      <c r="V56" s="131">
        <v>0</v>
      </c>
      <c r="W56" s="131">
        <v>0</v>
      </c>
      <c r="X56" s="131" t="s">
        <v>327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328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>
      <c r="A57" s="140" t="s">
        <v>157</v>
      </c>
      <c r="B57" s="141" t="s">
        <v>2429</v>
      </c>
      <c r="C57" s="154" t="s">
        <v>2430</v>
      </c>
      <c r="D57" s="142" t="s">
        <v>325</v>
      </c>
      <c r="E57" s="143">
        <v>13</v>
      </c>
      <c r="F57" s="144">
        <v>0</v>
      </c>
      <c r="G57" s="145">
        <f>F57*E57</f>
        <v>0</v>
      </c>
      <c r="H57" s="131">
        <v>0</v>
      </c>
      <c r="I57" s="131">
        <v>0</v>
      </c>
      <c r="J57" s="131">
        <v>350</v>
      </c>
      <c r="K57" s="131">
        <v>4550</v>
      </c>
      <c r="L57" s="131">
        <v>21</v>
      </c>
      <c r="M57" s="131">
        <v>5505.5</v>
      </c>
      <c r="N57" s="130">
        <v>0</v>
      </c>
      <c r="O57" s="130">
        <v>0</v>
      </c>
      <c r="P57" s="130">
        <v>0</v>
      </c>
      <c r="Q57" s="130">
        <v>0</v>
      </c>
      <c r="R57" s="131">
        <v>0</v>
      </c>
      <c r="S57" s="131" t="s">
        <v>326</v>
      </c>
      <c r="T57" s="131"/>
      <c r="U57" s="131">
        <v>0</v>
      </c>
      <c r="V57" s="131">
        <v>0</v>
      </c>
      <c r="W57" s="131">
        <v>0</v>
      </c>
      <c r="X57" s="131" t="s">
        <v>327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328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>
      <c r="A58" s="3"/>
      <c r="B58" s="4"/>
      <c r="C58" s="155"/>
      <c r="D58" s="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AE58">
        <v>15</v>
      </c>
      <c r="AF58">
        <v>21</v>
      </c>
      <c r="AG58" t="s">
        <v>307</v>
      </c>
    </row>
    <row r="59" spans="1:60">
      <c r="C59" s="156"/>
      <c r="D59" s="10"/>
      <c r="AG59" t="s">
        <v>1158</v>
      </c>
    </row>
    <row r="60" spans="1:60">
      <c r="D60" s="10"/>
    </row>
    <row r="61" spans="1:60">
      <c r="D61" s="10"/>
    </row>
    <row r="62" spans="1:60">
      <c r="D62" s="10"/>
    </row>
    <row r="63" spans="1:60">
      <c r="D63" s="10"/>
    </row>
    <row r="64" spans="1:60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78</vt:i4>
      </vt:variant>
    </vt:vector>
  </HeadingPairs>
  <TitlesOfParts>
    <vt:vector size="97" baseType="lpstr">
      <vt:lpstr>Pokyny pro vyplnění</vt:lpstr>
      <vt:lpstr>Stavba</vt:lpstr>
      <vt:lpstr>VzorPolozky</vt:lpstr>
      <vt:lpstr>SO01A Stavební</vt:lpstr>
      <vt:lpstr>SO01A Demontáže</vt:lpstr>
      <vt:lpstr>SO01B přístavba</vt:lpstr>
      <vt:lpstr>SO02 Dvůr MŠ</vt:lpstr>
      <vt:lpstr>SO03 Parkovací stání</vt:lpstr>
      <vt:lpstr>SO04 Terénní úpravy</vt:lpstr>
      <vt:lpstr>D.1.4.1. ZTI</vt:lpstr>
      <vt:lpstr>D.1.4.2. Plyn</vt:lpstr>
      <vt:lpstr>D.1.4.3. Topení</vt:lpstr>
      <vt:lpstr>D.1.4.4. VZT</vt:lpstr>
      <vt:lpstr>D.1.4.5. Gastro</vt:lpstr>
      <vt:lpstr>D.1.4.6.Elektroinstalace</vt:lpstr>
      <vt:lpstr>D.1.4.7. CCTV</vt:lpstr>
      <vt:lpstr>D.1.4.7 DAT</vt:lpstr>
      <vt:lpstr>D.1.4.7 VOIP</vt:lpstr>
      <vt:lpstr>D.1.4.7. EZS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'D.1.4.1. ZTI'!Názvy_tisku</vt:lpstr>
      <vt:lpstr>'D.1.4.2. Plyn'!Názvy_tisku</vt:lpstr>
      <vt:lpstr>'D.1.4.3. Topení'!Názvy_tisku</vt:lpstr>
      <vt:lpstr>'D.1.4.4. VZT'!Názvy_tisku</vt:lpstr>
      <vt:lpstr>'D.1.4.5. Gastro'!Názvy_tisku</vt:lpstr>
      <vt:lpstr>D.1.4.6.Elektroinstalace!Názvy_tisku</vt:lpstr>
      <vt:lpstr>'D.1.4.7 DAT'!Názvy_tisku</vt:lpstr>
      <vt:lpstr>'D.1.4.7 VOIP'!Názvy_tisku</vt:lpstr>
      <vt:lpstr>'D.1.4.7. CCTV'!Názvy_tisku</vt:lpstr>
      <vt:lpstr>'D.1.4.7. EZS'!Názvy_tisku</vt:lpstr>
      <vt:lpstr>'SO01A Demontáže'!Názvy_tisku</vt:lpstr>
      <vt:lpstr>'SO01A Stavební'!Názvy_tisku</vt:lpstr>
      <vt:lpstr>'SO01B přístavba'!Názvy_tisku</vt:lpstr>
      <vt:lpstr>'SO02 Dvůr MŠ'!Názvy_tisku</vt:lpstr>
      <vt:lpstr>'SO03 Parkovací stání'!Názvy_tisku</vt:lpstr>
      <vt:lpstr>'SO04 Terénní úpravy'!Názvy_tisku</vt:lpstr>
      <vt:lpstr>oadresa</vt:lpstr>
      <vt:lpstr>Stavba!Objednatel</vt:lpstr>
      <vt:lpstr>Stavba!Objekt</vt:lpstr>
      <vt:lpstr>'D.1.4.1. ZTI'!Oblast_tisku</vt:lpstr>
      <vt:lpstr>'D.1.4.2. Plyn'!Oblast_tisku</vt:lpstr>
      <vt:lpstr>'D.1.4.3. Topení'!Oblast_tisku</vt:lpstr>
      <vt:lpstr>'D.1.4.4. VZT'!Oblast_tisku</vt:lpstr>
      <vt:lpstr>'D.1.4.5. Gastro'!Oblast_tisku</vt:lpstr>
      <vt:lpstr>D.1.4.6.Elektroinstalace!Oblast_tisku</vt:lpstr>
      <vt:lpstr>'D.1.4.7 DAT'!Oblast_tisku</vt:lpstr>
      <vt:lpstr>'D.1.4.7 VOIP'!Oblast_tisku</vt:lpstr>
      <vt:lpstr>'D.1.4.7. CCTV'!Oblast_tisku</vt:lpstr>
      <vt:lpstr>'D.1.4.7. EZS'!Oblast_tisku</vt:lpstr>
      <vt:lpstr>'SO01A Demontáže'!Oblast_tisku</vt:lpstr>
      <vt:lpstr>'SO01A Stavební'!Oblast_tisku</vt:lpstr>
      <vt:lpstr>'SO01B přístavba'!Oblast_tisku</vt:lpstr>
      <vt:lpstr>'SO02 Dvůr MŠ'!Oblast_tisku</vt:lpstr>
      <vt:lpstr>'SO03 Parkovací stání'!Oblast_tisku</vt:lpstr>
      <vt:lpstr>'SO04 Terénní úpravy'!Oblast_tisku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Podpleská</dc:creator>
  <cp:lastModifiedBy>Uživatel systému Windows</cp:lastModifiedBy>
  <cp:lastPrinted>2019-03-19T12:27:02Z</cp:lastPrinted>
  <dcterms:created xsi:type="dcterms:W3CDTF">2009-04-08T07:15:50Z</dcterms:created>
  <dcterms:modified xsi:type="dcterms:W3CDTF">2022-12-02T16:32:19Z</dcterms:modified>
</cp:coreProperties>
</file>