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10416 - MŠ Hrubínova -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'20210416 - MŠ Hrubínova -...'!$C$121:$K$235</definedName>
    <definedName name="_xlnm.Print_Area" localSheetId="1">'20210416 - MŠ Hrubínova -...'!$C$111:$K$235</definedName>
    <definedName name="_xlnm.Print_Titles" localSheetId="1">'20210416 - MŠ Hrubínova -...'!$121:$121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7"/>
  <c r="BH227"/>
  <c r="BG227"/>
  <c r="BF227"/>
  <c r="T227"/>
  <c r="R227"/>
  <c r="P227"/>
  <c r="BI225"/>
  <c r="BH225"/>
  <c r="BG225"/>
  <c r="BF225"/>
  <c r="T225"/>
  <c r="R225"/>
  <c r="P225"/>
  <c r="BI222"/>
  <c r="BH222"/>
  <c r="BG222"/>
  <c r="BF222"/>
  <c r="T222"/>
  <c r="T221"/>
  <c r="R222"/>
  <c r="R221"/>
  <c r="P222"/>
  <c r="P221"/>
  <c r="BI220"/>
  <c r="BH220"/>
  <c r="BG220"/>
  <c r="BF220"/>
  <c r="T220"/>
  <c r="R220"/>
  <c r="P220"/>
  <c r="BI218"/>
  <c r="BH218"/>
  <c r="BG218"/>
  <c r="BF218"/>
  <c r="T218"/>
  <c r="R218"/>
  <c r="P218"/>
  <c r="BI214"/>
  <c r="BH214"/>
  <c r="BG214"/>
  <c r="BF214"/>
  <c r="T214"/>
  <c r="R214"/>
  <c r="P214"/>
  <c r="BI208"/>
  <c r="BH208"/>
  <c r="BG208"/>
  <c r="BF208"/>
  <c r="T208"/>
  <c r="R208"/>
  <c r="P208"/>
  <c r="BI206"/>
  <c r="BH206"/>
  <c r="BG206"/>
  <c r="BF206"/>
  <c r="T206"/>
  <c r="R206"/>
  <c r="P206"/>
  <c r="BI201"/>
  <c r="BH201"/>
  <c r="BG201"/>
  <c r="BF201"/>
  <c r="T201"/>
  <c r="R201"/>
  <c r="P201"/>
  <c r="BI198"/>
  <c r="BH198"/>
  <c r="BG198"/>
  <c r="BF198"/>
  <c r="T198"/>
  <c r="R198"/>
  <c r="P198"/>
  <c r="BI193"/>
  <c r="BH193"/>
  <c r="BG193"/>
  <c r="BF193"/>
  <c r="T193"/>
  <c r="R193"/>
  <c r="P193"/>
  <c r="BI188"/>
  <c r="BH188"/>
  <c r="BG188"/>
  <c r="BF188"/>
  <c r="T188"/>
  <c r="R188"/>
  <c r="P188"/>
  <c r="BI182"/>
  <c r="BH182"/>
  <c r="BG182"/>
  <c r="BF182"/>
  <c r="T182"/>
  <c r="R182"/>
  <c r="P182"/>
  <c r="BI181"/>
  <c r="BH181"/>
  <c r="BG181"/>
  <c r="BF181"/>
  <c r="T181"/>
  <c r="R181"/>
  <c r="P181"/>
  <c r="BI176"/>
  <c r="BH176"/>
  <c r="BG176"/>
  <c r="BF176"/>
  <c r="T176"/>
  <c r="R176"/>
  <c r="P176"/>
  <c r="BI170"/>
  <c r="BH170"/>
  <c r="BG170"/>
  <c r="BF170"/>
  <c r="T170"/>
  <c r="R170"/>
  <c r="P170"/>
  <c r="BI162"/>
  <c r="BH162"/>
  <c r="BG162"/>
  <c r="BF162"/>
  <c r="T162"/>
  <c r="R162"/>
  <c r="P162"/>
  <c r="BI160"/>
  <c r="BH160"/>
  <c r="BG160"/>
  <c r="BF160"/>
  <c r="T160"/>
  <c r="R160"/>
  <c r="P160"/>
  <c r="BI153"/>
  <c r="BH153"/>
  <c r="BG153"/>
  <c r="BF153"/>
  <c r="T153"/>
  <c r="R153"/>
  <c r="P153"/>
  <c r="BI151"/>
  <c r="BH151"/>
  <c r="BG151"/>
  <c r="BF151"/>
  <c r="T151"/>
  <c r="R151"/>
  <c r="P151"/>
  <c r="BI147"/>
  <c r="BH147"/>
  <c r="BG147"/>
  <c r="BF147"/>
  <c r="T147"/>
  <c r="R147"/>
  <c r="P147"/>
  <c r="BI142"/>
  <c r="BH142"/>
  <c r="BG142"/>
  <c r="BF142"/>
  <c r="T142"/>
  <c r="R142"/>
  <c r="P142"/>
  <c r="BI137"/>
  <c r="BH137"/>
  <c r="BG137"/>
  <c r="BF137"/>
  <c r="T137"/>
  <c r="R137"/>
  <c r="P137"/>
  <c r="BI135"/>
  <c r="BH135"/>
  <c r="BG135"/>
  <c r="BF135"/>
  <c r="T135"/>
  <c r="R135"/>
  <c r="P135"/>
  <c r="BI131"/>
  <c r="BH131"/>
  <c r="BG131"/>
  <c r="BF131"/>
  <c r="T131"/>
  <c r="R131"/>
  <c r="P131"/>
  <c r="BI129"/>
  <c r="BH129"/>
  <c r="BG129"/>
  <c r="BF129"/>
  <c r="T129"/>
  <c r="R129"/>
  <c r="P129"/>
  <c r="BI125"/>
  <c r="BH125"/>
  <c r="BG125"/>
  <c r="BF125"/>
  <c r="T125"/>
  <c r="R125"/>
  <c r="P125"/>
  <c r="J119"/>
  <c r="F118"/>
  <c r="F116"/>
  <c r="E114"/>
  <c r="J90"/>
  <c r="F89"/>
  <c r="F87"/>
  <c r="E85"/>
  <c r="J19"/>
  <c r="E19"/>
  <c r="J89"/>
  <c r="J18"/>
  <c r="J16"/>
  <c r="E16"/>
  <c r="F119"/>
  <c r="J15"/>
  <c r="J10"/>
  <c r="J116"/>
  <c i="1" r="L90"/>
  <c r="AM90"/>
  <c r="AM89"/>
  <c r="L89"/>
  <c r="AM87"/>
  <c r="L87"/>
  <c r="L85"/>
  <c r="L84"/>
  <c i="2" r="J235"/>
  <c r="BK234"/>
  <c r="J233"/>
  <c r="J232"/>
  <c r="J231"/>
  <c r="J227"/>
  <c r="BK225"/>
  <c r="BK222"/>
  <c r="BK220"/>
  <c r="BK218"/>
  <c r="J214"/>
  <c r="BK208"/>
  <c r="J206"/>
  <c r="J201"/>
  <c r="J198"/>
  <c r="BK193"/>
  <c r="J188"/>
  <c r="BK182"/>
  <c r="BK181"/>
  <c r="BK176"/>
  <c r="J170"/>
  <c r="BK162"/>
  <c r="J160"/>
  <c r="BK153"/>
  <c r="J151"/>
  <c r="J147"/>
  <c r="J142"/>
  <c r="BK137"/>
  <c r="J135"/>
  <c r="J131"/>
  <c r="BK235"/>
  <c r="J234"/>
  <c r="BK233"/>
  <c r="BK232"/>
  <c r="BK231"/>
  <c r="BK227"/>
  <c r="J225"/>
  <c r="J222"/>
  <c r="J220"/>
  <c r="J218"/>
  <c r="BK206"/>
  <c r="BK201"/>
  <c r="BK198"/>
  <c r="J193"/>
  <c r="BK188"/>
  <c r="J182"/>
  <c r="J181"/>
  <c r="J176"/>
  <c r="BK170"/>
  <c r="J162"/>
  <c r="BK160"/>
  <c r="J153"/>
  <c r="BK151"/>
  <c r="BK147"/>
  <c r="BK142"/>
  <c r="J137"/>
  <c r="BK135"/>
  <c r="BK131"/>
  <c r="F32"/>
  <c r="BK214"/>
  <c r="J208"/>
  <c r="BK129"/>
  <c r="J125"/>
  <c i="1" r="AS94"/>
  <c i="2" r="J129"/>
  <c r="BK125"/>
  <c l="1" r="R200"/>
  <c r="BK124"/>
  <c r="J124"/>
  <c r="J96"/>
  <c r="P124"/>
  <c r="R124"/>
  <c r="T124"/>
  <c r="T123"/>
  <c r="BK187"/>
  <c r="J187"/>
  <c r="J97"/>
  <c r="P187"/>
  <c r="R187"/>
  <c r="T187"/>
  <c r="BK200"/>
  <c r="J200"/>
  <c r="J98"/>
  <c r="P200"/>
  <c r="T200"/>
  <c r="BK213"/>
  <c r="J213"/>
  <c r="J99"/>
  <c r="P213"/>
  <c r="R213"/>
  <c r="T213"/>
  <c r="BK224"/>
  <c r="J224"/>
  <c r="J102"/>
  <c r="P224"/>
  <c r="P223"/>
  <c r="R224"/>
  <c r="R223"/>
  <c r="T224"/>
  <c r="T223"/>
  <c r="BK230"/>
  <c r="J230"/>
  <c r="J104"/>
  <c r="P230"/>
  <c r="P229"/>
  <c r="R230"/>
  <c r="R229"/>
  <c r="T230"/>
  <c r="T229"/>
  <c r="J118"/>
  <c r="J87"/>
  <c r="F90"/>
  <c r="BE135"/>
  <c r="BE137"/>
  <c r="BE129"/>
  <c r="BE131"/>
  <c r="BE147"/>
  <c r="BE162"/>
  <c r="BE181"/>
  <c r="BE201"/>
  <c r="BE208"/>
  <c r="BE220"/>
  <c r="BE222"/>
  <c r="BE225"/>
  <c r="BE227"/>
  <c r="BE231"/>
  <c r="BE232"/>
  <c r="BE233"/>
  <c r="BE235"/>
  <c r="BE125"/>
  <c r="BE142"/>
  <c r="BE151"/>
  <c r="BE153"/>
  <c r="BE160"/>
  <c r="BE170"/>
  <c r="BE176"/>
  <c r="BE182"/>
  <c r="BE188"/>
  <c r="BE193"/>
  <c r="BE198"/>
  <c r="BE206"/>
  <c r="BE214"/>
  <c r="BE218"/>
  <c r="BE234"/>
  <c i="1" r="BA95"/>
  <c i="2" r="BK221"/>
  <c r="J221"/>
  <c r="J100"/>
  <c r="F33"/>
  <c i="1" r="BB95"/>
  <c r="BB94"/>
  <c r="W31"/>
  <c i="2" r="J32"/>
  <c i="1" r="AW95"/>
  <c i="2" r="F34"/>
  <c i="1" r="BC95"/>
  <c r="BC94"/>
  <c r="AY94"/>
  <c r="BA94"/>
  <c r="AW94"/>
  <c r="AK30"/>
  <c i="2" r="F35"/>
  <c i="1" r="BD95"/>
  <c r="BD94"/>
  <c r="W33"/>
  <c i="2" l="1" r="T122"/>
  <c r="P123"/>
  <c r="P122"/>
  <c i="1" r="AU95"/>
  <c i="2" r="R123"/>
  <c r="R122"/>
  <c r="BK123"/>
  <c r="J123"/>
  <c r="J95"/>
  <c r="BK223"/>
  <c r="J223"/>
  <c r="J101"/>
  <c r="BK229"/>
  <c r="J229"/>
  <c r="J103"/>
  <c i="1" r="W32"/>
  <c r="AX94"/>
  <c r="AU94"/>
  <c i="2" r="F31"/>
  <c i="1" r="AZ95"/>
  <c r="AZ94"/>
  <c r="AV94"/>
  <c r="AK29"/>
  <c i="2" r="J31"/>
  <c i="1" r="AV95"/>
  <c r="AT95"/>
  <c r="W30"/>
  <c i="2" l="1" r="BK122"/>
  <c r="J122"/>
  <c r="J94"/>
  <c i="1" r="W29"/>
  <c r="AT94"/>
  <c i="2" l="1" r="J28"/>
  <c i="1" r="AG95"/>
  <c r="AG94"/>
  <c r="AK26"/>
  <c r="AK35"/>
  <c l="1" r="AN95"/>
  <c r="AN94"/>
  <c i="2" r="J37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<sst xmlns="http://schemas.openxmlformats.org/spreadsheetml/2006/main">
  <si>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</si>
  <si>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</si>
  <si>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</si>
  <si>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</si>
  <si>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</si>
  <si>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{a1aff94b-697a-49aa-b4dc-98b126fd399e}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</si>
  <si>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</si>
  <si>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</si>
  <si>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</si>
  <si>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</si>
  <si>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</si>
  <si>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</si>
  <si>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</si>
  <si>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</si>
  <si>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</si>
  <si>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20210416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</si>
  <si>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</si>
  <si>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</si>
  <si>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MŠ Hrubínova - Oprava zpevněných ploch v areálu školky</t>
  </si>
  <si>
    <t>KSO:</t>
  </si>
  <si>
    <t>CC-CZ:</t>
  </si>
  <si>
    <t>Místo:</t>
  </si>
  <si>
    <t xml:space="preserve"> </t>
  </si>
  <si>
    <t>Datum:</t>
  </si>
  <si>
    <t>16. 4. 2021</t>
  </si>
  <si>
    <t>Zadavatel:</t>
  </si>
  <si>
    <t>IČ:</t>
  </si>
  <si>
    <t>TSHK</t>
  </si>
  <si>
    <t>DIČ:</t>
  </si>
  <si>
    <t>Uchazeč:</t>
  </si>
  <si>
    <t>Vyplň údaj</t>
  </si>
  <si>
    <t>Projektant:</t>
  </si>
  <si>
    <t>True</t>
  </si>
  <si>
    <t>Zpracovatel:</t>
  </si>
  <si>
    <t>Lédl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</si>
  <si>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</si>
  <si>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</si>
  <si>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</si>
  <si>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</si>
  <si>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</si>
  <si>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</si>
  <si>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</si>
  <si>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</si>
  <si>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</si>
  <si>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</si>
  <si>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</si>
  <si>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</si>
  <si>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</si>
  <si>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</si>
  <si>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</si>
  <si>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</si>
  <si>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</si>
  <si>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</si>
  <si>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</si>
  <si>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</si>
  <si>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</si>
  <si>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</si>
  <si>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</si>
  <si>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</si>
  <si>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</si>
  <si>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</si>
  <si>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</si>
  <si>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</si>
  <si>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</si>
  <si>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</si>
  <si>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</si>
  <si>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</si>
  <si>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</si>
  <si>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</si>
  <si>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</si>
  <si>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</si>
  <si>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</si>
  <si>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</si>
  <si>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</si>
  <si>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</si>
  <si>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</si>
  <si>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</si>
  <si>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</si>
  <si>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</si>
  <si>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</si>
  <si>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</si>
  <si>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</si>
  <si>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</si>
  <si>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</si>
  <si>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</si>
  <si>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</si>
  <si>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</si>
  <si>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</si>
  <si>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</si>
  <si>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</si>
  <si>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</si>
  <si>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</si>
  <si>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</si>
  <si>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</si>
  <si>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</si>
  <si>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</si>
  <si>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</si>
  <si>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</si>
  <si>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</si>
  <si>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</si>
  <si>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</si>
  <si>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</si>
  <si>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</si>
  <si>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</si>
  <si>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</si>
  <si>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</si>
  <si>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</si>
  <si>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</si>
  <si>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</si>
  <si>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</si>
  <si>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</si>
  <si>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</si>
  <si>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</si>
  <si>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</si>
  <si>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</si>
  <si>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</si>
  <si>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</si>
  <si>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</si>
  <si>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</si>
  <si>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</si>
  <si>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2021 01</t>
  </si>
  <si>
    <t>4</t>
  </si>
  <si>
    <t>-1637126487</t>
  </si>
  <si>
    <t>VV</t>
  </si>
  <si>
    <t>22+120,5 "S1"</t>
  </si>
  <si>
    <t>34 "S3"</t>
  </si>
  <si>
    <t>Součet</t>
  </si>
  <si>
    <t>113_R001</t>
  </si>
  <si>
    <t>Příplatek za složení dlaždic 300x300 mm na palety</t>
  </si>
  <si>
    <t>1398987567</t>
  </si>
  <si>
    <t>3</t>
  </si>
  <si>
    <t>113107111</t>
  </si>
  <si>
    <t>Odstranění podkladu z kameniva těženého tl 100 mm ručně</t>
  </si>
  <si>
    <t>-609740521</t>
  </si>
  <si>
    <t>10 "S2"</t>
  </si>
  <si>
    <t>113107311</t>
  </si>
  <si>
    <t>Odstranění podkladu z kameniva těženého tl 100 mm strojně pl do 50 m2</t>
  </si>
  <si>
    <t>1145960711</t>
  </si>
  <si>
    <t>5</t>
  </si>
  <si>
    <t>113204111</t>
  </si>
  <si>
    <t>Vytrhání obrub záhonových</t>
  </si>
  <si>
    <t>m</t>
  </si>
  <si>
    <t>374089232</t>
  </si>
  <si>
    <t>14,7 "S1"</t>
  </si>
  <si>
    <t>62,5 "S1"</t>
  </si>
  <si>
    <t>4 "S3"</t>
  </si>
  <si>
    <t>6</t>
  </si>
  <si>
    <t>121151103</t>
  </si>
  <si>
    <t>Sejmutí ornice plochy do 100 m2 tl vrstvy do 200 mm strojně</t>
  </si>
  <si>
    <t>-1053287714</t>
  </si>
  <si>
    <t>14,7*0,3 "S1 - Lemování obrubníku"</t>
  </si>
  <si>
    <t>62,5*0,3 "S1 - Lemování obrubníku"</t>
  </si>
  <si>
    <t>4*0,3 "S3 - Lemování obrubníku"</t>
  </si>
  <si>
    <t>7</t>
  </si>
  <si>
    <t>131213101</t>
  </si>
  <si>
    <t>Hloubení jam v soudržných horninách třídy těžitelnosti I, skupiny 3 ručně</t>
  </si>
  <si>
    <t>m3</t>
  </si>
  <si>
    <t>1147542607</t>
  </si>
  <si>
    <t>10*0,15 "S2"</t>
  </si>
  <si>
    <t>34*0,15 "S3"</t>
  </si>
  <si>
    <t>8</t>
  </si>
  <si>
    <t>131251102</t>
  </si>
  <si>
    <t>Hloubení jam nezapažených v hornině třídy těžitelnosti I, skupiny 3 objem do 50 m3 strojně</t>
  </si>
  <si>
    <t>11672231</t>
  </si>
  <si>
    <t>(22+120,5)*0,15 "S1"</t>
  </si>
  <si>
    <t>9</t>
  </si>
  <si>
    <t>162211311</t>
  </si>
  <si>
    <t>Vodorovné přemístění výkopku z horniny třídy těžitelnosti I, skupiny 1 až 3 stavebním kolečkem do 10 m</t>
  </si>
  <si>
    <t>-848503805</t>
  </si>
  <si>
    <t>"přesun v rámci staveniště"</t>
  </si>
  <si>
    <t>10*0,1 "S2 - podkladní kamenivo"</t>
  </si>
  <si>
    <t>34*0,1 "S3 - podkladní kamenivo"</t>
  </si>
  <si>
    <t>10*0,15 "S2 - výkop pro kamenivo"</t>
  </si>
  <si>
    <t>34*0,15 "S3 - výkop pro kamenivo"</t>
  </si>
  <si>
    <t>10</t>
  </si>
  <si>
    <t>162211319</t>
  </si>
  <si>
    <t>Příplatek k vodorovnému přemístění výkopku z horniny třídy těžitelnosti I, skupiny 1 až 3 stavebním kolečkem ZKD 10 m</t>
  </si>
  <si>
    <t>-615868826</t>
  </si>
  <si>
    <t>13,25*3 'Přepočtené koeficientem množství</t>
  </si>
  <si>
    <t>11</t>
  </si>
  <si>
    <t>162751117</t>
  </si>
  <si>
    <t>Vodorovné přemístění do 10000 m výkopku/sypaniny z horniny třídy těžitelnosti I, skupiny 1 až 3</t>
  </si>
  <si>
    <t>1279700435</t>
  </si>
  <si>
    <t>(22+120,5)*0,10 "S1 -podkladní kamenivo"</t>
  </si>
  <si>
    <t>(22+120,5)*0,15 "S1 -výkop pro kamenivo"</t>
  </si>
  <si>
    <t>12</t>
  </si>
  <si>
    <t>171201231</t>
  </si>
  <si>
    <t>Poplatek za uložení zeminy a kamení na recyklační skládce (skládkovné) kód odpadu 17 05 04</t>
  </si>
  <si>
    <t>t</t>
  </si>
  <si>
    <t>-25144677</t>
  </si>
  <si>
    <t>7,92+25,65 "kamenivo lože (t)"</t>
  </si>
  <si>
    <t>(22+120,5)*0,15*1,8 "S1 - přepočet na tuny"</t>
  </si>
  <si>
    <t>10*0,15*1,8 "S2 - přepočet na tuny"</t>
  </si>
  <si>
    <t>34*0,15*1,8 "S3 - přepočet tuny"</t>
  </si>
  <si>
    <t>13</t>
  </si>
  <si>
    <t>181311104</t>
  </si>
  <si>
    <t>Rozprostření ornice tl vrstvy do 250 mm v rovině nebo ve svahu do 1:5 ručně</t>
  </si>
  <si>
    <t>-1917767583</t>
  </si>
  <si>
    <t>14</t>
  </si>
  <si>
    <t>M</t>
  </si>
  <si>
    <t>00572410</t>
  </si>
  <si>
    <t>osivo směs travní parková</t>
  </si>
  <si>
    <t>kg</t>
  </si>
  <si>
    <t>1715407974</t>
  </si>
  <si>
    <t>181951112</t>
  </si>
  <si>
    <t>Úprava pláně v hornině třídy těžitelnosti I, skupiny 1 až 3 se zhutněním strojně</t>
  </si>
  <si>
    <t>-1849048003</t>
  </si>
  <si>
    <t>Komunikace pozemní</t>
  </si>
  <si>
    <t>16</t>
  </si>
  <si>
    <t>564851111</t>
  </si>
  <si>
    <t>Podklad ze štěrkodrtě ŠD tl 150 mm</t>
  </si>
  <si>
    <t>516424534</t>
  </si>
  <si>
    <t>17</t>
  </si>
  <si>
    <t>596211112</t>
  </si>
  <si>
    <t>Kladení zámkové dlažby komunikací pro pěší tl 60 mm skupiny A pl do 300 m2</t>
  </si>
  <si>
    <t>1298618564</t>
  </si>
  <si>
    <t>18</t>
  </si>
  <si>
    <t>59245018</t>
  </si>
  <si>
    <t>dlažba tvar obdélník betonová 200x100x60mm přírodní</t>
  </si>
  <si>
    <t>-109278597</t>
  </si>
  <si>
    <t>186,5*1,02 'Přepočtené koeficientem množství</t>
  </si>
  <si>
    <t>Ostatní konstrukce a práce, bourání</t>
  </si>
  <si>
    <t>19</t>
  </si>
  <si>
    <t>916231213</t>
  </si>
  <si>
    <t>Osazení chodníkového obrubníku betonového stojatého s boční opěrou do lože z betonu prostého</t>
  </si>
  <si>
    <t>1798681725</t>
  </si>
  <si>
    <t>20</t>
  </si>
  <si>
    <t>59217001</t>
  </si>
  <si>
    <t>obrubník betonový zahradní 1000x50x250mm</t>
  </si>
  <si>
    <t>108737491</t>
  </si>
  <si>
    <t>81,2*1,02 'Přepočtené koeficientem množství</t>
  </si>
  <si>
    <t>919726122</t>
  </si>
  <si>
    <t>Geotextilie pro ochranu, separaci a filtraci netkaná měrná hmotnost do 300 g/m2</t>
  </si>
  <si>
    <t>-824943853</t>
  </si>
  <si>
    <t>997</t>
  </si>
  <si>
    <t>Přesun sutě</t>
  </si>
  <si>
    <t>22</t>
  </si>
  <si>
    <t>997221561</t>
  </si>
  <si>
    <t>Vodorovná doprava suti z kusových materiálů do 1 km</t>
  </si>
  <si>
    <t>678466981</t>
  </si>
  <si>
    <t>45,008 "dlažby"</t>
  </si>
  <si>
    <t>3,248 "obrubníky"</t>
  </si>
  <si>
    <t>23</t>
  </si>
  <si>
    <t>997221569</t>
  </si>
  <si>
    <t>Příplatek ZKD 1 km u vodorovné dopravy suti z kusových materiálů</t>
  </si>
  <si>
    <t>2126448944</t>
  </si>
  <si>
    <t>48,256*12 'Přepočtené koeficientem množství</t>
  </si>
  <si>
    <t>24</t>
  </si>
  <si>
    <t>997221861</t>
  </si>
  <si>
    <t>Poplatek za uložení stavebního odpadu na recyklační skládce (skládkovné) z prostého betonu pod kódem 17 01 01</t>
  </si>
  <si>
    <t>-1271864952</t>
  </si>
  <si>
    <t>998</t>
  </si>
  <si>
    <t>Přesun hmot</t>
  </si>
  <si>
    <t>25</t>
  </si>
  <si>
    <t>998223011</t>
  </si>
  <si>
    <t>Přesun hmot pro pozemní komunikace s krytem dlážděným</t>
  </si>
  <si>
    <t>-731001998</t>
  </si>
  <si>
    <t>PSV</t>
  </si>
  <si>
    <t>Práce a dodávky PSV</t>
  </si>
  <si>
    <t>711</t>
  </si>
  <si>
    <t>Izolace proti vodě, vlhkosti a plynům</t>
  </si>
  <si>
    <t>26</t>
  </si>
  <si>
    <t>711161212</t>
  </si>
  <si>
    <t>Izolace proti zemní vlhkosti nopovou fólií svislá, nopek v 8,0 mm, tl do 0,6 mm</t>
  </si>
  <si>
    <t>-1902793363</t>
  </si>
  <si>
    <t>68*0,35 "pás při budově"</t>
  </si>
  <si>
    <t>27</t>
  </si>
  <si>
    <t>711161383</t>
  </si>
  <si>
    <t>Izolace proti zemní vlhkosti nopovou fólií ukončení horní lištou</t>
  </si>
  <si>
    <t>-1520434360</t>
  </si>
  <si>
    <t>68 "pás při budově"</t>
  </si>
  <si>
    <t>VRN</t>
  </si>
  <si>
    <t>Vedlejší rozpočtové náklady</t>
  </si>
  <si>
    <t>VRN3</t>
  </si>
  <si>
    <t>Zařízení staveniště</t>
  </si>
  <si>
    <t>28</t>
  </si>
  <si>
    <t>030001000</t>
  </si>
  <si>
    <t>kpl</t>
  </si>
  <si>
    <t>1024</t>
  </si>
  <si>
    <t>-1027316209</t>
  </si>
  <si>
    <t>29</t>
  </si>
  <si>
    <t>031303000</t>
  </si>
  <si>
    <t>Přesun a zpětné osazení boxu pro zahradní náčiní těžkou technikou (na rampě)</t>
  </si>
  <si>
    <t>1390200206</t>
  </si>
  <si>
    <t>30</t>
  </si>
  <si>
    <t>031403000</t>
  </si>
  <si>
    <t>Rozpojení plotových polí a zpětné svaření se zapravením pro pohyb v areálu</t>
  </si>
  <si>
    <t>289363688</t>
  </si>
  <si>
    <t>31</t>
  </si>
  <si>
    <t>033002000</t>
  </si>
  <si>
    <t>Elektrická energie a voda pro stavební práce - zabezpečí zhotovitel</t>
  </si>
  <si>
    <t>1826077348</t>
  </si>
  <si>
    <t>32</t>
  </si>
  <si>
    <t>034503000</t>
  </si>
  <si>
    <t>Informační tabule na staveništi</t>
  </si>
  <si>
    <t>-1779194130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</si>
</sst>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="1" customFormat="1" ht="24.96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13</v>
      </c>
    </row>
    <row r="5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16</v>
      </c>
      <c r="BS5" s="17" t="s">
        <v>6</v>
      </c>
    </row>
    <row r="6" s="1" customFormat="1" ht="36.96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14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20210416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17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MŠ Hrubínova - Oprava zpevněných ploch v areálu školky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16. 4. 2021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TSHK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Lédl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15</v>
      </c>
      <c r="E95" s="121"/>
      <c r="F95" s="121"/>
      <c r="G95" s="121"/>
      <c r="H95" s="121"/>
      <c r="I95" s="122"/>
      <c r="J95" s="121" t="s">
        <v>18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'20210416 - MŠ Hrubínova -...'!J28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'20210416 - MŠ Hrubínova -...'!P122</f>
        <v>0</v>
      </c>
      <c r="AV95" s="127">
        <f>'20210416 - MŠ Hrubínova -...'!J31</f>
        <v>0</v>
      </c>
      <c r="AW95" s="127">
        <f>'20210416 - MŠ Hrubínova -...'!J32</f>
        <v>0</v>
      </c>
      <c r="AX95" s="127">
        <f>'20210416 - MŠ Hrubínova -...'!J33</f>
        <v>0</v>
      </c>
      <c r="AY95" s="127">
        <f>'20210416 - MŠ Hrubínova -...'!J34</f>
        <v>0</v>
      </c>
      <c r="AZ95" s="127">
        <f>'20210416 - MŠ Hrubínova -...'!F31</f>
        <v>0</v>
      </c>
      <c r="BA95" s="127">
        <f>'20210416 - MŠ Hrubínova -...'!F32</f>
        <v>0</v>
      </c>
      <c r="BB95" s="127">
        <f>'20210416 - MŠ Hrubínova -...'!F33</f>
        <v>0</v>
      </c>
      <c r="BC95" s="127">
        <f>'20210416 - MŠ Hrubínova -...'!F34</f>
        <v>0</v>
      </c>
      <c r="BD95" s="129">
        <f>'20210416 - MŠ Hrubínova -...'!F35</f>
        <v>0</v>
      </c>
      <c r="BE95" s="7"/>
      <c r="BT95" s="130" t="s">
        <v>8</v>
      </c>
      <c r="BU95" s="130" t="s">
        <v>81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hb1Uwi/mP4zXaI0rOXjOdIvmHaXlC5jiC1/pupdaQJldKBSCBO+dhfSu4krpHyBW6LkGkTfGiiZCzsCLlfJi8A==" hashValue="UzRn3BeQ9tuVJX3XV6zqsjTAGbnoSB34VBWstnK9yagHE6rJjzQ7NtnomjtriQqOUHvocaslkFjJppigZ2yxCA==" algorithmName="SHA-512" password="CF54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0416 - MŠ Hrubínova -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hidden="1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82</v>
      </c>
    </row>
    <row r="4" hidden="1" s="1" customFormat="1" ht="24.96" customHeight="1">
      <c r="B4" s="20"/>
      <c r="D4" s="133" t="s">
        <v>83</v>
      </c>
      <c r="L4" s="20"/>
      <c r="M4" s="134" t="s">
        <v>11</v>
      </c>
      <c r="AT4" s="17" t="s">
        <v>4</v>
      </c>
    </row>
    <row r="5" hidden="1" s="1" customFormat="1" ht="6.96" customHeight="1">
      <c r="B5" s="20"/>
      <c r="L5" s="20"/>
    </row>
    <row r="6" hidden="1" s="2" customFormat="1" ht="12" customHeight="1">
      <c r="A6" s="38"/>
      <c r="B6" s="44"/>
      <c r="C6" s="38"/>
      <c r="D6" s="135" t="s">
        <v>17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hidden="1" s="2" customFormat="1" ht="16.5" customHeight="1">
      <c r="A7" s="38"/>
      <c r="B7" s="44"/>
      <c r="C7" s="38"/>
      <c r="D7" s="38"/>
      <c r="E7" s="136" t="s">
        <v>18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hidden="1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hidden="1" s="2" customFormat="1" ht="12" customHeight="1">
      <c r="A9" s="38"/>
      <c r="B9" s="44"/>
      <c r="C9" s="38"/>
      <c r="D9" s="135" t="s">
        <v>19</v>
      </c>
      <c r="E9" s="38"/>
      <c r="F9" s="137" t="s">
        <v>1</v>
      </c>
      <c r="G9" s="38"/>
      <c r="H9" s="38"/>
      <c r="I9" s="135" t="s">
        <v>20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hidden="1" s="2" customFormat="1" ht="12" customHeight="1">
      <c r="A10" s="38"/>
      <c r="B10" s="44"/>
      <c r="C10" s="38"/>
      <c r="D10" s="135" t="s">
        <v>21</v>
      </c>
      <c r="E10" s="38"/>
      <c r="F10" s="137" t="s">
        <v>22</v>
      </c>
      <c r="G10" s="38"/>
      <c r="H10" s="38"/>
      <c r="I10" s="135" t="s">
        <v>23</v>
      </c>
      <c r="J10" s="138" t="str">
        <f>'Rekapitulace stavby'!AN8</f>
        <v>16. 4. 2021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hidden="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hidden="1" s="2" customFormat="1" ht="12" customHeight="1">
      <c r="A12" s="38"/>
      <c r="B12" s="44"/>
      <c r="C12" s="38"/>
      <c r="D12" s="135" t="s">
        <v>25</v>
      </c>
      <c r="E12" s="38"/>
      <c r="F12" s="38"/>
      <c r="G12" s="38"/>
      <c r="H12" s="38"/>
      <c r="I12" s="135" t="s">
        <v>26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hidden="1" s="2" customFormat="1" ht="18" customHeight="1">
      <c r="A13" s="38"/>
      <c r="B13" s="44"/>
      <c r="C13" s="38"/>
      <c r="D13" s="38"/>
      <c r="E13" s="137" t="s">
        <v>27</v>
      </c>
      <c r="F13" s="38"/>
      <c r="G13" s="38"/>
      <c r="H13" s="38"/>
      <c r="I13" s="135" t="s">
        <v>28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hidden="1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idden="1" s="2" customFormat="1" ht="12" customHeight="1">
      <c r="A15" s="38"/>
      <c r="B15" s="44"/>
      <c r="C15" s="38"/>
      <c r="D15" s="135" t="s">
        <v>29</v>
      </c>
      <c r="E15" s="38"/>
      <c r="F15" s="38"/>
      <c r="G15" s="38"/>
      <c r="H15" s="38"/>
      <c r="I15" s="135" t="s">
        <v>26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hidden="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idden="1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hidden="1" s="2" customFormat="1" ht="12" customHeight="1">
      <c r="A18" s="38"/>
      <c r="B18" s="44"/>
      <c r="C18" s="38"/>
      <c r="D18" s="135" t="s">
        <v>31</v>
      </c>
      <c r="E18" s="38"/>
      <c r="F18" s="38"/>
      <c r="G18" s="38"/>
      <c r="H18" s="38"/>
      <c r="I18" s="135" t="s">
        <v>26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idden="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28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hidden="1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hidden="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26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hidden="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28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idden="1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hidden="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hidden="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hidden="1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hidden="1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hidden="1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ROUND(J122,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hidden="1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hidden="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hidden="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ROUND((SUM(BE122:BE235)),  2)</f>
        <v>0</v>
      </c>
      <c r="G31" s="38"/>
      <c r="H31" s="38"/>
      <c r="I31" s="149">
        <v>0.20999999999999999</v>
      </c>
      <c r="J31" s="148">
        <f>ROUND(((SUM(BE122:BE235))*I31),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hidden="1" s="2" customFormat="1" ht="14.4" customHeight="1">
      <c r="A32" s="38"/>
      <c r="B32" s="44"/>
      <c r="C32" s="38"/>
      <c r="D32" s="38"/>
      <c r="E32" s="135" t="s">
        <v>42</v>
      </c>
      <c r="F32" s="148">
        <f>ROUND((SUM(BF122:BF235)),  2)</f>
        <v>0</v>
      </c>
      <c r="G32" s="38"/>
      <c r="H32" s="38"/>
      <c r="I32" s="149">
        <v>0.14999999999999999</v>
      </c>
      <c r="J32" s="148">
        <f>ROUND(((SUM(BF122:BF235))*I32),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ROUND((SUM(BG122:BG235)),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ROUND((SUM(BH122:BH235)),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ROUND((SUM(BI122:BI235)),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1" customFormat="1" ht="14.4" customHeight="1">
      <c r="B39" s="20"/>
      <c r="L39" s="20"/>
    </row>
    <row r="40" hidden="1" s="1" customFormat="1" ht="14.4" customHeight="1">
      <c r="B40" s="20"/>
      <c r="L40" s="20"/>
    </row>
    <row r="41" hidden="1" s="1" customFormat="1" ht="14.4" customHeight="1">
      <c r="B41" s="20"/>
      <c r="L41" s="20"/>
    </row>
    <row r="42" hidden="1" s="1" customFormat="1" ht="14.4" customHeight="1">
      <c r="B42" s="20"/>
      <c r="L42" s="20"/>
    </row>
    <row r="43" hidden="1" s="1" customFormat="1" ht="14.4" customHeight="1">
      <c r="B43" s="20"/>
      <c r="L43" s="20"/>
    </row>
    <row r="44" hidden="1" s="1" customFormat="1" ht="14.4" customHeight="1">
      <c r="B44" s="20"/>
      <c r="L44" s="20"/>
    </row>
    <row r="45" hidden="1" s="1" customFormat="1" ht="14.4" customHeight="1">
      <c r="B45" s="20"/>
      <c r="L45" s="20"/>
    </row>
    <row r="46" hidden="1" s="1" customFormat="1" ht="14.4" customHeight="1">
      <c r="B46" s="20"/>
      <c r="L46" s="20"/>
    </row>
    <row r="47" hidden="1" s="1" customFormat="1" ht="14.4" customHeight="1">
      <c r="B47" s="20"/>
      <c r="L47" s="20"/>
    </row>
    <row r="48" hidden="1" s="1" customFormat="1" ht="14.4" customHeight="1">
      <c r="B48" s="20"/>
      <c r="L48" s="20"/>
    </row>
    <row r="49" hidden="1" s="1" customFormat="1" ht="14.4" customHeight="1">
      <c r="B49" s="20"/>
      <c r="L49" s="20"/>
    </row>
    <row r="50" hidden="1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hidden="1">
      <c r="B51" s="20"/>
      <c r="L51" s="20"/>
    </row>
    <row r="52" hidden="1">
      <c r="B52" s="20"/>
      <c r="L52" s="20"/>
    </row>
    <row r="53" hidden="1">
      <c r="B53" s="20"/>
      <c r="L53" s="20"/>
    </row>
    <row r="54" hidden="1">
      <c r="B54" s="20"/>
      <c r="L54" s="20"/>
    </row>
    <row r="55" hidden="1">
      <c r="B55" s="20"/>
      <c r="L55" s="20"/>
    </row>
    <row r="56" hidden="1">
      <c r="B56" s="20"/>
      <c r="L56" s="20"/>
    </row>
    <row r="57" hidden="1">
      <c r="B57" s="20"/>
      <c r="L57" s="20"/>
    </row>
    <row r="58" hidden="1">
      <c r="B58" s="20"/>
      <c r="L58" s="20"/>
    </row>
    <row r="59" hidden="1">
      <c r="B59" s="20"/>
      <c r="L59" s="20"/>
    </row>
    <row r="60" hidden="1">
      <c r="B60" s="20"/>
      <c r="L60" s="20"/>
    </row>
    <row r="61" hidden="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hidden="1">
      <c r="B62" s="20"/>
      <c r="L62" s="20"/>
    </row>
    <row r="63" hidden="1">
      <c r="B63" s="20"/>
      <c r="L63" s="20"/>
    </row>
    <row r="64" hidden="1">
      <c r="B64" s="20"/>
      <c r="L64" s="20"/>
    </row>
    <row r="65" hidden="1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hidden="1">
      <c r="B66" s="20"/>
      <c r="L66" s="20"/>
    </row>
    <row r="67" hidden="1">
      <c r="B67" s="20"/>
      <c r="L67" s="20"/>
    </row>
    <row r="68" hidden="1">
      <c r="B68" s="20"/>
      <c r="L68" s="20"/>
    </row>
    <row r="69" hidden="1">
      <c r="B69" s="20"/>
      <c r="L69" s="20"/>
    </row>
    <row r="70" hidden="1">
      <c r="B70" s="20"/>
      <c r="L70" s="20"/>
    </row>
    <row r="71" hidden="1">
      <c r="B71" s="20"/>
      <c r="L71" s="20"/>
    </row>
    <row r="72" hidden="1">
      <c r="B72" s="20"/>
      <c r="L72" s="20"/>
    </row>
    <row r="73" hidden="1">
      <c r="B73" s="20"/>
      <c r="L73" s="20"/>
    </row>
    <row r="74" hidden="1">
      <c r="B74" s="20"/>
      <c r="L74" s="20"/>
    </row>
    <row r="75" hidden="1">
      <c r="B75" s="20"/>
      <c r="L75" s="20"/>
    </row>
    <row r="76" hidden="1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hidden="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idden="1"/>
    <row r="79" hidden="1"/>
    <row r="80" hidden="1"/>
    <row r="81" hidden="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17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5" customHeight="1">
      <c r="A85" s="38"/>
      <c r="B85" s="39"/>
      <c r="C85" s="40"/>
      <c r="D85" s="40"/>
      <c r="E85" s="76" t="str">
        <f>E7</f>
        <v>MŠ Hrubínova - Oprava zpevněných ploch v areálu školky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2" customHeight="1">
      <c r="A87" s="38"/>
      <c r="B87" s="39"/>
      <c r="C87" s="32" t="s">
        <v>21</v>
      </c>
      <c r="D87" s="40"/>
      <c r="E87" s="40"/>
      <c r="F87" s="27" t="str">
        <f>F10</f>
        <v xml:space="preserve"> </v>
      </c>
      <c r="G87" s="40"/>
      <c r="H87" s="40"/>
      <c r="I87" s="32" t="s">
        <v>23</v>
      </c>
      <c r="J87" s="79" t="str">
        <f>IF(J10="","",J10)</f>
        <v>16. 4. 2021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5.15" customHeight="1">
      <c r="A89" s="38"/>
      <c r="B89" s="39"/>
      <c r="C89" s="32" t="s">
        <v>25</v>
      </c>
      <c r="D89" s="40"/>
      <c r="E89" s="40"/>
      <c r="F89" s="27" t="str">
        <f>E13</f>
        <v>TSHK</v>
      </c>
      <c r="G89" s="40"/>
      <c r="H89" s="40"/>
      <c r="I89" s="32" t="s">
        <v>31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15.15" customHeight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Lédl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J122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hidden="1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J123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J124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J187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J200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J213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J221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9" customFormat="1" ht="24.96" customHeight="1">
      <c r="A101" s="9"/>
      <c r="B101" s="172"/>
      <c r="C101" s="173"/>
      <c r="D101" s="174" t="s">
        <v>95</v>
      </c>
      <c r="E101" s="175"/>
      <c r="F101" s="175"/>
      <c r="G101" s="175"/>
      <c r="H101" s="175"/>
      <c r="I101" s="175"/>
      <c r="J101" s="176">
        <f>J223</f>
        <v>0</v>
      </c>
      <c r="K101" s="173"/>
      <c r="L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178"/>
      <c r="C102" s="179"/>
      <c r="D102" s="180" t="s">
        <v>96</v>
      </c>
      <c r="E102" s="181"/>
      <c r="F102" s="181"/>
      <c r="G102" s="181"/>
      <c r="H102" s="181"/>
      <c r="I102" s="181"/>
      <c r="J102" s="182">
        <f>J224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72"/>
      <c r="C103" s="173"/>
      <c r="D103" s="174" t="s">
        <v>97</v>
      </c>
      <c r="E103" s="175"/>
      <c r="F103" s="175"/>
      <c r="G103" s="175"/>
      <c r="H103" s="175"/>
      <c r="I103" s="175"/>
      <c r="J103" s="176">
        <f>J229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J230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hidden="1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hidden="1"/>
    <row r="108" hidden="1"/>
    <row r="109" hidden="1"/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99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17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E7</f>
        <v>MŠ Hrubínova - Oprava zpevněných ploch v areálu školky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21</v>
      </c>
      <c r="D116" s="40"/>
      <c r="E116" s="40"/>
      <c r="F116" s="27" t="str">
        <f>F10</f>
        <v xml:space="preserve"> </v>
      </c>
      <c r="G116" s="40"/>
      <c r="H116" s="40"/>
      <c r="I116" s="32" t="s">
        <v>23</v>
      </c>
      <c r="J116" s="79" t="str">
        <f>IF(J10="","",J10)</f>
        <v>16. 4. 2021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25</v>
      </c>
      <c r="D118" s="40"/>
      <c r="E118" s="40"/>
      <c r="F118" s="27" t="str">
        <f>E13</f>
        <v>TSHK</v>
      </c>
      <c r="G118" s="40"/>
      <c r="H118" s="40"/>
      <c r="I118" s="32" t="s">
        <v>31</v>
      </c>
      <c r="J118" s="36" t="str">
        <f>E19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29</v>
      </c>
      <c r="D119" s="40"/>
      <c r="E119" s="40"/>
      <c r="F119" s="27" t="str">
        <f>IF(E16="","",E16)</f>
        <v>Vyplň údaj</v>
      </c>
      <c r="G119" s="40"/>
      <c r="H119" s="40"/>
      <c r="I119" s="32" t="s">
        <v>33</v>
      </c>
      <c r="J119" s="36" t="str">
        <f>E22</f>
        <v>Lédl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84"/>
      <c r="B121" s="185"/>
      <c r="C121" s="186" t="s">
        <v>100</v>
      </c>
      <c r="D121" s="187" t="s">
        <v>61</v>
      </c>
      <c r="E121" s="187" t="s">
        <v>57</v>
      </c>
      <c r="F121" s="187" t="s">
        <v>58</v>
      </c>
      <c r="G121" s="187" t="s">
        <v>101</v>
      </c>
      <c r="H121" s="187" t="s">
        <v>102</v>
      </c>
      <c r="I121" s="187" t="s">
        <v>103</v>
      </c>
      <c r="J121" s="187" t="s">
        <v>86</v>
      </c>
      <c r="K121" s="188" t="s">
        <v>104</v>
      </c>
      <c r="L121" s="189"/>
      <c r="M121" s="100" t="s">
        <v>1</v>
      </c>
      <c r="N121" s="101" t="s">
        <v>40</v>
      </c>
      <c r="O121" s="101" t="s">
        <v>105</v>
      </c>
      <c r="P121" s="101" t="s">
        <v>106</v>
      </c>
      <c r="Q121" s="101" t="s">
        <v>107</v>
      </c>
      <c r="R121" s="101" t="s">
        <v>108</v>
      </c>
      <c r="S121" s="101" t="s">
        <v>109</v>
      </c>
      <c r="T121" s="102" t="s">
        <v>110</v>
      </c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="2" customFormat="1" ht="22.8" customHeight="1">
      <c r="A122" s="38"/>
      <c r="B122" s="39"/>
      <c r="C122" s="107" t="s">
        <v>111</v>
      </c>
      <c r="D122" s="40"/>
      <c r="E122" s="40"/>
      <c r="F122" s="40"/>
      <c r="G122" s="40"/>
      <c r="H122" s="40"/>
      <c r="I122" s="40"/>
      <c r="J122" s="190">
        <f>BK122</f>
        <v>0</v>
      </c>
      <c r="K122" s="40"/>
      <c r="L122" s="44"/>
      <c r="M122" s="103"/>
      <c r="N122" s="191"/>
      <c r="O122" s="104"/>
      <c r="P122" s="192">
        <f>P123+P223+P229</f>
        <v>0</v>
      </c>
      <c r="Q122" s="104"/>
      <c r="R122" s="192">
        <f>R123+R223+R229</f>
        <v>53.585282000000007</v>
      </c>
      <c r="S122" s="104"/>
      <c r="T122" s="193">
        <f>T123+T223+T229</f>
        <v>118.16300000000001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88</v>
      </c>
      <c r="BK122" s="194">
        <f>BK123+BK223+BK229</f>
        <v>0</v>
      </c>
    </row>
    <row r="123" s="12" customFormat="1" ht="25.92" customHeight="1">
      <c r="A123" s="12"/>
      <c r="B123" s="195"/>
      <c r="C123" s="196"/>
      <c r="D123" s="197" t="s">
        <v>75</v>
      </c>
      <c r="E123" s="198" t="s">
        <v>112</v>
      </c>
      <c r="F123" s="198" t="s">
        <v>113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P124+P187+P200+P213+P221</f>
        <v>0</v>
      </c>
      <c r="Q123" s="203"/>
      <c r="R123" s="204">
        <f>R124+R187+R200+R213+R221</f>
        <v>53.564882000000004</v>
      </c>
      <c r="S123" s="203"/>
      <c r="T123" s="205">
        <f>T124+T187+T200+T213+T221</f>
        <v>118.16300000000001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8</v>
      </c>
      <c r="AT123" s="207" t="s">
        <v>75</v>
      </c>
      <c r="AU123" s="207" t="s">
        <v>76</v>
      </c>
      <c r="AY123" s="206" t="s">
        <v>114</v>
      </c>
      <c r="BK123" s="208">
        <f>BK124+BK187+BK200+BK213+BK221</f>
        <v>0</v>
      </c>
    </row>
    <row r="124" s="12" customFormat="1" ht="22.8" customHeight="1">
      <c r="A124" s="12"/>
      <c r="B124" s="195"/>
      <c r="C124" s="196"/>
      <c r="D124" s="197" t="s">
        <v>75</v>
      </c>
      <c r="E124" s="209" t="s">
        <v>8</v>
      </c>
      <c r="F124" s="209" t="s">
        <v>115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SUM(P125:P186)</f>
        <v>0</v>
      </c>
      <c r="Q124" s="203"/>
      <c r="R124" s="204">
        <f>SUM(R125:R186)</f>
        <v>0.01</v>
      </c>
      <c r="S124" s="203"/>
      <c r="T124" s="205">
        <f>SUM(T125:T186)</f>
        <v>118.16300000000001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</v>
      </c>
      <c r="AT124" s="207" t="s">
        <v>75</v>
      </c>
      <c r="AU124" s="207" t="s">
        <v>8</v>
      </c>
      <c r="AY124" s="206" t="s">
        <v>114</v>
      </c>
      <c r="BK124" s="208">
        <f>SUM(BK125:BK186)</f>
        <v>0</v>
      </c>
    </row>
    <row r="125" s="2" customFormat="1" ht="24.15" customHeight="1">
      <c r="A125" s="38"/>
      <c r="B125" s="39"/>
      <c r="C125" s="211" t="s">
        <v>8</v>
      </c>
      <c r="D125" s="211" t="s">
        <v>116</v>
      </c>
      <c r="E125" s="212" t="s">
        <v>117</v>
      </c>
      <c r="F125" s="213" t="s">
        <v>118</v>
      </c>
      <c r="G125" s="214" t="s">
        <v>119</v>
      </c>
      <c r="H125" s="215">
        <v>176.5</v>
      </c>
      <c r="I125" s="216"/>
      <c r="J125" s="217">
        <f>ROUND(I125*H125,0)</f>
        <v>0</v>
      </c>
      <c r="K125" s="213" t="s">
        <v>120</v>
      </c>
      <c r="L125" s="44"/>
      <c r="M125" s="218" t="s">
        <v>1</v>
      </c>
      <c r="N125" s="219" t="s">
        <v>41</v>
      </c>
      <c r="O125" s="91"/>
      <c r="P125" s="220">
        <f>O125*H125</f>
        <v>0</v>
      </c>
      <c r="Q125" s="220">
        <v>0</v>
      </c>
      <c r="R125" s="220">
        <f>Q125*H125</f>
        <v>0</v>
      </c>
      <c r="S125" s="220">
        <v>0.255</v>
      </c>
      <c r="T125" s="221">
        <f>S125*H125</f>
        <v>45.0075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2" t="s">
        <v>121</v>
      </c>
      <c r="AT125" s="222" t="s">
        <v>116</v>
      </c>
      <c r="AU125" s="222" t="s">
        <v>82</v>
      </c>
      <c r="AY125" s="17" t="s">
        <v>114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7" t="s">
        <v>8</v>
      </c>
      <c r="BK125" s="223">
        <f>ROUND(I125*H125,0)</f>
        <v>0</v>
      </c>
      <c r="BL125" s="17" t="s">
        <v>121</v>
      </c>
      <c r="BM125" s="222" t="s">
        <v>122</v>
      </c>
    </row>
    <row r="126" s="13" customFormat="1">
      <c r="A126" s="13"/>
      <c r="B126" s="224"/>
      <c r="C126" s="225"/>
      <c r="D126" s="226" t="s">
        <v>123</v>
      </c>
      <c r="E126" s="227" t="s">
        <v>1</v>
      </c>
      <c r="F126" s="228" t="s">
        <v>124</v>
      </c>
      <c r="G126" s="225"/>
      <c r="H126" s="229">
        <v>142.5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123</v>
      </c>
      <c r="AU126" s="235" t="s">
        <v>82</v>
      </c>
      <c r="AV126" s="13" t="s">
        <v>82</v>
      </c>
      <c r="AW126" s="13" t="s">
        <v>32</v>
      </c>
      <c r="AX126" s="13" t="s">
        <v>76</v>
      </c>
      <c r="AY126" s="235" t="s">
        <v>114</v>
      </c>
    </row>
    <row r="127" s="13" customFormat="1">
      <c r="A127" s="13"/>
      <c r="B127" s="224"/>
      <c r="C127" s="225"/>
      <c r="D127" s="226" t="s">
        <v>123</v>
      </c>
      <c r="E127" s="227" t="s">
        <v>1</v>
      </c>
      <c r="F127" s="228" t="s">
        <v>125</v>
      </c>
      <c r="G127" s="225"/>
      <c r="H127" s="229">
        <v>34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123</v>
      </c>
      <c r="AU127" s="235" t="s">
        <v>82</v>
      </c>
      <c r="AV127" s="13" t="s">
        <v>82</v>
      </c>
      <c r="AW127" s="13" t="s">
        <v>32</v>
      </c>
      <c r="AX127" s="13" t="s">
        <v>76</v>
      </c>
      <c r="AY127" s="235" t="s">
        <v>114</v>
      </c>
    </row>
    <row r="128" s="14" customFormat="1">
      <c r="A128" s="14"/>
      <c r="B128" s="236"/>
      <c r="C128" s="237"/>
      <c r="D128" s="226" t="s">
        <v>123</v>
      </c>
      <c r="E128" s="238" t="s">
        <v>1</v>
      </c>
      <c r="F128" s="239" t="s">
        <v>126</v>
      </c>
      <c r="G128" s="237"/>
      <c r="H128" s="240">
        <v>176.5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123</v>
      </c>
      <c r="AU128" s="246" t="s">
        <v>82</v>
      </c>
      <c r="AV128" s="14" t="s">
        <v>121</v>
      </c>
      <c r="AW128" s="14" t="s">
        <v>32</v>
      </c>
      <c r="AX128" s="14" t="s">
        <v>8</v>
      </c>
      <c r="AY128" s="246" t="s">
        <v>114</v>
      </c>
    </row>
    <row r="129" s="2" customFormat="1" ht="14.4" customHeight="1">
      <c r="A129" s="38"/>
      <c r="B129" s="39"/>
      <c r="C129" s="211" t="s">
        <v>82</v>
      </c>
      <c r="D129" s="211" t="s">
        <v>116</v>
      </c>
      <c r="E129" s="212" t="s">
        <v>127</v>
      </c>
      <c r="F129" s="213" t="s">
        <v>128</v>
      </c>
      <c r="G129" s="214" t="s">
        <v>119</v>
      </c>
      <c r="H129" s="215">
        <v>142.5</v>
      </c>
      <c r="I129" s="216"/>
      <c r="J129" s="217">
        <f>ROUND(I129*H129,0)</f>
        <v>0</v>
      </c>
      <c r="K129" s="213" t="s">
        <v>1</v>
      </c>
      <c r="L129" s="44"/>
      <c r="M129" s="218" t="s">
        <v>1</v>
      </c>
      <c r="N129" s="219" t="s">
        <v>41</v>
      </c>
      <c r="O129" s="91"/>
      <c r="P129" s="220">
        <f>O129*H129</f>
        <v>0</v>
      </c>
      <c r="Q129" s="220">
        <v>0</v>
      </c>
      <c r="R129" s="220">
        <f>Q129*H129</f>
        <v>0</v>
      </c>
      <c r="S129" s="220">
        <v>0.255</v>
      </c>
      <c r="T129" s="221">
        <f>S129*H129</f>
        <v>36.337499999999999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2" t="s">
        <v>121</v>
      </c>
      <c r="AT129" s="222" t="s">
        <v>116</v>
      </c>
      <c r="AU129" s="222" t="s">
        <v>82</v>
      </c>
      <c r="AY129" s="17" t="s">
        <v>114</v>
      </c>
      <c r="BE129" s="223">
        <f>IF(N129="základní",J129,0)</f>
        <v>0</v>
      </c>
      <c r="BF129" s="223">
        <f>IF(N129="snížená",J129,0)</f>
        <v>0</v>
      </c>
      <c r="BG129" s="223">
        <f>IF(N129="zákl. přenesená",J129,0)</f>
        <v>0</v>
      </c>
      <c r="BH129" s="223">
        <f>IF(N129="sníž. přenesená",J129,0)</f>
        <v>0</v>
      </c>
      <c r="BI129" s="223">
        <f>IF(N129="nulová",J129,0)</f>
        <v>0</v>
      </c>
      <c r="BJ129" s="17" t="s">
        <v>8</v>
      </c>
      <c r="BK129" s="223">
        <f>ROUND(I129*H129,0)</f>
        <v>0</v>
      </c>
      <c r="BL129" s="17" t="s">
        <v>121</v>
      </c>
      <c r="BM129" s="222" t="s">
        <v>129</v>
      </c>
    </row>
    <row r="130" s="13" customFormat="1">
      <c r="A130" s="13"/>
      <c r="B130" s="224"/>
      <c r="C130" s="225"/>
      <c r="D130" s="226" t="s">
        <v>123</v>
      </c>
      <c r="E130" s="227" t="s">
        <v>1</v>
      </c>
      <c r="F130" s="228" t="s">
        <v>124</v>
      </c>
      <c r="G130" s="225"/>
      <c r="H130" s="229">
        <v>142.5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123</v>
      </c>
      <c r="AU130" s="235" t="s">
        <v>82</v>
      </c>
      <c r="AV130" s="13" t="s">
        <v>82</v>
      </c>
      <c r="AW130" s="13" t="s">
        <v>32</v>
      </c>
      <c r="AX130" s="13" t="s">
        <v>8</v>
      </c>
      <c r="AY130" s="235" t="s">
        <v>114</v>
      </c>
    </row>
    <row r="131" s="2" customFormat="1" ht="24.15" customHeight="1">
      <c r="A131" s="38"/>
      <c r="B131" s="39"/>
      <c r="C131" s="211" t="s">
        <v>130</v>
      </c>
      <c r="D131" s="211" t="s">
        <v>116</v>
      </c>
      <c r="E131" s="212" t="s">
        <v>131</v>
      </c>
      <c r="F131" s="213" t="s">
        <v>132</v>
      </c>
      <c r="G131" s="214" t="s">
        <v>119</v>
      </c>
      <c r="H131" s="215">
        <v>44</v>
      </c>
      <c r="I131" s="216"/>
      <c r="J131" s="217">
        <f>ROUND(I131*H131,0)</f>
        <v>0</v>
      </c>
      <c r="K131" s="213" t="s">
        <v>120</v>
      </c>
      <c r="L131" s="44"/>
      <c r="M131" s="218" t="s">
        <v>1</v>
      </c>
      <c r="N131" s="219" t="s">
        <v>41</v>
      </c>
      <c r="O131" s="91"/>
      <c r="P131" s="220">
        <f>O131*H131</f>
        <v>0</v>
      </c>
      <c r="Q131" s="220">
        <v>0</v>
      </c>
      <c r="R131" s="220">
        <f>Q131*H131</f>
        <v>0</v>
      </c>
      <c r="S131" s="220">
        <v>0.17999999999999999</v>
      </c>
      <c r="T131" s="221">
        <f>S131*H131</f>
        <v>7.9199999999999999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2" t="s">
        <v>121</v>
      </c>
      <c r="AT131" s="222" t="s">
        <v>116</v>
      </c>
      <c r="AU131" s="222" t="s">
        <v>82</v>
      </c>
      <c r="AY131" s="17" t="s">
        <v>114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7" t="s">
        <v>8</v>
      </c>
      <c r="BK131" s="223">
        <f>ROUND(I131*H131,0)</f>
        <v>0</v>
      </c>
      <c r="BL131" s="17" t="s">
        <v>121</v>
      </c>
      <c r="BM131" s="222" t="s">
        <v>133</v>
      </c>
    </row>
    <row r="132" s="13" customFormat="1">
      <c r="A132" s="13"/>
      <c r="B132" s="224"/>
      <c r="C132" s="225"/>
      <c r="D132" s="226" t="s">
        <v>123</v>
      </c>
      <c r="E132" s="227" t="s">
        <v>1</v>
      </c>
      <c r="F132" s="228" t="s">
        <v>134</v>
      </c>
      <c r="G132" s="225"/>
      <c r="H132" s="229">
        <v>10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123</v>
      </c>
      <c r="AU132" s="235" t="s">
        <v>82</v>
      </c>
      <c r="AV132" s="13" t="s">
        <v>82</v>
      </c>
      <c r="AW132" s="13" t="s">
        <v>32</v>
      </c>
      <c r="AX132" s="13" t="s">
        <v>76</v>
      </c>
      <c r="AY132" s="235" t="s">
        <v>114</v>
      </c>
    </row>
    <row r="133" s="13" customFormat="1">
      <c r="A133" s="13"/>
      <c r="B133" s="224"/>
      <c r="C133" s="225"/>
      <c r="D133" s="226" t="s">
        <v>123</v>
      </c>
      <c r="E133" s="227" t="s">
        <v>1</v>
      </c>
      <c r="F133" s="228" t="s">
        <v>125</v>
      </c>
      <c r="G133" s="225"/>
      <c r="H133" s="229">
        <v>34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123</v>
      </c>
      <c r="AU133" s="235" t="s">
        <v>82</v>
      </c>
      <c r="AV133" s="13" t="s">
        <v>82</v>
      </c>
      <c r="AW133" s="13" t="s">
        <v>32</v>
      </c>
      <c r="AX133" s="13" t="s">
        <v>76</v>
      </c>
      <c r="AY133" s="235" t="s">
        <v>114</v>
      </c>
    </row>
    <row r="134" s="14" customFormat="1">
      <c r="A134" s="14"/>
      <c r="B134" s="236"/>
      <c r="C134" s="237"/>
      <c r="D134" s="226" t="s">
        <v>123</v>
      </c>
      <c r="E134" s="238" t="s">
        <v>1</v>
      </c>
      <c r="F134" s="239" t="s">
        <v>126</v>
      </c>
      <c r="G134" s="237"/>
      <c r="H134" s="240">
        <v>44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123</v>
      </c>
      <c r="AU134" s="246" t="s">
        <v>82</v>
      </c>
      <c r="AV134" s="14" t="s">
        <v>121</v>
      </c>
      <c r="AW134" s="14" t="s">
        <v>32</v>
      </c>
      <c r="AX134" s="14" t="s">
        <v>8</v>
      </c>
      <c r="AY134" s="246" t="s">
        <v>114</v>
      </c>
    </row>
    <row r="135" s="2" customFormat="1" ht="24.15" customHeight="1">
      <c r="A135" s="38"/>
      <c r="B135" s="39"/>
      <c r="C135" s="211" t="s">
        <v>121</v>
      </c>
      <c r="D135" s="211" t="s">
        <v>116</v>
      </c>
      <c r="E135" s="212" t="s">
        <v>135</v>
      </c>
      <c r="F135" s="213" t="s">
        <v>136</v>
      </c>
      <c r="G135" s="214" t="s">
        <v>119</v>
      </c>
      <c r="H135" s="215">
        <v>142.5</v>
      </c>
      <c r="I135" s="216"/>
      <c r="J135" s="217">
        <f>ROUND(I135*H135,0)</f>
        <v>0</v>
      </c>
      <c r="K135" s="213" t="s">
        <v>120</v>
      </c>
      <c r="L135" s="44"/>
      <c r="M135" s="218" t="s">
        <v>1</v>
      </c>
      <c r="N135" s="219" t="s">
        <v>41</v>
      </c>
      <c r="O135" s="91"/>
      <c r="P135" s="220">
        <f>O135*H135</f>
        <v>0</v>
      </c>
      <c r="Q135" s="220">
        <v>0</v>
      </c>
      <c r="R135" s="220">
        <f>Q135*H135</f>
        <v>0</v>
      </c>
      <c r="S135" s="220">
        <v>0.17999999999999999</v>
      </c>
      <c r="T135" s="221">
        <f>S135*H135</f>
        <v>25.649999999999999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2" t="s">
        <v>121</v>
      </c>
      <c r="AT135" s="222" t="s">
        <v>116</v>
      </c>
      <c r="AU135" s="222" t="s">
        <v>82</v>
      </c>
      <c r="AY135" s="17" t="s">
        <v>114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7" t="s">
        <v>8</v>
      </c>
      <c r="BK135" s="223">
        <f>ROUND(I135*H135,0)</f>
        <v>0</v>
      </c>
      <c r="BL135" s="17" t="s">
        <v>121</v>
      </c>
      <c r="BM135" s="222" t="s">
        <v>137</v>
      </c>
    </row>
    <row r="136" s="13" customFormat="1">
      <c r="A136" s="13"/>
      <c r="B136" s="224"/>
      <c r="C136" s="225"/>
      <c r="D136" s="226" t="s">
        <v>123</v>
      </c>
      <c r="E136" s="227" t="s">
        <v>1</v>
      </c>
      <c r="F136" s="228" t="s">
        <v>124</v>
      </c>
      <c r="G136" s="225"/>
      <c r="H136" s="229">
        <v>142.5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123</v>
      </c>
      <c r="AU136" s="235" t="s">
        <v>82</v>
      </c>
      <c r="AV136" s="13" t="s">
        <v>82</v>
      </c>
      <c r="AW136" s="13" t="s">
        <v>32</v>
      </c>
      <c r="AX136" s="13" t="s">
        <v>8</v>
      </c>
      <c r="AY136" s="235" t="s">
        <v>114</v>
      </c>
    </row>
    <row r="137" s="2" customFormat="1" ht="14.4" customHeight="1">
      <c r="A137" s="38"/>
      <c r="B137" s="39"/>
      <c r="C137" s="211" t="s">
        <v>138</v>
      </c>
      <c r="D137" s="211" t="s">
        <v>116</v>
      </c>
      <c r="E137" s="212" t="s">
        <v>139</v>
      </c>
      <c r="F137" s="213" t="s">
        <v>140</v>
      </c>
      <c r="G137" s="214" t="s">
        <v>141</v>
      </c>
      <c r="H137" s="215">
        <v>81.200000000000003</v>
      </c>
      <c r="I137" s="216"/>
      <c r="J137" s="217">
        <f>ROUND(I137*H137,0)</f>
        <v>0</v>
      </c>
      <c r="K137" s="213" t="s">
        <v>120</v>
      </c>
      <c r="L137" s="44"/>
      <c r="M137" s="218" t="s">
        <v>1</v>
      </c>
      <c r="N137" s="219" t="s">
        <v>41</v>
      </c>
      <c r="O137" s="91"/>
      <c r="P137" s="220">
        <f>O137*H137</f>
        <v>0</v>
      </c>
      <c r="Q137" s="220">
        <v>0</v>
      </c>
      <c r="R137" s="220">
        <f>Q137*H137</f>
        <v>0</v>
      </c>
      <c r="S137" s="220">
        <v>0.040000000000000001</v>
      </c>
      <c r="T137" s="221">
        <f>S137*H137</f>
        <v>3.2480000000000002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2" t="s">
        <v>121</v>
      </c>
      <c r="AT137" s="222" t="s">
        <v>116</v>
      </c>
      <c r="AU137" s="222" t="s">
        <v>82</v>
      </c>
      <c r="AY137" s="17" t="s">
        <v>114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7" t="s">
        <v>8</v>
      </c>
      <c r="BK137" s="223">
        <f>ROUND(I137*H137,0)</f>
        <v>0</v>
      </c>
      <c r="BL137" s="17" t="s">
        <v>121</v>
      </c>
      <c r="BM137" s="222" t="s">
        <v>142</v>
      </c>
    </row>
    <row r="138" s="13" customFormat="1">
      <c r="A138" s="13"/>
      <c r="B138" s="224"/>
      <c r="C138" s="225"/>
      <c r="D138" s="226" t="s">
        <v>123</v>
      </c>
      <c r="E138" s="227" t="s">
        <v>1</v>
      </c>
      <c r="F138" s="228" t="s">
        <v>143</v>
      </c>
      <c r="G138" s="225"/>
      <c r="H138" s="229">
        <v>14.699999999999999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123</v>
      </c>
      <c r="AU138" s="235" t="s">
        <v>82</v>
      </c>
      <c r="AV138" s="13" t="s">
        <v>82</v>
      </c>
      <c r="AW138" s="13" t="s">
        <v>32</v>
      </c>
      <c r="AX138" s="13" t="s">
        <v>76</v>
      </c>
      <c r="AY138" s="235" t="s">
        <v>114</v>
      </c>
    </row>
    <row r="139" s="13" customFormat="1">
      <c r="A139" s="13"/>
      <c r="B139" s="224"/>
      <c r="C139" s="225"/>
      <c r="D139" s="226" t="s">
        <v>123</v>
      </c>
      <c r="E139" s="227" t="s">
        <v>1</v>
      </c>
      <c r="F139" s="228" t="s">
        <v>144</v>
      </c>
      <c r="G139" s="225"/>
      <c r="H139" s="229">
        <v>62.5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123</v>
      </c>
      <c r="AU139" s="235" t="s">
        <v>82</v>
      </c>
      <c r="AV139" s="13" t="s">
        <v>82</v>
      </c>
      <c r="AW139" s="13" t="s">
        <v>32</v>
      </c>
      <c r="AX139" s="13" t="s">
        <v>76</v>
      </c>
      <c r="AY139" s="235" t="s">
        <v>114</v>
      </c>
    </row>
    <row r="140" s="13" customFormat="1">
      <c r="A140" s="13"/>
      <c r="B140" s="224"/>
      <c r="C140" s="225"/>
      <c r="D140" s="226" t="s">
        <v>123</v>
      </c>
      <c r="E140" s="227" t="s">
        <v>1</v>
      </c>
      <c r="F140" s="228" t="s">
        <v>145</v>
      </c>
      <c r="G140" s="225"/>
      <c r="H140" s="229">
        <v>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123</v>
      </c>
      <c r="AU140" s="235" t="s">
        <v>82</v>
      </c>
      <c r="AV140" s="13" t="s">
        <v>82</v>
      </c>
      <c r="AW140" s="13" t="s">
        <v>32</v>
      </c>
      <c r="AX140" s="13" t="s">
        <v>76</v>
      </c>
      <c r="AY140" s="235" t="s">
        <v>114</v>
      </c>
    </row>
    <row r="141" s="14" customFormat="1">
      <c r="A141" s="14"/>
      <c r="B141" s="236"/>
      <c r="C141" s="237"/>
      <c r="D141" s="226" t="s">
        <v>123</v>
      </c>
      <c r="E141" s="238" t="s">
        <v>1</v>
      </c>
      <c r="F141" s="239" t="s">
        <v>126</v>
      </c>
      <c r="G141" s="237"/>
      <c r="H141" s="240">
        <v>81.200000000000003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123</v>
      </c>
      <c r="AU141" s="246" t="s">
        <v>82</v>
      </c>
      <c r="AV141" s="14" t="s">
        <v>121</v>
      </c>
      <c r="AW141" s="14" t="s">
        <v>32</v>
      </c>
      <c r="AX141" s="14" t="s">
        <v>8</v>
      </c>
      <c r="AY141" s="246" t="s">
        <v>114</v>
      </c>
    </row>
    <row r="142" s="2" customFormat="1" ht="24.15" customHeight="1">
      <c r="A142" s="38"/>
      <c r="B142" s="39"/>
      <c r="C142" s="211" t="s">
        <v>146</v>
      </c>
      <c r="D142" s="211" t="s">
        <v>116</v>
      </c>
      <c r="E142" s="212" t="s">
        <v>147</v>
      </c>
      <c r="F142" s="213" t="s">
        <v>148</v>
      </c>
      <c r="G142" s="214" t="s">
        <v>119</v>
      </c>
      <c r="H142" s="215">
        <v>24.359999999999999</v>
      </c>
      <c r="I142" s="216"/>
      <c r="J142" s="217">
        <f>ROUND(I142*H142,0)</f>
        <v>0</v>
      </c>
      <c r="K142" s="213" t="s">
        <v>120</v>
      </c>
      <c r="L142" s="44"/>
      <c r="M142" s="218" t="s">
        <v>1</v>
      </c>
      <c r="N142" s="219" t="s">
        <v>41</v>
      </c>
      <c r="O142" s="91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2" t="s">
        <v>121</v>
      </c>
      <c r="AT142" s="222" t="s">
        <v>116</v>
      </c>
      <c r="AU142" s="222" t="s">
        <v>82</v>
      </c>
      <c r="AY142" s="17" t="s">
        <v>114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7" t="s">
        <v>8</v>
      </c>
      <c r="BK142" s="223">
        <f>ROUND(I142*H142,0)</f>
        <v>0</v>
      </c>
      <c r="BL142" s="17" t="s">
        <v>121</v>
      </c>
      <c r="BM142" s="222" t="s">
        <v>149</v>
      </c>
    </row>
    <row r="143" s="13" customFormat="1">
      <c r="A143" s="13"/>
      <c r="B143" s="224"/>
      <c r="C143" s="225"/>
      <c r="D143" s="226" t="s">
        <v>123</v>
      </c>
      <c r="E143" s="227" t="s">
        <v>1</v>
      </c>
      <c r="F143" s="228" t="s">
        <v>150</v>
      </c>
      <c r="G143" s="225"/>
      <c r="H143" s="229">
        <v>4.4100000000000001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123</v>
      </c>
      <c r="AU143" s="235" t="s">
        <v>82</v>
      </c>
      <c r="AV143" s="13" t="s">
        <v>82</v>
      </c>
      <c r="AW143" s="13" t="s">
        <v>32</v>
      </c>
      <c r="AX143" s="13" t="s">
        <v>76</v>
      </c>
      <c r="AY143" s="235" t="s">
        <v>114</v>
      </c>
    </row>
    <row r="144" s="13" customFormat="1">
      <c r="A144" s="13"/>
      <c r="B144" s="224"/>
      <c r="C144" s="225"/>
      <c r="D144" s="226" t="s">
        <v>123</v>
      </c>
      <c r="E144" s="227" t="s">
        <v>1</v>
      </c>
      <c r="F144" s="228" t="s">
        <v>151</v>
      </c>
      <c r="G144" s="225"/>
      <c r="H144" s="229">
        <v>18.75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123</v>
      </c>
      <c r="AU144" s="235" t="s">
        <v>82</v>
      </c>
      <c r="AV144" s="13" t="s">
        <v>82</v>
      </c>
      <c r="AW144" s="13" t="s">
        <v>32</v>
      </c>
      <c r="AX144" s="13" t="s">
        <v>76</v>
      </c>
      <c r="AY144" s="235" t="s">
        <v>114</v>
      </c>
    </row>
    <row r="145" s="13" customFormat="1">
      <c r="A145" s="13"/>
      <c r="B145" s="224"/>
      <c r="C145" s="225"/>
      <c r="D145" s="226" t="s">
        <v>123</v>
      </c>
      <c r="E145" s="227" t="s">
        <v>1</v>
      </c>
      <c r="F145" s="228" t="s">
        <v>152</v>
      </c>
      <c r="G145" s="225"/>
      <c r="H145" s="229">
        <v>1.2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123</v>
      </c>
      <c r="AU145" s="235" t="s">
        <v>82</v>
      </c>
      <c r="AV145" s="13" t="s">
        <v>82</v>
      </c>
      <c r="AW145" s="13" t="s">
        <v>32</v>
      </c>
      <c r="AX145" s="13" t="s">
        <v>76</v>
      </c>
      <c r="AY145" s="235" t="s">
        <v>114</v>
      </c>
    </row>
    <row r="146" s="14" customFormat="1">
      <c r="A146" s="14"/>
      <c r="B146" s="236"/>
      <c r="C146" s="237"/>
      <c r="D146" s="226" t="s">
        <v>123</v>
      </c>
      <c r="E146" s="238" t="s">
        <v>1</v>
      </c>
      <c r="F146" s="239" t="s">
        <v>126</v>
      </c>
      <c r="G146" s="237"/>
      <c r="H146" s="240">
        <v>24.359999999999999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123</v>
      </c>
      <c r="AU146" s="246" t="s">
        <v>82</v>
      </c>
      <c r="AV146" s="14" t="s">
        <v>121</v>
      </c>
      <c r="AW146" s="14" t="s">
        <v>32</v>
      </c>
      <c r="AX146" s="14" t="s">
        <v>8</v>
      </c>
      <c r="AY146" s="246" t="s">
        <v>114</v>
      </c>
    </row>
    <row r="147" s="2" customFormat="1" ht="24.15" customHeight="1">
      <c r="A147" s="38"/>
      <c r="B147" s="39"/>
      <c r="C147" s="211" t="s">
        <v>153</v>
      </c>
      <c r="D147" s="211" t="s">
        <v>116</v>
      </c>
      <c r="E147" s="212" t="s">
        <v>154</v>
      </c>
      <c r="F147" s="213" t="s">
        <v>155</v>
      </c>
      <c r="G147" s="214" t="s">
        <v>156</v>
      </c>
      <c r="H147" s="215">
        <v>6.5999999999999996</v>
      </c>
      <c r="I147" s="216"/>
      <c r="J147" s="217">
        <f>ROUND(I147*H147,0)</f>
        <v>0</v>
      </c>
      <c r="K147" s="213" t="s">
        <v>120</v>
      </c>
      <c r="L147" s="44"/>
      <c r="M147" s="218" t="s">
        <v>1</v>
      </c>
      <c r="N147" s="219" t="s">
        <v>41</v>
      </c>
      <c r="O147" s="91"/>
      <c r="P147" s="220">
        <f>O147*H147</f>
        <v>0</v>
      </c>
      <c r="Q147" s="220">
        <v>0</v>
      </c>
      <c r="R147" s="220">
        <f>Q147*H147</f>
        <v>0</v>
      </c>
      <c r="S147" s="220">
        <v>0</v>
      </c>
      <c r="T147" s="22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2" t="s">
        <v>121</v>
      </c>
      <c r="AT147" s="222" t="s">
        <v>116</v>
      </c>
      <c r="AU147" s="222" t="s">
        <v>82</v>
      </c>
      <c r="AY147" s="17" t="s">
        <v>114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7" t="s">
        <v>8</v>
      </c>
      <c r="BK147" s="223">
        <f>ROUND(I147*H147,0)</f>
        <v>0</v>
      </c>
      <c r="BL147" s="17" t="s">
        <v>121</v>
      </c>
      <c r="BM147" s="222" t="s">
        <v>157</v>
      </c>
    </row>
    <row r="148" s="13" customFormat="1">
      <c r="A148" s="13"/>
      <c r="B148" s="224"/>
      <c r="C148" s="225"/>
      <c r="D148" s="226" t="s">
        <v>123</v>
      </c>
      <c r="E148" s="227" t="s">
        <v>1</v>
      </c>
      <c r="F148" s="228" t="s">
        <v>158</v>
      </c>
      <c r="G148" s="225"/>
      <c r="H148" s="229">
        <v>1.5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123</v>
      </c>
      <c r="AU148" s="235" t="s">
        <v>82</v>
      </c>
      <c r="AV148" s="13" t="s">
        <v>82</v>
      </c>
      <c r="AW148" s="13" t="s">
        <v>32</v>
      </c>
      <c r="AX148" s="13" t="s">
        <v>76</v>
      </c>
      <c r="AY148" s="235" t="s">
        <v>114</v>
      </c>
    </row>
    <row r="149" s="13" customFormat="1">
      <c r="A149" s="13"/>
      <c r="B149" s="224"/>
      <c r="C149" s="225"/>
      <c r="D149" s="226" t="s">
        <v>123</v>
      </c>
      <c r="E149" s="227" t="s">
        <v>1</v>
      </c>
      <c r="F149" s="228" t="s">
        <v>159</v>
      </c>
      <c r="G149" s="225"/>
      <c r="H149" s="229">
        <v>5.0999999999999996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123</v>
      </c>
      <c r="AU149" s="235" t="s">
        <v>82</v>
      </c>
      <c r="AV149" s="13" t="s">
        <v>82</v>
      </c>
      <c r="AW149" s="13" t="s">
        <v>32</v>
      </c>
      <c r="AX149" s="13" t="s">
        <v>76</v>
      </c>
      <c r="AY149" s="235" t="s">
        <v>114</v>
      </c>
    </row>
    <row r="150" s="14" customFormat="1">
      <c r="A150" s="14"/>
      <c r="B150" s="236"/>
      <c r="C150" s="237"/>
      <c r="D150" s="226" t="s">
        <v>123</v>
      </c>
      <c r="E150" s="238" t="s">
        <v>1</v>
      </c>
      <c r="F150" s="239" t="s">
        <v>126</v>
      </c>
      <c r="G150" s="237"/>
      <c r="H150" s="240">
        <v>6.5999999999999996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123</v>
      </c>
      <c r="AU150" s="246" t="s">
        <v>82</v>
      </c>
      <c r="AV150" s="14" t="s">
        <v>121</v>
      </c>
      <c r="AW150" s="14" t="s">
        <v>32</v>
      </c>
      <c r="AX150" s="14" t="s">
        <v>8</v>
      </c>
      <c r="AY150" s="246" t="s">
        <v>114</v>
      </c>
    </row>
    <row r="151" s="2" customFormat="1" ht="24.15" customHeight="1">
      <c r="A151" s="38"/>
      <c r="B151" s="39"/>
      <c r="C151" s="211" t="s">
        <v>160</v>
      </c>
      <c r="D151" s="211" t="s">
        <v>116</v>
      </c>
      <c r="E151" s="212" t="s">
        <v>161</v>
      </c>
      <c r="F151" s="213" t="s">
        <v>162</v>
      </c>
      <c r="G151" s="214" t="s">
        <v>156</v>
      </c>
      <c r="H151" s="215">
        <v>21.375</v>
      </c>
      <c r="I151" s="216"/>
      <c r="J151" s="217">
        <f>ROUND(I151*H151,0)</f>
        <v>0</v>
      </c>
      <c r="K151" s="213" t="s">
        <v>120</v>
      </c>
      <c r="L151" s="44"/>
      <c r="M151" s="218" t="s">
        <v>1</v>
      </c>
      <c r="N151" s="219" t="s">
        <v>41</v>
      </c>
      <c r="O151" s="91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2" t="s">
        <v>121</v>
      </c>
      <c r="AT151" s="222" t="s">
        <v>116</v>
      </c>
      <c r="AU151" s="222" t="s">
        <v>82</v>
      </c>
      <c r="AY151" s="17" t="s">
        <v>114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7" t="s">
        <v>8</v>
      </c>
      <c r="BK151" s="223">
        <f>ROUND(I151*H151,0)</f>
        <v>0</v>
      </c>
      <c r="BL151" s="17" t="s">
        <v>121</v>
      </c>
      <c r="BM151" s="222" t="s">
        <v>163</v>
      </c>
    </row>
    <row r="152" s="13" customFormat="1">
      <c r="A152" s="13"/>
      <c r="B152" s="224"/>
      <c r="C152" s="225"/>
      <c r="D152" s="226" t="s">
        <v>123</v>
      </c>
      <c r="E152" s="227" t="s">
        <v>1</v>
      </c>
      <c r="F152" s="228" t="s">
        <v>164</v>
      </c>
      <c r="G152" s="225"/>
      <c r="H152" s="229">
        <v>21.375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123</v>
      </c>
      <c r="AU152" s="235" t="s">
        <v>82</v>
      </c>
      <c r="AV152" s="13" t="s">
        <v>82</v>
      </c>
      <c r="AW152" s="13" t="s">
        <v>32</v>
      </c>
      <c r="AX152" s="13" t="s">
        <v>8</v>
      </c>
      <c r="AY152" s="235" t="s">
        <v>114</v>
      </c>
    </row>
    <row r="153" s="2" customFormat="1" ht="37.8" customHeight="1">
      <c r="A153" s="38"/>
      <c r="B153" s="39"/>
      <c r="C153" s="211" t="s">
        <v>165</v>
      </c>
      <c r="D153" s="211" t="s">
        <v>116</v>
      </c>
      <c r="E153" s="212" t="s">
        <v>166</v>
      </c>
      <c r="F153" s="213" t="s">
        <v>167</v>
      </c>
      <c r="G153" s="214" t="s">
        <v>156</v>
      </c>
      <c r="H153" s="215">
        <v>11</v>
      </c>
      <c r="I153" s="216"/>
      <c r="J153" s="217">
        <f>ROUND(I153*H153,0)</f>
        <v>0</v>
      </c>
      <c r="K153" s="213" t="s">
        <v>120</v>
      </c>
      <c r="L153" s="44"/>
      <c r="M153" s="218" t="s">
        <v>1</v>
      </c>
      <c r="N153" s="219" t="s">
        <v>41</v>
      </c>
      <c r="O153" s="91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2" t="s">
        <v>121</v>
      </c>
      <c r="AT153" s="222" t="s">
        <v>116</v>
      </c>
      <c r="AU153" s="222" t="s">
        <v>82</v>
      </c>
      <c r="AY153" s="17" t="s">
        <v>114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7" t="s">
        <v>8</v>
      </c>
      <c r="BK153" s="223">
        <f>ROUND(I153*H153,0)</f>
        <v>0</v>
      </c>
      <c r="BL153" s="17" t="s">
        <v>121</v>
      </c>
      <c r="BM153" s="222" t="s">
        <v>168</v>
      </c>
    </row>
    <row r="154" s="15" customFormat="1">
      <c r="A154" s="15"/>
      <c r="B154" s="247"/>
      <c r="C154" s="248"/>
      <c r="D154" s="226" t="s">
        <v>123</v>
      </c>
      <c r="E154" s="249" t="s">
        <v>1</v>
      </c>
      <c r="F154" s="250" t="s">
        <v>169</v>
      </c>
      <c r="G154" s="248"/>
      <c r="H154" s="249" t="s">
        <v>1</v>
      </c>
      <c r="I154" s="251"/>
      <c r="J154" s="248"/>
      <c r="K154" s="248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123</v>
      </c>
      <c r="AU154" s="256" t="s">
        <v>82</v>
      </c>
      <c r="AV154" s="15" t="s">
        <v>8</v>
      </c>
      <c r="AW154" s="15" t="s">
        <v>32</v>
      </c>
      <c r="AX154" s="15" t="s">
        <v>76</v>
      </c>
      <c r="AY154" s="256" t="s">
        <v>114</v>
      </c>
    </row>
    <row r="155" s="13" customFormat="1">
      <c r="A155" s="13"/>
      <c r="B155" s="224"/>
      <c r="C155" s="225"/>
      <c r="D155" s="226" t="s">
        <v>123</v>
      </c>
      <c r="E155" s="227" t="s">
        <v>1</v>
      </c>
      <c r="F155" s="228" t="s">
        <v>170</v>
      </c>
      <c r="G155" s="225"/>
      <c r="H155" s="229">
        <v>1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123</v>
      </c>
      <c r="AU155" s="235" t="s">
        <v>82</v>
      </c>
      <c r="AV155" s="13" t="s">
        <v>82</v>
      </c>
      <c r="AW155" s="13" t="s">
        <v>32</v>
      </c>
      <c r="AX155" s="13" t="s">
        <v>76</v>
      </c>
      <c r="AY155" s="235" t="s">
        <v>114</v>
      </c>
    </row>
    <row r="156" s="13" customFormat="1">
      <c r="A156" s="13"/>
      <c r="B156" s="224"/>
      <c r="C156" s="225"/>
      <c r="D156" s="226" t="s">
        <v>123</v>
      </c>
      <c r="E156" s="227" t="s">
        <v>1</v>
      </c>
      <c r="F156" s="228" t="s">
        <v>171</v>
      </c>
      <c r="G156" s="225"/>
      <c r="H156" s="229">
        <v>3.3999999999999999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123</v>
      </c>
      <c r="AU156" s="235" t="s">
        <v>82</v>
      </c>
      <c r="AV156" s="13" t="s">
        <v>82</v>
      </c>
      <c r="AW156" s="13" t="s">
        <v>32</v>
      </c>
      <c r="AX156" s="13" t="s">
        <v>76</v>
      </c>
      <c r="AY156" s="235" t="s">
        <v>114</v>
      </c>
    </row>
    <row r="157" s="13" customFormat="1">
      <c r="A157" s="13"/>
      <c r="B157" s="224"/>
      <c r="C157" s="225"/>
      <c r="D157" s="226" t="s">
        <v>123</v>
      </c>
      <c r="E157" s="227" t="s">
        <v>1</v>
      </c>
      <c r="F157" s="228" t="s">
        <v>172</v>
      </c>
      <c r="G157" s="225"/>
      <c r="H157" s="229">
        <v>1.5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123</v>
      </c>
      <c r="AU157" s="235" t="s">
        <v>82</v>
      </c>
      <c r="AV157" s="13" t="s">
        <v>82</v>
      </c>
      <c r="AW157" s="13" t="s">
        <v>32</v>
      </c>
      <c r="AX157" s="13" t="s">
        <v>76</v>
      </c>
      <c r="AY157" s="235" t="s">
        <v>114</v>
      </c>
    </row>
    <row r="158" s="13" customFormat="1">
      <c r="A158" s="13"/>
      <c r="B158" s="224"/>
      <c r="C158" s="225"/>
      <c r="D158" s="226" t="s">
        <v>123</v>
      </c>
      <c r="E158" s="227" t="s">
        <v>1</v>
      </c>
      <c r="F158" s="228" t="s">
        <v>173</v>
      </c>
      <c r="G158" s="225"/>
      <c r="H158" s="229">
        <v>5.0999999999999996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123</v>
      </c>
      <c r="AU158" s="235" t="s">
        <v>82</v>
      </c>
      <c r="AV158" s="13" t="s">
        <v>82</v>
      </c>
      <c r="AW158" s="13" t="s">
        <v>32</v>
      </c>
      <c r="AX158" s="13" t="s">
        <v>76</v>
      </c>
      <c r="AY158" s="235" t="s">
        <v>114</v>
      </c>
    </row>
    <row r="159" s="14" customFormat="1">
      <c r="A159" s="14"/>
      <c r="B159" s="236"/>
      <c r="C159" s="237"/>
      <c r="D159" s="226" t="s">
        <v>123</v>
      </c>
      <c r="E159" s="238" t="s">
        <v>1</v>
      </c>
      <c r="F159" s="239" t="s">
        <v>126</v>
      </c>
      <c r="G159" s="237"/>
      <c r="H159" s="240">
        <v>11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123</v>
      </c>
      <c r="AU159" s="246" t="s">
        <v>82</v>
      </c>
      <c r="AV159" s="14" t="s">
        <v>121</v>
      </c>
      <c r="AW159" s="14" t="s">
        <v>32</v>
      </c>
      <c r="AX159" s="14" t="s">
        <v>8</v>
      </c>
      <c r="AY159" s="246" t="s">
        <v>114</v>
      </c>
    </row>
    <row r="160" s="2" customFormat="1" ht="37.8" customHeight="1">
      <c r="A160" s="38"/>
      <c r="B160" s="39"/>
      <c r="C160" s="211" t="s">
        <v>174</v>
      </c>
      <c r="D160" s="211" t="s">
        <v>116</v>
      </c>
      <c r="E160" s="212" t="s">
        <v>175</v>
      </c>
      <c r="F160" s="213" t="s">
        <v>176</v>
      </c>
      <c r="G160" s="214" t="s">
        <v>156</v>
      </c>
      <c r="H160" s="215">
        <v>39.75</v>
      </c>
      <c r="I160" s="216"/>
      <c r="J160" s="217">
        <f>ROUND(I160*H160,0)</f>
        <v>0</v>
      </c>
      <c r="K160" s="213" t="s">
        <v>120</v>
      </c>
      <c r="L160" s="44"/>
      <c r="M160" s="218" t="s">
        <v>1</v>
      </c>
      <c r="N160" s="219" t="s">
        <v>41</v>
      </c>
      <c r="O160" s="91"/>
      <c r="P160" s="220">
        <f>O160*H160</f>
        <v>0</v>
      </c>
      <c r="Q160" s="220">
        <v>0</v>
      </c>
      <c r="R160" s="220">
        <f>Q160*H160</f>
        <v>0</v>
      </c>
      <c r="S160" s="220">
        <v>0</v>
      </c>
      <c r="T160" s="22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2" t="s">
        <v>121</v>
      </c>
      <c r="AT160" s="222" t="s">
        <v>116</v>
      </c>
      <c r="AU160" s="222" t="s">
        <v>82</v>
      </c>
      <c r="AY160" s="17" t="s">
        <v>114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7" t="s">
        <v>8</v>
      </c>
      <c r="BK160" s="223">
        <f>ROUND(I160*H160,0)</f>
        <v>0</v>
      </c>
      <c r="BL160" s="17" t="s">
        <v>121</v>
      </c>
      <c r="BM160" s="222" t="s">
        <v>177</v>
      </c>
    </row>
    <row r="161" s="13" customFormat="1">
      <c r="A161" s="13"/>
      <c r="B161" s="224"/>
      <c r="C161" s="225"/>
      <c r="D161" s="226" t="s">
        <v>123</v>
      </c>
      <c r="E161" s="225"/>
      <c r="F161" s="228" t="s">
        <v>178</v>
      </c>
      <c r="G161" s="225"/>
      <c r="H161" s="229">
        <v>39.75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123</v>
      </c>
      <c r="AU161" s="235" t="s">
        <v>82</v>
      </c>
      <c r="AV161" s="13" t="s">
        <v>82</v>
      </c>
      <c r="AW161" s="13" t="s">
        <v>4</v>
      </c>
      <c r="AX161" s="13" t="s">
        <v>8</v>
      </c>
      <c r="AY161" s="235" t="s">
        <v>114</v>
      </c>
    </row>
    <row r="162" s="2" customFormat="1" ht="24.15" customHeight="1">
      <c r="A162" s="38"/>
      <c r="B162" s="39"/>
      <c r="C162" s="211" t="s">
        <v>179</v>
      </c>
      <c r="D162" s="211" t="s">
        <v>116</v>
      </c>
      <c r="E162" s="212" t="s">
        <v>180</v>
      </c>
      <c r="F162" s="213" t="s">
        <v>181</v>
      </c>
      <c r="G162" s="214" t="s">
        <v>156</v>
      </c>
      <c r="H162" s="215">
        <v>46.625</v>
      </c>
      <c r="I162" s="216"/>
      <c r="J162" s="217">
        <f>ROUND(I162*H162,0)</f>
        <v>0</v>
      </c>
      <c r="K162" s="213" t="s">
        <v>120</v>
      </c>
      <c r="L162" s="44"/>
      <c r="M162" s="218" t="s">
        <v>1</v>
      </c>
      <c r="N162" s="219" t="s">
        <v>41</v>
      </c>
      <c r="O162" s="91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2" t="s">
        <v>121</v>
      </c>
      <c r="AT162" s="222" t="s">
        <v>116</v>
      </c>
      <c r="AU162" s="222" t="s">
        <v>82</v>
      </c>
      <c r="AY162" s="17" t="s">
        <v>114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7" t="s">
        <v>8</v>
      </c>
      <c r="BK162" s="223">
        <f>ROUND(I162*H162,0)</f>
        <v>0</v>
      </c>
      <c r="BL162" s="17" t="s">
        <v>121</v>
      </c>
      <c r="BM162" s="222" t="s">
        <v>182</v>
      </c>
    </row>
    <row r="163" s="13" customFormat="1">
      <c r="A163" s="13"/>
      <c r="B163" s="224"/>
      <c r="C163" s="225"/>
      <c r="D163" s="226" t="s">
        <v>123</v>
      </c>
      <c r="E163" s="227" t="s">
        <v>1</v>
      </c>
      <c r="F163" s="228" t="s">
        <v>183</v>
      </c>
      <c r="G163" s="225"/>
      <c r="H163" s="229">
        <v>14.25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123</v>
      </c>
      <c r="AU163" s="235" t="s">
        <v>82</v>
      </c>
      <c r="AV163" s="13" t="s">
        <v>82</v>
      </c>
      <c r="AW163" s="13" t="s">
        <v>32</v>
      </c>
      <c r="AX163" s="13" t="s">
        <v>76</v>
      </c>
      <c r="AY163" s="235" t="s">
        <v>114</v>
      </c>
    </row>
    <row r="164" s="13" customFormat="1">
      <c r="A164" s="13"/>
      <c r="B164" s="224"/>
      <c r="C164" s="225"/>
      <c r="D164" s="226" t="s">
        <v>123</v>
      </c>
      <c r="E164" s="227" t="s">
        <v>1</v>
      </c>
      <c r="F164" s="228" t="s">
        <v>184</v>
      </c>
      <c r="G164" s="225"/>
      <c r="H164" s="229">
        <v>21.375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123</v>
      </c>
      <c r="AU164" s="235" t="s">
        <v>82</v>
      </c>
      <c r="AV164" s="13" t="s">
        <v>82</v>
      </c>
      <c r="AW164" s="13" t="s">
        <v>32</v>
      </c>
      <c r="AX164" s="13" t="s">
        <v>76</v>
      </c>
      <c r="AY164" s="235" t="s">
        <v>114</v>
      </c>
    </row>
    <row r="165" s="13" customFormat="1">
      <c r="A165" s="13"/>
      <c r="B165" s="224"/>
      <c r="C165" s="225"/>
      <c r="D165" s="226" t="s">
        <v>123</v>
      </c>
      <c r="E165" s="227" t="s">
        <v>1</v>
      </c>
      <c r="F165" s="228" t="s">
        <v>170</v>
      </c>
      <c r="G165" s="225"/>
      <c r="H165" s="229">
        <v>1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123</v>
      </c>
      <c r="AU165" s="235" t="s">
        <v>82</v>
      </c>
      <c r="AV165" s="13" t="s">
        <v>82</v>
      </c>
      <c r="AW165" s="13" t="s">
        <v>32</v>
      </c>
      <c r="AX165" s="13" t="s">
        <v>76</v>
      </c>
      <c r="AY165" s="235" t="s">
        <v>114</v>
      </c>
    </row>
    <row r="166" s="13" customFormat="1">
      <c r="A166" s="13"/>
      <c r="B166" s="224"/>
      <c r="C166" s="225"/>
      <c r="D166" s="226" t="s">
        <v>123</v>
      </c>
      <c r="E166" s="227" t="s">
        <v>1</v>
      </c>
      <c r="F166" s="228" t="s">
        <v>171</v>
      </c>
      <c r="G166" s="225"/>
      <c r="H166" s="229">
        <v>3.3999999999999999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123</v>
      </c>
      <c r="AU166" s="235" t="s">
        <v>82</v>
      </c>
      <c r="AV166" s="13" t="s">
        <v>82</v>
      </c>
      <c r="AW166" s="13" t="s">
        <v>32</v>
      </c>
      <c r="AX166" s="13" t="s">
        <v>76</v>
      </c>
      <c r="AY166" s="235" t="s">
        <v>114</v>
      </c>
    </row>
    <row r="167" s="13" customFormat="1">
      <c r="A167" s="13"/>
      <c r="B167" s="224"/>
      <c r="C167" s="225"/>
      <c r="D167" s="226" t="s">
        <v>123</v>
      </c>
      <c r="E167" s="227" t="s">
        <v>1</v>
      </c>
      <c r="F167" s="228" t="s">
        <v>172</v>
      </c>
      <c r="G167" s="225"/>
      <c r="H167" s="229">
        <v>1.5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123</v>
      </c>
      <c r="AU167" s="235" t="s">
        <v>82</v>
      </c>
      <c r="AV167" s="13" t="s">
        <v>82</v>
      </c>
      <c r="AW167" s="13" t="s">
        <v>32</v>
      </c>
      <c r="AX167" s="13" t="s">
        <v>76</v>
      </c>
      <c r="AY167" s="235" t="s">
        <v>114</v>
      </c>
    </row>
    <row r="168" s="13" customFormat="1">
      <c r="A168" s="13"/>
      <c r="B168" s="224"/>
      <c r="C168" s="225"/>
      <c r="D168" s="226" t="s">
        <v>123</v>
      </c>
      <c r="E168" s="227" t="s">
        <v>1</v>
      </c>
      <c r="F168" s="228" t="s">
        <v>173</v>
      </c>
      <c r="G168" s="225"/>
      <c r="H168" s="229">
        <v>5.0999999999999996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123</v>
      </c>
      <c r="AU168" s="235" t="s">
        <v>82</v>
      </c>
      <c r="AV168" s="13" t="s">
        <v>82</v>
      </c>
      <c r="AW168" s="13" t="s">
        <v>32</v>
      </c>
      <c r="AX168" s="13" t="s">
        <v>76</v>
      </c>
      <c r="AY168" s="235" t="s">
        <v>114</v>
      </c>
    </row>
    <row r="169" s="14" customFormat="1">
      <c r="A169" s="14"/>
      <c r="B169" s="236"/>
      <c r="C169" s="237"/>
      <c r="D169" s="226" t="s">
        <v>123</v>
      </c>
      <c r="E169" s="238" t="s">
        <v>1</v>
      </c>
      <c r="F169" s="239" t="s">
        <v>126</v>
      </c>
      <c r="G169" s="237"/>
      <c r="H169" s="240">
        <v>46.625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123</v>
      </c>
      <c r="AU169" s="246" t="s">
        <v>82</v>
      </c>
      <c r="AV169" s="14" t="s">
        <v>121</v>
      </c>
      <c r="AW169" s="14" t="s">
        <v>32</v>
      </c>
      <c r="AX169" s="14" t="s">
        <v>8</v>
      </c>
      <c r="AY169" s="246" t="s">
        <v>114</v>
      </c>
    </row>
    <row r="170" s="2" customFormat="1" ht="24.15" customHeight="1">
      <c r="A170" s="38"/>
      <c r="B170" s="39"/>
      <c r="C170" s="211" t="s">
        <v>185</v>
      </c>
      <c r="D170" s="211" t="s">
        <v>116</v>
      </c>
      <c r="E170" s="212" t="s">
        <v>186</v>
      </c>
      <c r="F170" s="213" t="s">
        <v>187</v>
      </c>
      <c r="G170" s="214" t="s">
        <v>188</v>
      </c>
      <c r="H170" s="215">
        <v>83.924999999999997</v>
      </c>
      <c r="I170" s="216"/>
      <c r="J170" s="217">
        <f>ROUND(I170*H170,0)</f>
        <v>0</v>
      </c>
      <c r="K170" s="213" t="s">
        <v>120</v>
      </c>
      <c r="L170" s="44"/>
      <c r="M170" s="218" t="s">
        <v>1</v>
      </c>
      <c r="N170" s="219" t="s">
        <v>41</v>
      </c>
      <c r="O170" s="91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2" t="s">
        <v>121</v>
      </c>
      <c r="AT170" s="222" t="s">
        <v>116</v>
      </c>
      <c r="AU170" s="222" t="s">
        <v>82</v>
      </c>
      <c r="AY170" s="17" t="s">
        <v>114</v>
      </c>
      <c r="BE170" s="223">
        <f>IF(N170="základní",J170,0)</f>
        <v>0</v>
      </c>
      <c r="BF170" s="223">
        <f>IF(N170="snížená",J170,0)</f>
        <v>0</v>
      </c>
      <c r="BG170" s="223">
        <f>IF(N170="zákl. přenesená",J170,0)</f>
        <v>0</v>
      </c>
      <c r="BH170" s="223">
        <f>IF(N170="sníž. přenesená",J170,0)</f>
        <v>0</v>
      </c>
      <c r="BI170" s="223">
        <f>IF(N170="nulová",J170,0)</f>
        <v>0</v>
      </c>
      <c r="BJ170" s="17" t="s">
        <v>8</v>
      </c>
      <c r="BK170" s="223">
        <f>ROUND(I170*H170,0)</f>
        <v>0</v>
      </c>
      <c r="BL170" s="17" t="s">
        <v>121</v>
      </c>
      <c r="BM170" s="222" t="s">
        <v>189</v>
      </c>
    </row>
    <row r="171" s="13" customFormat="1">
      <c r="A171" s="13"/>
      <c r="B171" s="224"/>
      <c r="C171" s="225"/>
      <c r="D171" s="226" t="s">
        <v>123</v>
      </c>
      <c r="E171" s="227" t="s">
        <v>1</v>
      </c>
      <c r="F171" s="228" t="s">
        <v>190</v>
      </c>
      <c r="G171" s="225"/>
      <c r="H171" s="229">
        <v>33.57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123</v>
      </c>
      <c r="AU171" s="235" t="s">
        <v>82</v>
      </c>
      <c r="AV171" s="13" t="s">
        <v>82</v>
      </c>
      <c r="AW171" s="13" t="s">
        <v>32</v>
      </c>
      <c r="AX171" s="13" t="s">
        <v>76</v>
      </c>
      <c r="AY171" s="235" t="s">
        <v>114</v>
      </c>
    </row>
    <row r="172" s="13" customFormat="1">
      <c r="A172" s="13"/>
      <c r="B172" s="224"/>
      <c r="C172" s="225"/>
      <c r="D172" s="226" t="s">
        <v>123</v>
      </c>
      <c r="E172" s="227" t="s">
        <v>1</v>
      </c>
      <c r="F172" s="228" t="s">
        <v>191</v>
      </c>
      <c r="G172" s="225"/>
      <c r="H172" s="229">
        <v>38.475000000000001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123</v>
      </c>
      <c r="AU172" s="235" t="s">
        <v>82</v>
      </c>
      <c r="AV172" s="13" t="s">
        <v>82</v>
      </c>
      <c r="AW172" s="13" t="s">
        <v>32</v>
      </c>
      <c r="AX172" s="13" t="s">
        <v>76</v>
      </c>
      <c r="AY172" s="235" t="s">
        <v>114</v>
      </c>
    </row>
    <row r="173" s="13" customFormat="1">
      <c r="A173" s="13"/>
      <c r="B173" s="224"/>
      <c r="C173" s="225"/>
      <c r="D173" s="226" t="s">
        <v>123</v>
      </c>
      <c r="E173" s="227" t="s">
        <v>1</v>
      </c>
      <c r="F173" s="228" t="s">
        <v>192</v>
      </c>
      <c r="G173" s="225"/>
      <c r="H173" s="229">
        <v>2.7000000000000002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123</v>
      </c>
      <c r="AU173" s="235" t="s">
        <v>82</v>
      </c>
      <c r="AV173" s="13" t="s">
        <v>82</v>
      </c>
      <c r="AW173" s="13" t="s">
        <v>32</v>
      </c>
      <c r="AX173" s="13" t="s">
        <v>76</v>
      </c>
      <c r="AY173" s="235" t="s">
        <v>114</v>
      </c>
    </row>
    <row r="174" s="13" customFormat="1">
      <c r="A174" s="13"/>
      <c r="B174" s="224"/>
      <c r="C174" s="225"/>
      <c r="D174" s="226" t="s">
        <v>123</v>
      </c>
      <c r="E174" s="227" t="s">
        <v>1</v>
      </c>
      <c r="F174" s="228" t="s">
        <v>193</v>
      </c>
      <c r="G174" s="225"/>
      <c r="H174" s="229">
        <v>9.1799999999999997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123</v>
      </c>
      <c r="AU174" s="235" t="s">
        <v>82</v>
      </c>
      <c r="AV174" s="13" t="s">
        <v>82</v>
      </c>
      <c r="AW174" s="13" t="s">
        <v>32</v>
      </c>
      <c r="AX174" s="13" t="s">
        <v>76</v>
      </c>
      <c r="AY174" s="235" t="s">
        <v>114</v>
      </c>
    </row>
    <row r="175" s="14" customFormat="1">
      <c r="A175" s="14"/>
      <c r="B175" s="236"/>
      <c r="C175" s="237"/>
      <c r="D175" s="226" t="s">
        <v>123</v>
      </c>
      <c r="E175" s="238" t="s">
        <v>1</v>
      </c>
      <c r="F175" s="239" t="s">
        <v>126</v>
      </c>
      <c r="G175" s="237"/>
      <c r="H175" s="240">
        <v>83.925000000000011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123</v>
      </c>
      <c r="AU175" s="246" t="s">
        <v>82</v>
      </c>
      <c r="AV175" s="14" t="s">
        <v>121</v>
      </c>
      <c r="AW175" s="14" t="s">
        <v>32</v>
      </c>
      <c r="AX175" s="14" t="s">
        <v>8</v>
      </c>
      <c r="AY175" s="246" t="s">
        <v>114</v>
      </c>
    </row>
    <row r="176" s="2" customFormat="1" ht="24.15" customHeight="1">
      <c r="A176" s="38"/>
      <c r="B176" s="39"/>
      <c r="C176" s="211" t="s">
        <v>194</v>
      </c>
      <c r="D176" s="211" t="s">
        <v>116</v>
      </c>
      <c r="E176" s="212" t="s">
        <v>195</v>
      </c>
      <c r="F176" s="213" t="s">
        <v>196</v>
      </c>
      <c r="G176" s="214" t="s">
        <v>119</v>
      </c>
      <c r="H176" s="215">
        <v>24.359999999999999</v>
      </c>
      <c r="I176" s="216"/>
      <c r="J176" s="217">
        <f>ROUND(I176*H176,0)</f>
        <v>0</v>
      </c>
      <c r="K176" s="213" t="s">
        <v>120</v>
      </c>
      <c r="L176" s="44"/>
      <c r="M176" s="218" t="s">
        <v>1</v>
      </c>
      <c r="N176" s="219" t="s">
        <v>41</v>
      </c>
      <c r="O176" s="91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2" t="s">
        <v>121</v>
      </c>
      <c r="AT176" s="222" t="s">
        <v>116</v>
      </c>
      <c r="AU176" s="222" t="s">
        <v>82</v>
      </c>
      <c r="AY176" s="17" t="s">
        <v>114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7" t="s">
        <v>8</v>
      </c>
      <c r="BK176" s="223">
        <f>ROUND(I176*H176,0)</f>
        <v>0</v>
      </c>
      <c r="BL176" s="17" t="s">
        <v>121</v>
      </c>
      <c r="BM176" s="222" t="s">
        <v>197</v>
      </c>
    </row>
    <row r="177" s="13" customFormat="1">
      <c r="A177" s="13"/>
      <c r="B177" s="224"/>
      <c r="C177" s="225"/>
      <c r="D177" s="226" t="s">
        <v>123</v>
      </c>
      <c r="E177" s="227" t="s">
        <v>1</v>
      </c>
      <c r="F177" s="228" t="s">
        <v>150</v>
      </c>
      <c r="G177" s="225"/>
      <c r="H177" s="229">
        <v>4.4100000000000001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123</v>
      </c>
      <c r="AU177" s="235" t="s">
        <v>82</v>
      </c>
      <c r="AV177" s="13" t="s">
        <v>82</v>
      </c>
      <c r="AW177" s="13" t="s">
        <v>32</v>
      </c>
      <c r="AX177" s="13" t="s">
        <v>76</v>
      </c>
      <c r="AY177" s="235" t="s">
        <v>114</v>
      </c>
    </row>
    <row r="178" s="13" customFormat="1">
      <c r="A178" s="13"/>
      <c r="B178" s="224"/>
      <c r="C178" s="225"/>
      <c r="D178" s="226" t="s">
        <v>123</v>
      </c>
      <c r="E178" s="227" t="s">
        <v>1</v>
      </c>
      <c r="F178" s="228" t="s">
        <v>151</v>
      </c>
      <c r="G178" s="225"/>
      <c r="H178" s="229">
        <v>18.75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123</v>
      </c>
      <c r="AU178" s="235" t="s">
        <v>82</v>
      </c>
      <c r="AV178" s="13" t="s">
        <v>82</v>
      </c>
      <c r="AW178" s="13" t="s">
        <v>32</v>
      </c>
      <c r="AX178" s="13" t="s">
        <v>76</v>
      </c>
      <c r="AY178" s="235" t="s">
        <v>114</v>
      </c>
    </row>
    <row r="179" s="13" customFormat="1">
      <c r="A179" s="13"/>
      <c r="B179" s="224"/>
      <c r="C179" s="225"/>
      <c r="D179" s="226" t="s">
        <v>123</v>
      </c>
      <c r="E179" s="227" t="s">
        <v>1</v>
      </c>
      <c r="F179" s="228" t="s">
        <v>152</v>
      </c>
      <c r="G179" s="225"/>
      <c r="H179" s="229">
        <v>1.2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123</v>
      </c>
      <c r="AU179" s="235" t="s">
        <v>82</v>
      </c>
      <c r="AV179" s="13" t="s">
        <v>82</v>
      </c>
      <c r="AW179" s="13" t="s">
        <v>32</v>
      </c>
      <c r="AX179" s="13" t="s">
        <v>76</v>
      </c>
      <c r="AY179" s="235" t="s">
        <v>114</v>
      </c>
    </row>
    <row r="180" s="14" customFormat="1">
      <c r="A180" s="14"/>
      <c r="B180" s="236"/>
      <c r="C180" s="237"/>
      <c r="D180" s="226" t="s">
        <v>123</v>
      </c>
      <c r="E180" s="238" t="s">
        <v>1</v>
      </c>
      <c r="F180" s="239" t="s">
        <v>126</v>
      </c>
      <c r="G180" s="237"/>
      <c r="H180" s="240">
        <v>24.359999999999999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123</v>
      </c>
      <c r="AU180" s="246" t="s">
        <v>82</v>
      </c>
      <c r="AV180" s="14" t="s">
        <v>121</v>
      </c>
      <c r="AW180" s="14" t="s">
        <v>32</v>
      </c>
      <c r="AX180" s="14" t="s">
        <v>8</v>
      </c>
      <c r="AY180" s="246" t="s">
        <v>114</v>
      </c>
    </row>
    <row r="181" s="2" customFormat="1" ht="14.4" customHeight="1">
      <c r="A181" s="38"/>
      <c r="B181" s="39"/>
      <c r="C181" s="257" t="s">
        <v>198</v>
      </c>
      <c r="D181" s="257" t="s">
        <v>199</v>
      </c>
      <c r="E181" s="258" t="s">
        <v>200</v>
      </c>
      <c r="F181" s="259" t="s">
        <v>201</v>
      </c>
      <c r="G181" s="260" t="s">
        <v>202</v>
      </c>
      <c r="H181" s="261">
        <v>10</v>
      </c>
      <c r="I181" s="262"/>
      <c r="J181" s="263">
        <f>ROUND(I181*H181,0)</f>
        <v>0</v>
      </c>
      <c r="K181" s="259" t="s">
        <v>120</v>
      </c>
      <c r="L181" s="264"/>
      <c r="M181" s="265" t="s">
        <v>1</v>
      </c>
      <c r="N181" s="266" t="s">
        <v>41</v>
      </c>
      <c r="O181" s="91"/>
      <c r="P181" s="220">
        <f>O181*H181</f>
        <v>0</v>
      </c>
      <c r="Q181" s="220">
        <v>0.001</v>
      </c>
      <c r="R181" s="220">
        <f>Q181*H181</f>
        <v>0.01</v>
      </c>
      <c r="S181" s="220">
        <v>0</v>
      </c>
      <c r="T181" s="22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2" t="s">
        <v>160</v>
      </c>
      <c r="AT181" s="222" t="s">
        <v>199</v>
      </c>
      <c r="AU181" s="222" t="s">
        <v>82</v>
      </c>
      <c r="AY181" s="17" t="s">
        <v>114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7" t="s">
        <v>8</v>
      </c>
      <c r="BK181" s="223">
        <f>ROUND(I181*H181,0)</f>
        <v>0</v>
      </c>
      <c r="BL181" s="17" t="s">
        <v>121</v>
      </c>
      <c r="BM181" s="222" t="s">
        <v>203</v>
      </c>
    </row>
    <row r="182" s="2" customFormat="1" ht="24.15" customHeight="1">
      <c r="A182" s="38"/>
      <c r="B182" s="39"/>
      <c r="C182" s="211" t="s">
        <v>9</v>
      </c>
      <c r="D182" s="211" t="s">
        <v>116</v>
      </c>
      <c r="E182" s="212" t="s">
        <v>204</v>
      </c>
      <c r="F182" s="213" t="s">
        <v>205</v>
      </c>
      <c r="G182" s="214" t="s">
        <v>119</v>
      </c>
      <c r="H182" s="215">
        <v>186.5</v>
      </c>
      <c r="I182" s="216"/>
      <c r="J182" s="217">
        <f>ROUND(I182*H182,0)</f>
        <v>0</v>
      </c>
      <c r="K182" s="213" t="s">
        <v>120</v>
      </c>
      <c r="L182" s="44"/>
      <c r="M182" s="218" t="s">
        <v>1</v>
      </c>
      <c r="N182" s="219" t="s">
        <v>41</v>
      </c>
      <c r="O182" s="91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2" t="s">
        <v>121</v>
      </c>
      <c r="AT182" s="222" t="s">
        <v>116</v>
      </c>
      <c r="AU182" s="222" t="s">
        <v>82</v>
      </c>
      <c r="AY182" s="17" t="s">
        <v>114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7" t="s">
        <v>8</v>
      </c>
      <c r="BK182" s="223">
        <f>ROUND(I182*H182,0)</f>
        <v>0</v>
      </c>
      <c r="BL182" s="17" t="s">
        <v>121</v>
      </c>
      <c r="BM182" s="222" t="s">
        <v>206</v>
      </c>
    </row>
    <row r="183" s="13" customFormat="1">
      <c r="A183" s="13"/>
      <c r="B183" s="224"/>
      <c r="C183" s="225"/>
      <c r="D183" s="226" t="s">
        <v>123</v>
      </c>
      <c r="E183" s="227" t="s">
        <v>1</v>
      </c>
      <c r="F183" s="228" t="s">
        <v>124</v>
      </c>
      <c r="G183" s="225"/>
      <c r="H183" s="229">
        <v>142.5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123</v>
      </c>
      <c r="AU183" s="235" t="s">
        <v>82</v>
      </c>
      <c r="AV183" s="13" t="s">
        <v>82</v>
      </c>
      <c r="AW183" s="13" t="s">
        <v>32</v>
      </c>
      <c r="AX183" s="13" t="s">
        <v>76</v>
      </c>
      <c r="AY183" s="235" t="s">
        <v>114</v>
      </c>
    </row>
    <row r="184" s="13" customFormat="1">
      <c r="A184" s="13"/>
      <c r="B184" s="224"/>
      <c r="C184" s="225"/>
      <c r="D184" s="226" t="s">
        <v>123</v>
      </c>
      <c r="E184" s="227" t="s">
        <v>1</v>
      </c>
      <c r="F184" s="228" t="s">
        <v>134</v>
      </c>
      <c r="G184" s="225"/>
      <c r="H184" s="229">
        <v>10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123</v>
      </c>
      <c r="AU184" s="235" t="s">
        <v>82</v>
      </c>
      <c r="AV184" s="13" t="s">
        <v>82</v>
      </c>
      <c r="AW184" s="13" t="s">
        <v>32</v>
      </c>
      <c r="AX184" s="13" t="s">
        <v>76</v>
      </c>
      <c r="AY184" s="235" t="s">
        <v>114</v>
      </c>
    </row>
    <row r="185" s="13" customFormat="1">
      <c r="A185" s="13"/>
      <c r="B185" s="224"/>
      <c r="C185" s="225"/>
      <c r="D185" s="226" t="s">
        <v>123</v>
      </c>
      <c r="E185" s="227" t="s">
        <v>1</v>
      </c>
      <c r="F185" s="228" t="s">
        <v>125</v>
      </c>
      <c r="G185" s="225"/>
      <c r="H185" s="229">
        <v>34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123</v>
      </c>
      <c r="AU185" s="235" t="s">
        <v>82</v>
      </c>
      <c r="AV185" s="13" t="s">
        <v>82</v>
      </c>
      <c r="AW185" s="13" t="s">
        <v>32</v>
      </c>
      <c r="AX185" s="13" t="s">
        <v>76</v>
      </c>
      <c r="AY185" s="235" t="s">
        <v>114</v>
      </c>
    </row>
    <row r="186" s="14" customFormat="1">
      <c r="A186" s="14"/>
      <c r="B186" s="236"/>
      <c r="C186" s="237"/>
      <c r="D186" s="226" t="s">
        <v>123</v>
      </c>
      <c r="E186" s="238" t="s">
        <v>1</v>
      </c>
      <c r="F186" s="239" t="s">
        <v>126</v>
      </c>
      <c r="G186" s="237"/>
      <c r="H186" s="240">
        <v>186.5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123</v>
      </c>
      <c r="AU186" s="246" t="s">
        <v>82</v>
      </c>
      <c r="AV186" s="14" t="s">
        <v>121</v>
      </c>
      <c r="AW186" s="14" t="s">
        <v>32</v>
      </c>
      <c r="AX186" s="14" t="s">
        <v>8</v>
      </c>
      <c r="AY186" s="246" t="s">
        <v>114</v>
      </c>
    </row>
    <row r="187" s="12" customFormat="1" ht="22.8" customHeight="1">
      <c r="A187" s="12"/>
      <c r="B187" s="195"/>
      <c r="C187" s="196"/>
      <c r="D187" s="197" t="s">
        <v>75</v>
      </c>
      <c r="E187" s="209" t="s">
        <v>138</v>
      </c>
      <c r="F187" s="209" t="s">
        <v>207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SUM(P188:P199)</f>
        <v>0</v>
      </c>
      <c r="Q187" s="203"/>
      <c r="R187" s="204">
        <f>SUM(R188:R199)</f>
        <v>40.632755000000003</v>
      </c>
      <c r="S187" s="203"/>
      <c r="T187" s="205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6" t="s">
        <v>8</v>
      </c>
      <c r="AT187" s="207" t="s">
        <v>75</v>
      </c>
      <c r="AU187" s="207" t="s">
        <v>8</v>
      </c>
      <c r="AY187" s="206" t="s">
        <v>114</v>
      </c>
      <c r="BK187" s="208">
        <f>SUM(BK188:BK199)</f>
        <v>0</v>
      </c>
    </row>
    <row r="188" s="2" customFormat="1" ht="14.4" customHeight="1">
      <c r="A188" s="38"/>
      <c r="B188" s="39"/>
      <c r="C188" s="211" t="s">
        <v>208</v>
      </c>
      <c r="D188" s="211" t="s">
        <v>116</v>
      </c>
      <c r="E188" s="212" t="s">
        <v>209</v>
      </c>
      <c r="F188" s="213" t="s">
        <v>210</v>
      </c>
      <c r="G188" s="214" t="s">
        <v>119</v>
      </c>
      <c r="H188" s="215">
        <v>186.5</v>
      </c>
      <c r="I188" s="216"/>
      <c r="J188" s="217">
        <f>ROUND(I188*H188,0)</f>
        <v>0</v>
      </c>
      <c r="K188" s="213" t="s">
        <v>120</v>
      </c>
      <c r="L188" s="44"/>
      <c r="M188" s="218" t="s">
        <v>1</v>
      </c>
      <c r="N188" s="219" t="s">
        <v>41</v>
      </c>
      <c r="O188" s="91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2" t="s">
        <v>121</v>
      </c>
      <c r="AT188" s="222" t="s">
        <v>116</v>
      </c>
      <c r="AU188" s="222" t="s">
        <v>82</v>
      </c>
      <c r="AY188" s="17" t="s">
        <v>114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7" t="s">
        <v>8</v>
      </c>
      <c r="BK188" s="223">
        <f>ROUND(I188*H188,0)</f>
        <v>0</v>
      </c>
      <c r="BL188" s="17" t="s">
        <v>121</v>
      </c>
      <c r="BM188" s="222" t="s">
        <v>211</v>
      </c>
    </row>
    <row r="189" s="13" customFormat="1">
      <c r="A189" s="13"/>
      <c r="B189" s="224"/>
      <c r="C189" s="225"/>
      <c r="D189" s="226" t="s">
        <v>123</v>
      </c>
      <c r="E189" s="227" t="s">
        <v>1</v>
      </c>
      <c r="F189" s="228" t="s">
        <v>124</v>
      </c>
      <c r="G189" s="225"/>
      <c r="H189" s="229">
        <v>142.5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123</v>
      </c>
      <c r="AU189" s="235" t="s">
        <v>82</v>
      </c>
      <c r="AV189" s="13" t="s">
        <v>82</v>
      </c>
      <c r="AW189" s="13" t="s">
        <v>32</v>
      </c>
      <c r="AX189" s="13" t="s">
        <v>76</v>
      </c>
      <c r="AY189" s="235" t="s">
        <v>114</v>
      </c>
    </row>
    <row r="190" s="13" customFormat="1">
      <c r="A190" s="13"/>
      <c r="B190" s="224"/>
      <c r="C190" s="225"/>
      <c r="D190" s="226" t="s">
        <v>123</v>
      </c>
      <c r="E190" s="227" t="s">
        <v>1</v>
      </c>
      <c r="F190" s="228" t="s">
        <v>134</v>
      </c>
      <c r="G190" s="225"/>
      <c r="H190" s="229">
        <v>10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123</v>
      </c>
      <c r="AU190" s="235" t="s">
        <v>82</v>
      </c>
      <c r="AV190" s="13" t="s">
        <v>82</v>
      </c>
      <c r="AW190" s="13" t="s">
        <v>32</v>
      </c>
      <c r="AX190" s="13" t="s">
        <v>76</v>
      </c>
      <c r="AY190" s="235" t="s">
        <v>114</v>
      </c>
    </row>
    <row r="191" s="13" customFormat="1">
      <c r="A191" s="13"/>
      <c r="B191" s="224"/>
      <c r="C191" s="225"/>
      <c r="D191" s="226" t="s">
        <v>123</v>
      </c>
      <c r="E191" s="227" t="s">
        <v>1</v>
      </c>
      <c r="F191" s="228" t="s">
        <v>125</v>
      </c>
      <c r="G191" s="225"/>
      <c r="H191" s="229">
        <v>34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123</v>
      </c>
      <c r="AU191" s="235" t="s">
        <v>82</v>
      </c>
      <c r="AV191" s="13" t="s">
        <v>82</v>
      </c>
      <c r="AW191" s="13" t="s">
        <v>32</v>
      </c>
      <c r="AX191" s="13" t="s">
        <v>76</v>
      </c>
      <c r="AY191" s="235" t="s">
        <v>114</v>
      </c>
    </row>
    <row r="192" s="14" customFormat="1">
      <c r="A192" s="14"/>
      <c r="B192" s="236"/>
      <c r="C192" s="237"/>
      <c r="D192" s="226" t="s">
        <v>123</v>
      </c>
      <c r="E192" s="238" t="s">
        <v>1</v>
      </c>
      <c r="F192" s="239" t="s">
        <v>126</v>
      </c>
      <c r="G192" s="237"/>
      <c r="H192" s="240">
        <v>186.5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123</v>
      </c>
      <c r="AU192" s="246" t="s">
        <v>82</v>
      </c>
      <c r="AV192" s="14" t="s">
        <v>121</v>
      </c>
      <c r="AW192" s="14" t="s">
        <v>32</v>
      </c>
      <c r="AX192" s="14" t="s">
        <v>8</v>
      </c>
      <c r="AY192" s="246" t="s">
        <v>114</v>
      </c>
    </row>
    <row r="193" s="2" customFormat="1" ht="24.15" customHeight="1">
      <c r="A193" s="38"/>
      <c r="B193" s="39"/>
      <c r="C193" s="211" t="s">
        <v>212</v>
      </c>
      <c r="D193" s="211" t="s">
        <v>116</v>
      </c>
      <c r="E193" s="212" t="s">
        <v>213</v>
      </c>
      <c r="F193" s="213" t="s">
        <v>214</v>
      </c>
      <c r="G193" s="214" t="s">
        <v>119</v>
      </c>
      <c r="H193" s="215">
        <v>186.5</v>
      </c>
      <c r="I193" s="216"/>
      <c r="J193" s="217">
        <f>ROUND(I193*H193,0)</f>
        <v>0</v>
      </c>
      <c r="K193" s="213" t="s">
        <v>120</v>
      </c>
      <c r="L193" s="44"/>
      <c r="M193" s="218" t="s">
        <v>1</v>
      </c>
      <c r="N193" s="219" t="s">
        <v>41</v>
      </c>
      <c r="O193" s="91"/>
      <c r="P193" s="220">
        <f>O193*H193</f>
        <v>0</v>
      </c>
      <c r="Q193" s="220">
        <v>0.084250000000000005</v>
      </c>
      <c r="R193" s="220">
        <f>Q193*H193</f>
        <v>15.712625000000001</v>
      </c>
      <c r="S193" s="220">
        <v>0</v>
      </c>
      <c r="T193" s="22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2" t="s">
        <v>121</v>
      </c>
      <c r="AT193" s="222" t="s">
        <v>116</v>
      </c>
      <c r="AU193" s="222" t="s">
        <v>82</v>
      </c>
      <c r="AY193" s="17" t="s">
        <v>114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7" t="s">
        <v>8</v>
      </c>
      <c r="BK193" s="223">
        <f>ROUND(I193*H193,0)</f>
        <v>0</v>
      </c>
      <c r="BL193" s="17" t="s">
        <v>121</v>
      </c>
      <c r="BM193" s="222" t="s">
        <v>215</v>
      </c>
    </row>
    <row r="194" s="13" customFormat="1">
      <c r="A194" s="13"/>
      <c r="B194" s="224"/>
      <c r="C194" s="225"/>
      <c r="D194" s="226" t="s">
        <v>123</v>
      </c>
      <c r="E194" s="227" t="s">
        <v>1</v>
      </c>
      <c r="F194" s="228" t="s">
        <v>124</v>
      </c>
      <c r="G194" s="225"/>
      <c r="H194" s="229">
        <v>142.5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123</v>
      </c>
      <c r="AU194" s="235" t="s">
        <v>82</v>
      </c>
      <c r="AV194" s="13" t="s">
        <v>82</v>
      </c>
      <c r="AW194" s="13" t="s">
        <v>32</v>
      </c>
      <c r="AX194" s="13" t="s">
        <v>76</v>
      </c>
      <c r="AY194" s="235" t="s">
        <v>114</v>
      </c>
    </row>
    <row r="195" s="13" customFormat="1">
      <c r="A195" s="13"/>
      <c r="B195" s="224"/>
      <c r="C195" s="225"/>
      <c r="D195" s="226" t="s">
        <v>123</v>
      </c>
      <c r="E195" s="227" t="s">
        <v>1</v>
      </c>
      <c r="F195" s="228" t="s">
        <v>134</v>
      </c>
      <c r="G195" s="225"/>
      <c r="H195" s="229">
        <v>10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123</v>
      </c>
      <c r="AU195" s="235" t="s">
        <v>82</v>
      </c>
      <c r="AV195" s="13" t="s">
        <v>82</v>
      </c>
      <c r="AW195" s="13" t="s">
        <v>32</v>
      </c>
      <c r="AX195" s="13" t="s">
        <v>76</v>
      </c>
      <c r="AY195" s="235" t="s">
        <v>114</v>
      </c>
    </row>
    <row r="196" s="13" customFormat="1">
      <c r="A196" s="13"/>
      <c r="B196" s="224"/>
      <c r="C196" s="225"/>
      <c r="D196" s="226" t="s">
        <v>123</v>
      </c>
      <c r="E196" s="227" t="s">
        <v>1</v>
      </c>
      <c r="F196" s="228" t="s">
        <v>125</v>
      </c>
      <c r="G196" s="225"/>
      <c r="H196" s="229">
        <v>34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123</v>
      </c>
      <c r="AU196" s="235" t="s">
        <v>82</v>
      </c>
      <c r="AV196" s="13" t="s">
        <v>82</v>
      </c>
      <c r="AW196" s="13" t="s">
        <v>32</v>
      </c>
      <c r="AX196" s="13" t="s">
        <v>76</v>
      </c>
      <c r="AY196" s="235" t="s">
        <v>114</v>
      </c>
    </row>
    <row r="197" s="14" customFormat="1">
      <c r="A197" s="14"/>
      <c r="B197" s="236"/>
      <c r="C197" s="237"/>
      <c r="D197" s="226" t="s">
        <v>123</v>
      </c>
      <c r="E197" s="238" t="s">
        <v>1</v>
      </c>
      <c r="F197" s="239" t="s">
        <v>126</v>
      </c>
      <c r="G197" s="237"/>
      <c r="H197" s="240">
        <v>186.5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123</v>
      </c>
      <c r="AU197" s="246" t="s">
        <v>82</v>
      </c>
      <c r="AV197" s="14" t="s">
        <v>121</v>
      </c>
      <c r="AW197" s="14" t="s">
        <v>32</v>
      </c>
      <c r="AX197" s="14" t="s">
        <v>8</v>
      </c>
      <c r="AY197" s="246" t="s">
        <v>114</v>
      </c>
    </row>
    <row r="198" s="2" customFormat="1" ht="14.4" customHeight="1">
      <c r="A198" s="38"/>
      <c r="B198" s="39"/>
      <c r="C198" s="257" t="s">
        <v>216</v>
      </c>
      <c r="D198" s="257" t="s">
        <v>199</v>
      </c>
      <c r="E198" s="258" t="s">
        <v>217</v>
      </c>
      <c r="F198" s="259" t="s">
        <v>218</v>
      </c>
      <c r="G198" s="260" t="s">
        <v>119</v>
      </c>
      <c r="H198" s="261">
        <v>190.22999999999999</v>
      </c>
      <c r="I198" s="262"/>
      <c r="J198" s="263">
        <f>ROUND(I198*H198,0)</f>
        <v>0</v>
      </c>
      <c r="K198" s="259" t="s">
        <v>120</v>
      </c>
      <c r="L198" s="264"/>
      <c r="M198" s="265" t="s">
        <v>1</v>
      </c>
      <c r="N198" s="266" t="s">
        <v>41</v>
      </c>
      <c r="O198" s="91"/>
      <c r="P198" s="220">
        <f>O198*H198</f>
        <v>0</v>
      </c>
      <c r="Q198" s="220">
        <v>0.13100000000000001</v>
      </c>
      <c r="R198" s="220">
        <f>Q198*H198</f>
        <v>24.92013</v>
      </c>
      <c r="S198" s="220">
        <v>0</v>
      </c>
      <c r="T198" s="22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2" t="s">
        <v>160</v>
      </c>
      <c r="AT198" s="222" t="s">
        <v>199</v>
      </c>
      <c r="AU198" s="222" t="s">
        <v>82</v>
      </c>
      <c r="AY198" s="17" t="s">
        <v>114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7" t="s">
        <v>8</v>
      </c>
      <c r="BK198" s="223">
        <f>ROUND(I198*H198,0)</f>
        <v>0</v>
      </c>
      <c r="BL198" s="17" t="s">
        <v>121</v>
      </c>
      <c r="BM198" s="222" t="s">
        <v>219</v>
      </c>
    </row>
    <row r="199" s="13" customFormat="1">
      <c r="A199" s="13"/>
      <c r="B199" s="224"/>
      <c r="C199" s="225"/>
      <c r="D199" s="226" t="s">
        <v>123</v>
      </c>
      <c r="E199" s="225"/>
      <c r="F199" s="228" t="s">
        <v>220</v>
      </c>
      <c r="G199" s="225"/>
      <c r="H199" s="229">
        <v>190.22999999999999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123</v>
      </c>
      <c r="AU199" s="235" t="s">
        <v>82</v>
      </c>
      <c r="AV199" s="13" t="s">
        <v>82</v>
      </c>
      <c r="AW199" s="13" t="s">
        <v>4</v>
      </c>
      <c r="AX199" s="13" t="s">
        <v>8</v>
      </c>
      <c r="AY199" s="235" t="s">
        <v>114</v>
      </c>
    </row>
    <row r="200" s="12" customFormat="1" ht="22.8" customHeight="1">
      <c r="A200" s="12"/>
      <c r="B200" s="195"/>
      <c r="C200" s="196"/>
      <c r="D200" s="197" t="s">
        <v>75</v>
      </c>
      <c r="E200" s="209" t="s">
        <v>165</v>
      </c>
      <c r="F200" s="209" t="s">
        <v>221</v>
      </c>
      <c r="G200" s="196"/>
      <c r="H200" s="196"/>
      <c r="I200" s="199"/>
      <c r="J200" s="210">
        <f>BK200</f>
        <v>0</v>
      </c>
      <c r="K200" s="196"/>
      <c r="L200" s="201"/>
      <c r="M200" s="202"/>
      <c r="N200" s="203"/>
      <c r="O200" s="203"/>
      <c r="P200" s="204">
        <f>SUM(P201:P212)</f>
        <v>0</v>
      </c>
      <c r="Q200" s="203"/>
      <c r="R200" s="204">
        <f>SUM(R201:R212)</f>
        <v>12.922127000000002</v>
      </c>
      <c r="S200" s="203"/>
      <c r="T200" s="205">
        <f>SUM(T201:T212)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6" t="s">
        <v>8</v>
      </c>
      <c r="AT200" s="207" t="s">
        <v>75</v>
      </c>
      <c r="AU200" s="207" t="s">
        <v>8</v>
      </c>
      <c r="AY200" s="206" t="s">
        <v>114</v>
      </c>
      <c r="BK200" s="208">
        <f>SUM(BK201:BK212)</f>
        <v>0</v>
      </c>
    </row>
    <row r="201" s="2" customFormat="1" ht="24.15" customHeight="1">
      <c r="A201" s="38"/>
      <c r="B201" s="39"/>
      <c r="C201" s="211" t="s">
        <v>222</v>
      </c>
      <c r="D201" s="211" t="s">
        <v>116</v>
      </c>
      <c r="E201" s="212" t="s">
        <v>223</v>
      </c>
      <c r="F201" s="213" t="s">
        <v>224</v>
      </c>
      <c r="G201" s="214" t="s">
        <v>141</v>
      </c>
      <c r="H201" s="215">
        <v>81.200000000000003</v>
      </c>
      <c r="I201" s="216"/>
      <c r="J201" s="217">
        <f>ROUND(I201*H201,0)</f>
        <v>0</v>
      </c>
      <c r="K201" s="213" t="s">
        <v>120</v>
      </c>
      <c r="L201" s="44"/>
      <c r="M201" s="218" t="s">
        <v>1</v>
      </c>
      <c r="N201" s="219" t="s">
        <v>41</v>
      </c>
      <c r="O201" s="91"/>
      <c r="P201" s="220">
        <f>O201*H201</f>
        <v>0</v>
      </c>
      <c r="Q201" s="220">
        <v>0.1295</v>
      </c>
      <c r="R201" s="220">
        <f>Q201*H201</f>
        <v>10.515400000000001</v>
      </c>
      <c r="S201" s="220">
        <v>0</v>
      </c>
      <c r="T201" s="22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2" t="s">
        <v>121</v>
      </c>
      <c r="AT201" s="222" t="s">
        <v>116</v>
      </c>
      <c r="AU201" s="222" t="s">
        <v>82</v>
      </c>
      <c r="AY201" s="17" t="s">
        <v>114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7" t="s">
        <v>8</v>
      </c>
      <c r="BK201" s="223">
        <f>ROUND(I201*H201,0)</f>
        <v>0</v>
      </c>
      <c r="BL201" s="17" t="s">
        <v>121</v>
      </c>
      <c r="BM201" s="222" t="s">
        <v>225</v>
      </c>
    </row>
    <row r="202" s="13" customFormat="1">
      <c r="A202" s="13"/>
      <c r="B202" s="224"/>
      <c r="C202" s="225"/>
      <c r="D202" s="226" t="s">
        <v>123</v>
      </c>
      <c r="E202" s="227" t="s">
        <v>1</v>
      </c>
      <c r="F202" s="228" t="s">
        <v>143</v>
      </c>
      <c r="G202" s="225"/>
      <c r="H202" s="229">
        <v>14.699999999999999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123</v>
      </c>
      <c r="AU202" s="235" t="s">
        <v>82</v>
      </c>
      <c r="AV202" s="13" t="s">
        <v>82</v>
      </c>
      <c r="AW202" s="13" t="s">
        <v>32</v>
      </c>
      <c r="AX202" s="13" t="s">
        <v>76</v>
      </c>
      <c r="AY202" s="235" t="s">
        <v>114</v>
      </c>
    </row>
    <row r="203" s="13" customFormat="1">
      <c r="A203" s="13"/>
      <c r="B203" s="224"/>
      <c r="C203" s="225"/>
      <c r="D203" s="226" t="s">
        <v>123</v>
      </c>
      <c r="E203" s="227" t="s">
        <v>1</v>
      </c>
      <c r="F203" s="228" t="s">
        <v>144</v>
      </c>
      <c r="G203" s="225"/>
      <c r="H203" s="229">
        <v>62.5</v>
      </c>
      <c r="I203" s="230"/>
      <c r="J203" s="225"/>
      <c r="K203" s="225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123</v>
      </c>
      <c r="AU203" s="235" t="s">
        <v>82</v>
      </c>
      <c r="AV203" s="13" t="s">
        <v>82</v>
      </c>
      <c r="AW203" s="13" t="s">
        <v>32</v>
      </c>
      <c r="AX203" s="13" t="s">
        <v>76</v>
      </c>
      <c r="AY203" s="235" t="s">
        <v>114</v>
      </c>
    </row>
    <row r="204" s="13" customFormat="1">
      <c r="A204" s="13"/>
      <c r="B204" s="224"/>
      <c r="C204" s="225"/>
      <c r="D204" s="226" t="s">
        <v>123</v>
      </c>
      <c r="E204" s="227" t="s">
        <v>1</v>
      </c>
      <c r="F204" s="228" t="s">
        <v>145</v>
      </c>
      <c r="G204" s="225"/>
      <c r="H204" s="229">
        <v>4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123</v>
      </c>
      <c r="AU204" s="235" t="s">
        <v>82</v>
      </c>
      <c r="AV204" s="13" t="s">
        <v>82</v>
      </c>
      <c r="AW204" s="13" t="s">
        <v>32</v>
      </c>
      <c r="AX204" s="13" t="s">
        <v>76</v>
      </c>
      <c r="AY204" s="235" t="s">
        <v>114</v>
      </c>
    </row>
    <row r="205" s="14" customFormat="1">
      <c r="A205" s="14"/>
      <c r="B205" s="236"/>
      <c r="C205" s="237"/>
      <c r="D205" s="226" t="s">
        <v>123</v>
      </c>
      <c r="E205" s="238" t="s">
        <v>1</v>
      </c>
      <c r="F205" s="239" t="s">
        <v>126</v>
      </c>
      <c r="G205" s="237"/>
      <c r="H205" s="240">
        <v>81.200000000000003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123</v>
      </c>
      <c r="AU205" s="246" t="s">
        <v>82</v>
      </c>
      <c r="AV205" s="14" t="s">
        <v>121</v>
      </c>
      <c r="AW205" s="14" t="s">
        <v>32</v>
      </c>
      <c r="AX205" s="14" t="s">
        <v>8</v>
      </c>
      <c r="AY205" s="246" t="s">
        <v>114</v>
      </c>
    </row>
    <row r="206" s="2" customFormat="1" ht="14.4" customHeight="1">
      <c r="A206" s="38"/>
      <c r="B206" s="39"/>
      <c r="C206" s="257" t="s">
        <v>226</v>
      </c>
      <c r="D206" s="257" t="s">
        <v>199</v>
      </c>
      <c r="E206" s="258" t="s">
        <v>227</v>
      </c>
      <c r="F206" s="259" t="s">
        <v>228</v>
      </c>
      <c r="G206" s="260" t="s">
        <v>141</v>
      </c>
      <c r="H206" s="261">
        <v>82.823999999999998</v>
      </c>
      <c r="I206" s="262"/>
      <c r="J206" s="263">
        <f>ROUND(I206*H206,0)</f>
        <v>0</v>
      </c>
      <c r="K206" s="259" t="s">
        <v>120</v>
      </c>
      <c r="L206" s="264"/>
      <c r="M206" s="265" t="s">
        <v>1</v>
      </c>
      <c r="N206" s="266" t="s">
        <v>41</v>
      </c>
      <c r="O206" s="91"/>
      <c r="P206" s="220">
        <f>O206*H206</f>
        <v>0</v>
      </c>
      <c r="Q206" s="220">
        <v>0.028000000000000001</v>
      </c>
      <c r="R206" s="220">
        <f>Q206*H206</f>
        <v>2.3190719999999998</v>
      </c>
      <c r="S206" s="220">
        <v>0</v>
      </c>
      <c r="T206" s="22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2" t="s">
        <v>160</v>
      </c>
      <c r="AT206" s="222" t="s">
        <v>199</v>
      </c>
      <c r="AU206" s="222" t="s">
        <v>82</v>
      </c>
      <c r="AY206" s="17" t="s">
        <v>114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7" t="s">
        <v>8</v>
      </c>
      <c r="BK206" s="223">
        <f>ROUND(I206*H206,0)</f>
        <v>0</v>
      </c>
      <c r="BL206" s="17" t="s">
        <v>121</v>
      </c>
      <c r="BM206" s="222" t="s">
        <v>229</v>
      </c>
    </row>
    <row r="207" s="13" customFormat="1">
      <c r="A207" s="13"/>
      <c r="B207" s="224"/>
      <c r="C207" s="225"/>
      <c r="D207" s="226" t="s">
        <v>123</v>
      </c>
      <c r="E207" s="225"/>
      <c r="F207" s="228" t="s">
        <v>230</v>
      </c>
      <c r="G207" s="225"/>
      <c r="H207" s="229">
        <v>82.823999999999998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123</v>
      </c>
      <c r="AU207" s="235" t="s">
        <v>82</v>
      </c>
      <c r="AV207" s="13" t="s">
        <v>82</v>
      </c>
      <c r="AW207" s="13" t="s">
        <v>4</v>
      </c>
      <c r="AX207" s="13" t="s">
        <v>8</v>
      </c>
      <c r="AY207" s="235" t="s">
        <v>114</v>
      </c>
    </row>
    <row r="208" s="2" customFormat="1" ht="24.15" customHeight="1">
      <c r="A208" s="38"/>
      <c r="B208" s="39"/>
      <c r="C208" s="211" t="s">
        <v>7</v>
      </c>
      <c r="D208" s="211" t="s">
        <v>116</v>
      </c>
      <c r="E208" s="212" t="s">
        <v>231</v>
      </c>
      <c r="F208" s="213" t="s">
        <v>232</v>
      </c>
      <c r="G208" s="214" t="s">
        <v>119</v>
      </c>
      <c r="H208" s="215">
        <v>186.5</v>
      </c>
      <c r="I208" s="216"/>
      <c r="J208" s="217">
        <f>ROUND(I208*H208,0)</f>
        <v>0</v>
      </c>
      <c r="K208" s="213" t="s">
        <v>120</v>
      </c>
      <c r="L208" s="44"/>
      <c r="M208" s="218" t="s">
        <v>1</v>
      </c>
      <c r="N208" s="219" t="s">
        <v>41</v>
      </c>
      <c r="O208" s="91"/>
      <c r="P208" s="220">
        <f>O208*H208</f>
        <v>0</v>
      </c>
      <c r="Q208" s="220">
        <v>0.00046999999999999999</v>
      </c>
      <c r="R208" s="220">
        <f>Q208*H208</f>
        <v>0.087654999999999997</v>
      </c>
      <c r="S208" s="220">
        <v>0</v>
      </c>
      <c r="T208" s="22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2" t="s">
        <v>121</v>
      </c>
      <c r="AT208" s="222" t="s">
        <v>116</v>
      </c>
      <c r="AU208" s="222" t="s">
        <v>82</v>
      </c>
      <c r="AY208" s="17" t="s">
        <v>114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7" t="s">
        <v>8</v>
      </c>
      <c r="BK208" s="223">
        <f>ROUND(I208*H208,0)</f>
        <v>0</v>
      </c>
      <c r="BL208" s="17" t="s">
        <v>121</v>
      </c>
      <c r="BM208" s="222" t="s">
        <v>233</v>
      </c>
    </row>
    <row r="209" s="13" customFormat="1">
      <c r="A209" s="13"/>
      <c r="B209" s="224"/>
      <c r="C209" s="225"/>
      <c r="D209" s="226" t="s">
        <v>123</v>
      </c>
      <c r="E209" s="227" t="s">
        <v>1</v>
      </c>
      <c r="F209" s="228" t="s">
        <v>124</v>
      </c>
      <c r="G209" s="225"/>
      <c r="H209" s="229">
        <v>142.5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123</v>
      </c>
      <c r="AU209" s="235" t="s">
        <v>82</v>
      </c>
      <c r="AV209" s="13" t="s">
        <v>82</v>
      </c>
      <c r="AW209" s="13" t="s">
        <v>32</v>
      </c>
      <c r="AX209" s="13" t="s">
        <v>76</v>
      </c>
      <c r="AY209" s="235" t="s">
        <v>114</v>
      </c>
    </row>
    <row r="210" s="13" customFormat="1">
      <c r="A210" s="13"/>
      <c r="B210" s="224"/>
      <c r="C210" s="225"/>
      <c r="D210" s="226" t="s">
        <v>123</v>
      </c>
      <c r="E210" s="227" t="s">
        <v>1</v>
      </c>
      <c r="F210" s="228" t="s">
        <v>134</v>
      </c>
      <c r="G210" s="225"/>
      <c r="H210" s="229">
        <v>10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123</v>
      </c>
      <c r="AU210" s="235" t="s">
        <v>82</v>
      </c>
      <c r="AV210" s="13" t="s">
        <v>82</v>
      </c>
      <c r="AW210" s="13" t="s">
        <v>32</v>
      </c>
      <c r="AX210" s="13" t="s">
        <v>76</v>
      </c>
      <c r="AY210" s="235" t="s">
        <v>114</v>
      </c>
    </row>
    <row r="211" s="13" customFormat="1">
      <c r="A211" s="13"/>
      <c r="B211" s="224"/>
      <c r="C211" s="225"/>
      <c r="D211" s="226" t="s">
        <v>123</v>
      </c>
      <c r="E211" s="227" t="s">
        <v>1</v>
      </c>
      <c r="F211" s="228" t="s">
        <v>125</v>
      </c>
      <c r="G211" s="225"/>
      <c r="H211" s="229">
        <v>34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123</v>
      </c>
      <c r="AU211" s="235" t="s">
        <v>82</v>
      </c>
      <c r="AV211" s="13" t="s">
        <v>82</v>
      </c>
      <c r="AW211" s="13" t="s">
        <v>32</v>
      </c>
      <c r="AX211" s="13" t="s">
        <v>76</v>
      </c>
      <c r="AY211" s="235" t="s">
        <v>114</v>
      </c>
    </row>
    <row r="212" s="14" customFormat="1">
      <c r="A212" s="14"/>
      <c r="B212" s="236"/>
      <c r="C212" s="237"/>
      <c r="D212" s="226" t="s">
        <v>123</v>
      </c>
      <c r="E212" s="238" t="s">
        <v>1</v>
      </c>
      <c r="F212" s="239" t="s">
        <v>126</v>
      </c>
      <c r="G212" s="237"/>
      <c r="H212" s="240">
        <v>186.5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123</v>
      </c>
      <c r="AU212" s="246" t="s">
        <v>82</v>
      </c>
      <c r="AV212" s="14" t="s">
        <v>121</v>
      </c>
      <c r="AW212" s="14" t="s">
        <v>32</v>
      </c>
      <c r="AX212" s="14" t="s">
        <v>8</v>
      </c>
      <c r="AY212" s="246" t="s">
        <v>114</v>
      </c>
    </row>
    <row r="213" s="12" customFormat="1" ht="22.8" customHeight="1">
      <c r="A213" s="12"/>
      <c r="B213" s="195"/>
      <c r="C213" s="196"/>
      <c r="D213" s="197" t="s">
        <v>75</v>
      </c>
      <c r="E213" s="209" t="s">
        <v>234</v>
      </c>
      <c r="F213" s="209" t="s">
        <v>235</v>
      </c>
      <c r="G213" s="196"/>
      <c r="H213" s="196"/>
      <c r="I213" s="199"/>
      <c r="J213" s="210">
        <f>BK213</f>
        <v>0</v>
      </c>
      <c r="K213" s="196"/>
      <c r="L213" s="201"/>
      <c r="M213" s="202"/>
      <c r="N213" s="203"/>
      <c r="O213" s="203"/>
      <c r="P213" s="204">
        <f>SUM(P214:P220)</f>
        <v>0</v>
      </c>
      <c r="Q213" s="203"/>
      <c r="R213" s="204">
        <f>SUM(R214:R220)</f>
        <v>0</v>
      </c>
      <c r="S213" s="203"/>
      <c r="T213" s="205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6" t="s">
        <v>8</v>
      </c>
      <c r="AT213" s="207" t="s">
        <v>75</v>
      </c>
      <c r="AU213" s="207" t="s">
        <v>8</v>
      </c>
      <c r="AY213" s="206" t="s">
        <v>114</v>
      </c>
      <c r="BK213" s="208">
        <f>SUM(BK214:BK220)</f>
        <v>0</v>
      </c>
    </row>
    <row r="214" s="2" customFormat="1" ht="14.4" customHeight="1">
      <c r="A214" s="38"/>
      <c r="B214" s="39"/>
      <c r="C214" s="211" t="s">
        <v>236</v>
      </c>
      <c r="D214" s="211" t="s">
        <v>116</v>
      </c>
      <c r="E214" s="212" t="s">
        <v>237</v>
      </c>
      <c r="F214" s="213" t="s">
        <v>238</v>
      </c>
      <c r="G214" s="214" t="s">
        <v>188</v>
      </c>
      <c r="H214" s="215">
        <v>48.256</v>
      </c>
      <c r="I214" s="216"/>
      <c r="J214" s="217">
        <f>ROUND(I214*H214,0)</f>
        <v>0</v>
      </c>
      <c r="K214" s="213" t="s">
        <v>120</v>
      </c>
      <c r="L214" s="44"/>
      <c r="M214" s="218" t="s">
        <v>1</v>
      </c>
      <c r="N214" s="219" t="s">
        <v>41</v>
      </c>
      <c r="O214" s="91"/>
      <c r="P214" s="220">
        <f>O214*H214</f>
        <v>0</v>
      </c>
      <c r="Q214" s="220">
        <v>0</v>
      </c>
      <c r="R214" s="220">
        <f>Q214*H214</f>
        <v>0</v>
      </c>
      <c r="S214" s="220">
        <v>0</v>
      </c>
      <c r="T214" s="22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2" t="s">
        <v>121</v>
      </c>
      <c r="AT214" s="222" t="s">
        <v>116</v>
      </c>
      <c r="AU214" s="222" t="s">
        <v>82</v>
      </c>
      <c r="AY214" s="17" t="s">
        <v>114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7" t="s">
        <v>8</v>
      </c>
      <c r="BK214" s="223">
        <f>ROUND(I214*H214,0)</f>
        <v>0</v>
      </c>
      <c r="BL214" s="17" t="s">
        <v>121</v>
      </c>
      <c r="BM214" s="222" t="s">
        <v>239</v>
      </c>
    </row>
    <row r="215" s="13" customFormat="1">
      <c r="A215" s="13"/>
      <c r="B215" s="224"/>
      <c r="C215" s="225"/>
      <c r="D215" s="226" t="s">
        <v>123</v>
      </c>
      <c r="E215" s="227" t="s">
        <v>1</v>
      </c>
      <c r="F215" s="228" t="s">
        <v>240</v>
      </c>
      <c r="G215" s="225"/>
      <c r="H215" s="229">
        <v>45.008000000000003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123</v>
      </c>
      <c r="AU215" s="235" t="s">
        <v>82</v>
      </c>
      <c r="AV215" s="13" t="s">
        <v>82</v>
      </c>
      <c r="AW215" s="13" t="s">
        <v>32</v>
      </c>
      <c r="AX215" s="13" t="s">
        <v>76</v>
      </c>
      <c r="AY215" s="235" t="s">
        <v>114</v>
      </c>
    </row>
    <row r="216" s="13" customFormat="1">
      <c r="A216" s="13"/>
      <c r="B216" s="224"/>
      <c r="C216" s="225"/>
      <c r="D216" s="226" t="s">
        <v>123</v>
      </c>
      <c r="E216" s="227" t="s">
        <v>1</v>
      </c>
      <c r="F216" s="228" t="s">
        <v>241</v>
      </c>
      <c r="G216" s="225"/>
      <c r="H216" s="229">
        <v>3.2480000000000002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123</v>
      </c>
      <c r="AU216" s="235" t="s">
        <v>82</v>
      </c>
      <c r="AV216" s="13" t="s">
        <v>82</v>
      </c>
      <c r="AW216" s="13" t="s">
        <v>32</v>
      </c>
      <c r="AX216" s="13" t="s">
        <v>76</v>
      </c>
      <c r="AY216" s="235" t="s">
        <v>114</v>
      </c>
    </row>
    <row r="217" s="14" customFormat="1">
      <c r="A217" s="14"/>
      <c r="B217" s="236"/>
      <c r="C217" s="237"/>
      <c r="D217" s="226" t="s">
        <v>123</v>
      </c>
      <c r="E217" s="238" t="s">
        <v>1</v>
      </c>
      <c r="F217" s="239" t="s">
        <v>126</v>
      </c>
      <c r="G217" s="237"/>
      <c r="H217" s="240">
        <v>48.256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123</v>
      </c>
      <c r="AU217" s="246" t="s">
        <v>82</v>
      </c>
      <c r="AV217" s="14" t="s">
        <v>121</v>
      </c>
      <c r="AW217" s="14" t="s">
        <v>32</v>
      </c>
      <c r="AX217" s="14" t="s">
        <v>8</v>
      </c>
      <c r="AY217" s="246" t="s">
        <v>114</v>
      </c>
    </row>
    <row r="218" s="2" customFormat="1" ht="24.15" customHeight="1">
      <c r="A218" s="38"/>
      <c r="B218" s="39"/>
      <c r="C218" s="211" t="s">
        <v>242</v>
      </c>
      <c r="D218" s="211" t="s">
        <v>116</v>
      </c>
      <c r="E218" s="212" t="s">
        <v>243</v>
      </c>
      <c r="F218" s="213" t="s">
        <v>244</v>
      </c>
      <c r="G218" s="214" t="s">
        <v>188</v>
      </c>
      <c r="H218" s="215">
        <v>579.072</v>
      </c>
      <c r="I218" s="216"/>
      <c r="J218" s="217">
        <f>ROUND(I218*H218,0)</f>
        <v>0</v>
      </c>
      <c r="K218" s="213" t="s">
        <v>120</v>
      </c>
      <c r="L218" s="44"/>
      <c r="M218" s="218" t="s">
        <v>1</v>
      </c>
      <c r="N218" s="219" t="s">
        <v>41</v>
      </c>
      <c r="O218" s="91"/>
      <c r="P218" s="220">
        <f>O218*H218</f>
        <v>0</v>
      </c>
      <c r="Q218" s="220">
        <v>0</v>
      </c>
      <c r="R218" s="220">
        <f>Q218*H218</f>
        <v>0</v>
      </c>
      <c r="S218" s="220">
        <v>0</v>
      </c>
      <c r="T218" s="22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2" t="s">
        <v>121</v>
      </c>
      <c r="AT218" s="222" t="s">
        <v>116</v>
      </c>
      <c r="AU218" s="222" t="s">
        <v>82</v>
      </c>
      <c r="AY218" s="17" t="s">
        <v>114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7" t="s">
        <v>8</v>
      </c>
      <c r="BK218" s="223">
        <f>ROUND(I218*H218,0)</f>
        <v>0</v>
      </c>
      <c r="BL218" s="17" t="s">
        <v>121</v>
      </c>
      <c r="BM218" s="222" t="s">
        <v>245</v>
      </c>
    </row>
    <row r="219" s="13" customFormat="1">
      <c r="A219" s="13"/>
      <c r="B219" s="224"/>
      <c r="C219" s="225"/>
      <c r="D219" s="226" t="s">
        <v>123</v>
      </c>
      <c r="E219" s="225"/>
      <c r="F219" s="228" t="s">
        <v>246</v>
      </c>
      <c r="G219" s="225"/>
      <c r="H219" s="229">
        <v>579.072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123</v>
      </c>
      <c r="AU219" s="235" t="s">
        <v>82</v>
      </c>
      <c r="AV219" s="13" t="s">
        <v>82</v>
      </c>
      <c r="AW219" s="13" t="s">
        <v>4</v>
      </c>
      <c r="AX219" s="13" t="s">
        <v>8</v>
      </c>
      <c r="AY219" s="235" t="s">
        <v>114</v>
      </c>
    </row>
    <row r="220" s="2" customFormat="1" ht="37.8" customHeight="1">
      <c r="A220" s="38"/>
      <c r="B220" s="39"/>
      <c r="C220" s="211" t="s">
        <v>247</v>
      </c>
      <c r="D220" s="211" t="s">
        <v>116</v>
      </c>
      <c r="E220" s="212" t="s">
        <v>248</v>
      </c>
      <c r="F220" s="213" t="s">
        <v>249</v>
      </c>
      <c r="G220" s="214" t="s">
        <v>188</v>
      </c>
      <c r="H220" s="215">
        <v>48.256</v>
      </c>
      <c r="I220" s="216"/>
      <c r="J220" s="217">
        <f>ROUND(I220*H220,0)</f>
        <v>0</v>
      </c>
      <c r="K220" s="213" t="s">
        <v>120</v>
      </c>
      <c r="L220" s="44"/>
      <c r="M220" s="218" t="s">
        <v>1</v>
      </c>
      <c r="N220" s="219" t="s">
        <v>41</v>
      </c>
      <c r="O220" s="9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2" t="s">
        <v>121</v>
      </c>
      <c r="AT220" s="222" t="s">
        <v>116</v>
      </c>
      <c r="AU220" s="222" t="s">
        <v>82</v>
      </c>
      <c r="AY220" s="17" t="s">
        <v>114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7" t="s">
        <v>8</v>
      </c>
      <c r="BK220" s="223">
        <f>ROUND(I220*H220,0)</f>
        <v>0</v>
      </c>
      <c r="BL220" s="17" t="s">
        <v>121</v>
      </c>
      <c r="BM220" s="222" t="s">
        <v>250</v>
      </c>
    </row>
    <row r="221" s="12" customFormat="1" ht="22.8" customHeight="1">
      <c r="A221" s="12"/>
      <c r="B221" s="195"/>
      <c r="C221" s="196"/>
      <c r="D221" s="197" t="s">
        <v>75</v>
      </c>
      <c r="E221" s="209" t="s">
        <v>251</v>
      </c>
      <c r="F221" s="209" t="s">
        <v>252</v>
      </c>
      <c r="G221" s="196"/>
      <c r="H221" s="196"/>
      <c r="I221" s="199"/>
      <c r="J221" s="210">
        <f>BK221</f>
        <v>0</v>
      </c>
      <c r="K221" s="196"/>
      <c r="L221" s="201"/>
      <c r="M221" s="202"/>
      <c r="N221" s="203"/>
      <c r="O221" s="203"/>
      <c r="P221" s="204">
        <f>P222</f>
        <v>0</v>
      </c>
      <c r="Q221" s="203"/>
      <c r="R221" s="204">
        <f>R222</f>
        <v>0</v>
      </c>
      <c r="S221" s="203"/>
      <c r="T221" s="205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6" t="s">
        <v>8</v>
      </c>
      <c r="AT221" s="207" t="s">
        <v>75</v>
      </c>
      <c r="AU221" s="207" t="s">
        <v>8</v>
      </c>
      <c r="AY221" s="206" t="s">
        <v>114</v>
      </c>
      <c r="BK221" s="208">
        <f>BK222</f>
        <v>0</v>
      </c>
    </row>
    <row r="222" s="2" customFormat="1" ht="24.15" customHeight="1">
      <c r="A222" s="38"/>
      <c r="B222" s="39"/>
      <c r="C222" s="211" t="s">
        <v>253</v>
      </c>
      <c r="D222" s="211" t="s">
        <v>116</v>
      </c>
      <c r="E222" s="212" t="s">
        <v>254</v>
      </c>
      <c r="F222" s="213" t="s">
        <v>255</v>
      </c>
      <c r="G222" s="214" t="s">
        <v>188</v>
      </c>
      <c r="H222" s="215">
        <v>53.564999999999998</v>
      </c>
      <c r="I222" s="216"/>
      <c r="J222" s="217">
        <f>ROUND(I222*H222,0)</f>
        <v>0</v>
      </c>
      <c r="K222" s="213" t="s">
        <v>120</v>
      </c>
      <c r="L222" s="44"/>
      <c r="M222" s="218" t="s">
        <v>1</v>
      </c>
      <c r="N222" s="219" t="s">
        <v>41</v>
      </c>
      <c r="O222" s="91"/>
      <c r="P222" s="220">
        <f>O222*H222</f>
        <v>0</v>
      </c>
      <c r="Q222" s="220">
        <v>0</v>
      </c>
      <c r="R222" s="220">
        <f>Q222*H222</f>
        <v>0</v>
      </c>
      <c r="S222" s="220">
        <v>0</v>
      </c>
      <c r="T222" s="22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2" t="s">
        <v>121</v>
      </c>
      <c r="AT222" s="222" t="s">
        <v>116</v>
      </c>
      <c r="AU222" s="222" t="s">
        <v>82</v>
      </c>
      <c r="AY222" s="17" t="s">
        <v>114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7" t="s">
        <v>8</v>
      </c>
      <c r="BK222" s="223">
        <f>ROUND(I222*H222,0)</f>
        <v>0</v>
      </c>
      <c r="BL222" s="17" t="s">
        <v>121</v>
      </c>
      <c r="BM222" s="222" t="s">
        <v>256</v>
      </c>
    </row>
    <row r="223" s="12" customFormat="1" ht="25.92" customHeight="1">
      <c r="A223" s="12"/>
      <c r="B223" s="195"/>
      <c r="C223" s="196"/>
      <c r="D223" s="197" t="s">
        <v>75</v>
      </c>
      <c r="E223" s="198" t="s">
        <v>257</v>
      </c>
      <c r="F223" s="198" t="s">
        <v>258</v>
      </c>
      <c r="G223" s="196"/>
      <c r="H223" s="196"/>
      <c r="I223" s="199"/>
      <c r="J223" s="200">
        <f>BK223</f>
        <v>0</v>
      </c>
      <c r="K223" s="196"/>
      <c r="L223" s="201"/>
      <c r="M223" s="202"/>
      <c r="N223" s="203"/>
      <c r="O223" s="203"/>
      <c r="P223" s="204">
        <f>P224</f>
        <v>0</v>
      </c>
      <c r="Q223" s="203"/>
      <c r="R223" s="204">
        <f>R224</f>
        <v>0.020400000000000001</v>
      </c>
      <c r="S223" s="203"/>
      <c r="T223" s="205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6" t="s">
        <v>82</v>
      </c>
      <c r="AT223" s="207" t="s">
        <v>75</v>
      </c>
      <c r="AU223" s="207" t="s">
        <v>76</v>
      </c>
      <c r="AY223" s="206" t="s">
        <v>114</v>
      </c>
      <c r="BK223" s="208">
        <f>BK224</f>
        <v>0</v>
      </c>
    </row>
    <row r="224" s="12" customFormat="1" ht="22.8" customHeight="1">
      <c r="A224" s="12"/>
      <c r="B224" s="195"/>
      <c r="C224" s="196"/>
      <c r="D224" s="197" t="s">
        <v>75</v>
      </c>
      <c r="E224" s="209" t="s">
        <v>259</v>
      </c>
      <c r="F224" s="209" t="s">
        <v>260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SUM(P225:P228)</f>
        <v>0</v>
      </c>
      <c r="Q224" s="203"/>
      <c r="R224" s="204">
        <f>SUM(R225:R228)</f>
        <v>0.020400000000000001</v>
      </c>
      <c r="S224" s="203"/>
      <c r="T224" s="205">
        <f>SUM(T225:T228)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6" t="s">
        <v>82</v>
      </c>
      <c r="AT224" s="207" t="s">
        <v>75</v>
      </c>
      <c r="AU224" s="207" t="s">
        <v>8</v>
      </c>
      <c r="AY224" s="206" t="s">
        <v>114</v>
      </c>
      <c r="BK224" s="208">
        <f>SUM(BK225:BK228)</f>
        <v>0</v>
      </c>
    </row>
    <row r="225" s="2" customFormat="1" ht="24.15" customHeight="1">
      <c r="A225" s="38"/>
      <c r="B225" s="39"/>
      <c r="C225" s="211" t="s">
        <v>261</v>
      </c>
      <c r="D225" s="211" t="s">
        <v>116</v>
      </c>
      <c r="E225" s="212" t="s">
        <v>262</v>
      </c>
      <c r="F225" s="213" t="s">
        <v>263</v>
      </c>
      <c r="G225" s="214" t="s">
        <v>119</v>
      </c>
      <c r="H225" s="215">
        <v>23.800000000000001</v>
      </c>
      <c r="I225" s="216"/>
      <c r="J225" s="217">
        <f>ROUND(I225*H225,0)</f>
        <v>0</v>
      </c>
      <c r="K225" s="213" t="s">
        <v>120</v>
      </c>
      <c r="L225" s="44"/>
      <c r="M225" s="218" t="s">
        <v>1</v>
      </c>
      <c r="N225" s="219" t="s">
        <v>41</v>
      </c>
      <c r="O225" s="91"/>
      <c r="P225" s="220">
        <f>O225*H225</f>
        <v>0</v>
      </c>
      <c r="Q225" s="220">
        <v>0.00040000000000000002</v>
      </c>
      <c r="R225" s="220">
        <f>Q225*H225</f>
        <v>0.0095200000000000007</v>
      </c>
      <c r="S225" s="220">
        <v>0</v>
      </c>
      <c r="T225" s="22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2" t="s">
        <v>208</v>
      </c>
      <c r="AT225" s="222" t="s">
        <v>116</v>
      </c>
      <c r="AU225" s="222" t="s">
        <v>82</v>
      </c>
      <c r="AY225" s="17" t="s">
        <v>114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7" t="s">
        <v>8</v>
      </c>
      <c r="BK225" s="223">
        <f>ROUND(I225*H225,0)</f>
        <v>0</v>
      </c>
      <c r="BL225" s="17" t="s">
        <v>208</v>
      </c>
      <c r="BM225" s="222" t="s">
        <v>264</v>
      </c>
    </row>
    <row r="226" s="13" customFormat="1">
      <c r="A226" s="13"/>
      <c r="B226" s="224"/>
      <c r="C226" s="225"/>
      <c r="D226" s="226" t="s">
        <v>123</v>
      </c>
      <c r="E226" s="227" t="s">
        <v>1</v>
      </c>
      <c r="F226" s="228" t="s">
        <v>265</v>
      </c>
      <c r="G226" s="225"/>
      <c r="H226" s="229">
        <v>23.800000000000001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123</v>
      </c>
      <c r="AU226" s="235" t="s">
        <v>82</v>
      </c>
      <c r="AV226" s="13" t="s">
        <v>82</v>
      </c>
      <c r="AW226" s="13" t="s">
        <v>32</v>
      </c>
      <c r="AX226" s="13" t="s">
        <v>8</v>
      </c>
      <c r="AY226" s="235" t="s">
        <v>114</v>
      </c>
    </row>
    <row r="227" s="2" customFormat="1" ht="24.15" customHeight="1">
      <c r="A227" s="38"/>
      <c r="B227" s="39"/>
      <c r="C227" s="211" t="s">
        <v>266</v>
      </c>
      <c r="D227" s="211" t="s">
        <v>116</v>
      </c>
      <c r="E227" s="212" t="s">
        <v>267</v>
      </c>
      <c r="F227" s="213" t="s">
        <v>268</v>
      </c>
      <c r="G227" s="214" t="s">
        <v>141</v>
      </c>
      <c r="H227" s="215">
        <v>68</v>
      </c>
      <c r="I227" s="216"/>
      <c r="J227" s="217">
        <f>ROUND(I227*H227,0)</f>
        <v>0</v>
      </c>
      <c r="K227" s="213" t="s">
        <v>120</v>
      </c>
      <c r="L227" s="44"/>
      <c r="M227" s="218" t="s">
        <v>1</v>
      </c>
      <c r="N227" s="219" t="s">
        <v>41</v>
      </c>
      <c r="O227" s="91"/>
      <c r="P227" s="220">
        <f>O227*H227</f>
        <v>0</v>
      </c>
      <c r="Q227" s="220">
        <v>0.00016000000000000001</v>
      </c>
      <c r="R227" s="220">
        <f>Q227*H227</f>
        <v>0.010880000000000001</v>
      </c>
      <c r="S227" s="220">
        <v>0</v>
      </c>
      <c r="T227" s="22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2" t="s">
        <v>208</v>
      </c>
      <c r="AT227" s="222" t="s">
        <v>116</v>
      </c>
      <c r="AU227" s="222" t="s">
        <v>82</v>
      </c>
      <c r="AY227" s="17" t="s">
        <v>114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7" t="s">
        <v>8</v>
      </c>
      <c r="BK227" s="223">
        <f>ROUND(I227*H227,0)</f>
        <v>0</v>
      </c>
      <c r="BL227" s="17" t="s">
        <v>208</v>
      </c>
      <c r="BM227" s="222" t="s">
        <v>269</v>
      </c>
    </row>
    <row r="228" s="13" customFormat="1">
      <c r="A228" s="13"/>
      <c r="B228" s="224"/>
      <c r="C228" s="225"/>
      <c r="D228" s="226" t="s">
        <v>123</v>
      </c>
      <c r="E228" s="227" t="s">
        <v>1</v>
      </c>
      <c r="F228" s="228" t="s">
        <v>270</v>
      </c>
      <c r="G228" s="225"/>
      <c r="H228" s="229">
        <v>68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123</v>
      </c>
      <c r="AU228" s="235" t="s">
        <v>82</v>
      </c>
      <c r="AV228" s="13" t="s">
        <v>82</v>
      </c>
      <c r="AW228" s="13" t="s">
        <v>32</v>
      </c>
      <c r="AX228" s="13" t="s">
        <v>8</v>
      </c>
      <c r="AY228" s="235" t="s">
        <v>114</v>
      </c>
    </row>
    <row r="229" s="12" customFormat="1" ht="25.92" customHeight="1">
      <c r="A229" s="12"/>
      <c r="B229" s="195"/>
      <c r="C229" s="196"/>
      <c r="D229" s="197" t="s">
        <v>75</v>
      </c>
      <c r="E229" s="198" t="s">
        <v>271</v>
      </c>
      <c r="F229" s="198" t="s">
        <v>272</v>
      </c>
      <c r="G229" s="196"/>
      <c r="H229" s="196"/>
      <c r="I229" s="199"/>
      <c r="J229" s="200">
        <f>BK229</f>
        <v>0</v>
      </c>
      <c r="K229" s="196"/>
      <c r="L229" s="201"/>
      <c r="M229" s="202"/>
      <c r="N229" s="203"/>
      <c r="O229" s="203"/>
      <c r="P229" s="204">
        <f>P230</f>
        <v>0</v>
      </c>
      <c r="Q229" s="203"/>
      <c r="R229" s="204">
        <f>R230</f>
        <v>0</v>
      </c>
      <c r="S229" s="203"/>
      <c r="T229" s="205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6" t="s">
        <v>138</v>
      </c>
      <c r="AT229" s="207" t="s">
        <v>75</v>
      </c>
      <c r="AU229" s="207" t="s">
        <v>76</v>
      </c>
      <c r="AY229" s="206" t="s">
        <v>114</v>
      </c>
      <c r="BK229" s="208">
        <f>BK230</f>
        <v>0</v>
      </c>
    </row>
    <row r="230" s="12" customFormat="1" ht="22.8" customHeight="1">
      <c r="A230" s="12"/>
      <c r="B230" s="195"/>
      <c r="C230" s="196"/>
      <c r="D230" s="197" t="s">
        <v>75</v>
      </c>
      <c r="E230" s="209" t="s">
        <v>273</v>
      </c>
      <c r="F230" s="209" t="s">
        <v>274</v>
      </c>
      <c r="G230" s="196"/>
      <c r="H230" s="196"/>
      <c r="I230" s="199"/>
      <c r="J230" s="210">
        <f>BK230</f>
        <v>0</v>
      </c>
      <c r="K230" s="196"/>
      <c r="L230" s="201"/>
      <c r="M230" s="202"/>
      <c r="N230" s="203"/>
      <c r="O230" s="203"/>
      <c r="P230" s="204">
        <f>SUM(P231:P235)</f>
        <v>0</v>
      </c>
      <c r="Q230" s="203"/>
      <c r="R230" s="204">
        <f>SUM(R231:R235)</f>
        <v>0</v>
      </c>
      <c r="S230" s="203"/>
      <c r="T230" s="205">
        <f>SUM(T231:T235)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6" t="s">
        <v>138</v>
      </c>
      <c r="AT230" s="207" t="s">
        <v>75</v>
      </c>
      <c r="AU230" s="207" t="s">
        <v>8</v>
      </c>
      <c r="AY230" s="206" t="s">
        <v>114</v>
      </c>
      <c r="BK230" s="208">
        <f>SUM(BK231:BK235)</f>
        <v>0</v>
      </c>
    </row>
    <row r="231" s="2" customFormat="1" ht="14.4" customHeight="1">
      <c r="A231" s="38"/>
      <c r="B231" s="39"/>
      <c r="C231" s="211" t="s">
        <v>275</v>
      </c>
      <c r="D231" s="211" t="s">
        <v>116</v>
      </c>
      <c r="E231" s="212" t="s">
        <v>276</v>
      </c>
      <c r="F231" s="213" t="s">
        <v>274</v>
      </c>
      <c r="G231" s="214" t="s">
        <v>277</v>
      </c>
      <c r="H231" s="215">
        <v>1</v>
      </c>
      <c r="I231" s="216"/>
      <c r="J231" s="217">
        <f>ROUND(I231*H231,0)</f>
        <v>0</v>
      </c>
      <c r="K231" s="213" t="s">
        <v>120</v>
      </c>
      <c r="L231" s="44"/>
      <c r="M231" s="218" t="s">
        <v>1</v>
      </c>
      <c r="N231" s="219" t="s">
        <v>41</v>
      </c>
      <c r="O231" s="91"/>
      <c r="P231" s="220">
        <f>O231*H231</f>
        <v>0</v>
      </c>
      <c r="Q231" s="220">
        <v>0</v>
      </c>
      <c r="R231" s="220">
        <f>Q231*H231</f>
        <v>0</v>
      </c>
      <c r="S231" s="220">
        <v>0</v>
      </c>
      <c r="T231" s="22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2" t="s">
        <v>278</v>
      </c>
      <c r="AT231" s="222" t="s">
        <v>116</v>
      </c>
      <c r="AU231" s="222" t="s">
        <v>82</v>
      </c>
      <c r="AY231" s="17" t="s">
        <v>114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7" t="s">
        <v>8</v>
      </c>
      <c r="BK231" s="223">
        <f>ROUND(I231*H231,0)</f>
        <v>0</v>
      </c>
      <c r="BL231" s="17" t="s">
        <v>278</v>
      </c>
      <c r="BM231" s="222" t="s">
        <v>279</v>
      </c>
    </row>
    <row r="232" s="2" customFormat="1" ht="24.15" customHeight="1">
      <c r="A232" s="38"/>
      <c r="B232" s="39"/>
      <c r="C232" s="211" t="s">
        <v>280</v>
      </c>
      <c r="D232" s="211" t="s">
        <v>116</v>
      </c>
      <c r="E232" s="212" t="s">
        <v>281</v>
      </c>
      <c r="F232" s="213" t="s">
        <v>282</v>
      </c>
      <c r="G232" s="214" t="s">
        <v>277</v>
      </c>
      <c r="H232" s="215">
        <v>1</v>
      </c>
      <c r="I232" s="216"/>
      <c r="J232" s="217">
        <f>ROUND(I232*H232,0)</f>
        <v>0</v>
      </c>
      <c r="K232" s="213" t="s">
        <v>1</v>
      </c>
      <c r="L232" s="44"/>
      <c r="M232" s="218" t="s">
        <v>1</v>
      </c>
      <c r="N232" s="219" t="s">
        <v>41</v>
      </c>
      <c r="O232" s="91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2" t="s">
        <v>278</v>
      </c>
      <c r="AT232" s="222" t="s">
        <v>116</v>
      </c>
      <c r="AU232" s="222" t="s">
        <v>82</v>
      </c>
      <c r="AY232" s="17" t="s">
        <v>114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7" t="s">
        <v>8</v>
      </c>
      <c r="BK232" s="223">
        <f>ROUND(I232*H232,0)</f>
        <v>0</v>
      </c>
      <c r="BL232" s="17" t="s">
        <v>278</v>
      </c>
      <c r="BM232" s="222" t="s">
        <v>283</v>
      </c>
    </row>
    <row r="233" s="2" customFormat="1" ht="24.15" customHeight="1">
      <c r="A233" s="38"/>
      <c r="B233" s="39"/>
      <c r="C233" s="211" t="s">
        <v>284</v>
      </c>
      <c r="D233" s="211" t="s">
        <v>116</v>
      </c>
      <c r="E233" s="212" t="s">
        <v>285</v>
      </c>
      <c r="F233" s="213" t="s">
        <v>286</v>
      </c>
      <c r="G233" s="214" t="s">
        <v>277</v>
      </c>
      <c r="H233" s="215">
        <v>1</v>
      </c>
      <c r="I233" s="216"/>
      <c r="J233" s="217">
        <f>ROUND(I233*H233,0)</f>
        <v>0</v>
      </c>
      <c r="K233" s="213" t="s">
        <v>1</v>
      </c>
      <c r="L233" s="44"/>
      <c r="M233" s="218" t="s">
        <v>1</v>
      </c>
      <c r="N233" s="219" t="s">
        <v>41</v>
      </c>
      <c r="O233" s="91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2" t="s">
        <v>278</v>
      </c>
      <c r="AT233" s="222" t="s">
        <v>116</v>
      </c>
      <c r="AU233" s="222" t="s">
        <v>82</v>
      </c>
      <c r="AY233" s="17" t="s">
        <v>114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7" t="s">
        <v>8</v>
      </c>
      <c r="BK233" s="223">
        <f>ROUND(I233*H233,0)</f>
        <v>0</v>
      </c>
      <c r="BL233" s="17" t="s">
        <v>278</v>
      </c>
      <c r="BM233" s="222" t="s">
        <v>287</v>
      </c>
    </row>
    <row r="234" s="2" customFormat="1" ht="24.15" customHeight="1">
      <c r="A234" s="38"/>
      <c r="B234" s="39"/>
      <c r="C234" s="211" t="s">
        <v>288</v>
      </c>
      <c r="D234" s="211" t="s">
        <v>116</v>
      </c>
      <c r="E234" s="212" t="s">
        <v>289</v>
      </c>
      <c r="F234" s="213" t="s">
        <v>290</v>
      </c>
      <c r="G234" s="214" t="s">
        <v>277</v>
      </c>
      <c r="H234" s="215">
        <v>1</v>
      </c>
      <c r="I234" s="216"/>
      <c r="J234" s="217">
        <f>ROUND(I234*H234,0)</f>
        <v>0</v>
      </c>
      <c r="K234" s="213" t="s">
        <v>120</v>
      </c>
      <c r="L234" s="44"/>
      <c r="M234" s="218" t="s">
        <v>1</v>
      </c>
      <c r="N234" s="219" t="s">
        <v>41</v>
      </c>
      <c r="O234" s="91"/>
      <c r="P234" s="220">
        <f>O234*H234</f>
        <v>0</v>
      </c>
      <c r="Q234" s="220">
        <v>0</v>
      </c>
      <c r="R234" s="220">
        <f>Q234*H234</f>
        <v>0</v>
      </c>
      <c r="S234" s="220">
        <v>0</v>
      </c>
      <c r="T234" s="22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2" t="s">
        <v>278</v>
      </c>
      <c r="AT234" s="222" t="s">
        <v>116</v>
      </c>
      <c r="AU234" s="222" t="s">
        <v>82</v>
      </c>
      <c r="AY234" s="17" t="s">
        <v>114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7" t="s">
        <v>8</v>
      </c>
      <c r="BK234" s="223">
        <f>ROUND(I234*H234,0)</f>
        <v>0</v>
      </c>
      <c r="BL234" s="17" t="s">
        <v>278</v>
      </c>
      <c r="BM234" s="222" t="s">
        <v>291</v>
      </c>
    </row>
    <row r="235" s="2" customFormat="1" ht="14.4" customHeight="1">
      <c r="A235" s="38"/>
      <c r="B235" s="39"/>
      <c r="C235" s="211" t="s">
        <v>292</v>
      </c>
      <c r="D235" s="211" t="s">
        <v>116</v>
      </c>
      <c r="E235" s="212" t="s">
        <v>293</v>
      </c>
      <c r="F235" s="213" t="s">
        <v>294</v>
      </c>
      <c r="G235" s="214" t="s">
        <v>277</v>
      </c>
      <c r="H235" s="215">
        <v>1</v>
      </c>
      <c r="I235" s="216"/>
      <c r="J235" s="217">
        <f>ROUND(I235*H235,0)</f>
        <v>0</v>
      </c>
      <c r="K235" s="213" t="s">
        <v>120</v>
      </c>
      <c r="L235" s="44"/>
      <c r="M235" s="267" t="s">
        <v>1</v>
      </c>
      <c r="N235" s="268" t="s">
        <v>41</v>
      </c>
      <c r="O235" s="269"/>
      <c r="P235" s="270">
        <f>O235*H235</f>
        <v>0</v>
      </c>
      <c r="Q235" s="270">
        <v>0</v>
      </c>
      <c r="R235" s="270">
        <f>Q235*H235</f>
        <v>0</v>
      </c>
      <c r="S235" s="270">
        <v>0</v>
      </c>
      <c r="T235" s="27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2" t="s">
        <v>278</v>
      </c>
      <c r="AT235" s="222" t="s">
        <v>116</v>
      </c>
      <c r="AU235" s="222" t="s">
        <v>82</v>
      </c>
      <c r="AY235" s="17" t="s">
        <v>114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7" t="s">
        <v>8</v>
      </c>
      <c r="BK235" s="223">
        <f>ROUND(I235*H235,0)</f>
        <v>0</v>
      </c>
      <c r="BL235" s="17" t="s">
        <v>278</v>
      </c>
      <c r="BM235" s="222" t="s">
        <v>295</v>
      </c>
    </row>
    <row r="236" s="2" customFormat="1" ht="6.96" customHeight="1">
      <c r="A236" s="38"/>
      <c r="B236" s="66"/>
      <c r="C236" s="67"/>
      <c r="D236" s="67"/>
      <c r="E236" s="67"/>
      <c r="F236" s="67"/>
      <c r="G236" s="67"/>
      <c r="H236" s="67"/>
      <c r="I236" s="67"/>
      <c r="J236" s="67"/>
      <c r="K236" s="67"/>
      <c r="L236" s="44"/>
      <c r="M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</sheetData>
  <sheetProtection sheet="1" autoFilter="0" formatColumns="0" formatRows="0" objects="1" scenarios="1" spinCount="100000" saltValue="WVT9XDXmhZKwJvlJnw7demvd9a6KqEFFSQ0cDl9/yTiFMRMhfZJPve/InmnBxLD6UYeRGNDbRngtLY2U43Pqrw==" hashValue="Epk2m6LOxsYqidQ3ICX6ruVLUl6JleWZWQx//wHAbyNy7e1tmCBIA47TKa7lIKfvKtqFk0jHRcDhsuUE+8XBcg==" algorithmName="SHA-512" password="CF54"/>
  <autoFilter ref="C121:K235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Václav Lédl</dc:creator>
  <cp:lastModifiedBy>Václav Lédl</cp:lastModifiedBy>
  <dcterms:created xsi:type="dcterms:W3CDTF">2021-04-21T04:31:57Z</dcterms:created>
  <dcterms:modified xsi:type="dcterms:W3CDTF">2021-04-21T04:31:59Z</dcterms:modified>
</cp:coreProperties>
</file>