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KRYCÍ LIST" sheetId="1" r:id="rId1"/>
    <sheet name="REKAPITULACE" sheetId="2" r:id="rId2"/>
    <sheet name="SO 101" sheetId="3" r:id="rId3"/>
    <sheet name="VRN" sheetId="4" r:id="rId4"/>
  </sheets>
  <definedNames>
    <definedName name="_xlnm.Print_Titles" localSheetId="2">'SO 101'!$1:$7</definedName>
    <definedName name="_xlnm.Print_Titles" localSheetId="3">'VRN'!$1:$7</definedName>
    <definedName name="_xlnm.Print_Area" localSheetId="2">'SO 101'!$A$1:$G$113</definedName>
  </definedNames>
  <calcPr fullCalcOnLoad="1"/>
</workbook>
</file>

<file path=xl/sharedStrings.xml><?xml version="1.0" encoding="utf-8"?>
<sst xmlns="http://schemas.openxmlformats.org/spreadsheetml/2006/main" count="438" uniqueCount="314">
  <si>
    <t>KRYCÍ LIST ROZPOČTU</t>
  </si>
  <si>
    <t>Název stavby</t>
  </si>
  <si>
    <t>CPV</t>
  </si>
  <si>
    <t>Název objektu</t>
  </si>
  <si>
    <t>Místo</t>
  </si>
  <si>
    <t>Název části</t>
  </si>
  <si>
    <t>IČ</t>
  </si>
  <si>
    <t>DIČ</t>
  </si>
  <si>
    <t>Objednatel</t>
  </si>
  <si>
    <t>Lucida s.r.o., Marie Cibulkové 34/356, 140 00 Praha 4</t>
  </si>
  <si>
    <t>dle výběrového řízení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</si>
  <si>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</si>
  <si>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</si>
  <si>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</si>
  <si>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</si>
  <si>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</si>
  <si>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</si>
  <si>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           Počet</t>
  </si>
  <si>
    <t xml:space="preserve">        Náklady / 1 m.j.</t>
  </si>
  <si>
    <t xml:space="preserve">                Rozpočtové náklady v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</si>
  <si>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</si>
  <si>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</si>
  <si>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</si>
  <si>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</si>
  <si>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</si>
  <si>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</si>
  <si>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</si>
  <si>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celkem</t>
  </si>
  <si>
    <t>8</t>
  </si>
  <si>
    <t>Práce přesčas</t>
  </si>
  <si>
    <t>13</t>
  </si>
  <si>
    <t xml:space="preserve">Zařízení staveniště   </t>
  </si>
  <si>
    <t>2</t>
  </si>
  <si>
    <t>9</t>
  </si>
  <si>
    <t>Bez pevné podl.</t>
  </si>
  <si>
    <t>14</t>
  </si>
  <si>
    <t xml:space="preserve">Mimostav. doprava   </t>
  </si>
  <si>
    <t>3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</si>
  <si>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</si>
  <si>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</si>
  <si>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</si>
  <si>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</si>
  <si>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</si>
  <si>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</si>
  <si>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</si>
  <si>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</si>
  <si>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</si>
  <si>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17</t>
  </si>
  <si>
    <t xml:space="preserve">Ostatní   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</si>
  <si>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</si>
  <si>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</si>
  <si>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</si>
  <si>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</si>
  <si>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</si>
  <si>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</si>
  <si>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</si>
  <si>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</si>
  <si>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</si>
  <si>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</si>
  <si>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</si>
  <si>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</si>
  <si>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</si>
  <si>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</si>
  <si>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</si>
  <si>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</si>
  <si>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</si>
  <si>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</si>
  <si>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</si>
  <si>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</si>
  <si>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</si>
  <si>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</si>
  <si>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</si>
  <si>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</si>
  <si>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</si>
  <si>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</si>
  <si>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</si>
  <si>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</si>
  <si>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</si>
  <si>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REKAPITULACE ROZPOČTU</t>
  </si>
  <si>
    <t>Kód</t>
  </si>
  <si>
    <t>Popis</t>
  </si>
  <si>
    <t>Cena celkem</t>
  </si>
  <si>
    <t>Příprava území</t>
  </si>
  <si>
    <t>5a</t>
  </si>
  <si>
    <t>5b</t>
  </si>
  <si>
    <t>5c</t>
  </si>
  <si>
    <t>celkem BEZ DPH v Kč</t>
  </si>
  <si>
    <t>ZADÁNÍ S VÝKAZEM VÝMĚR</t>
  </si>
  <si>
    <t>P.Č.</t>
  </si>
  <si>
    <t>Kód položky</t>
  </si>
  <si>
    <t>MJ</t>
  </si>
  <si>
    <t>Množství celkem</t>
  </si>
  <si>
    <t>Jednotková cena zadání</t>
  </si>
  <si>
    <t>Celková cena zadání</t>
  </si>
  <si>
    <t>m2</t>
  </si>
  <si>
    <t>m</t>
  </si>
  <si>
    <t>m3</t>
  </si>
  <si>
    <t>t</t>
  </si>
  <si>
    <t>kg</t>
  </si>
  <si>
    <t>919122111</t>
  </si>
  <si>
    <t>kus</t>
  </si>
  <si>
    <t>Kč</t>
  </si>
  <si>
    <t>011002000</t>
  </si>
  <si>
    <t>012103000</t>
  </si>
  <si>
    <t>012303000</t>
  </si>
  <si>
    <t>013254000</t>
  </si>
  <si>
    <t>030001000</t>
  </si>
  <si>
    <t>Ostatní a vedlejší rozpočtové náklady</t>
  </si>
  <si>
    <t>osivo směs travní parková</t>
  </si>
  <si>
    <t>45233100-0</t>
  </si>
  <si>
    <t>Geodetické práce při provádění stavby</t>
  </si>
  <si>
    <t>012203000</t>
  </si>
  <si>
    <t>914111111</t>
  </si>
  <si>
    <t>Montáž svislé dopravní značky do velikosti 1 m2 objímkami na sloupek nebo konzolu</t>
  </si>
  <si>
    <t>Montáž sloupku dopravních značek délky do 3,5 m s betonovým základem</t>
  </si>
  <si>
    <t>914511111</t>
  </si>
  <si>
    <t>ON a VRN</t>
  </si>
  <si>
    <t>Rekapitulace jednotlivých stavebních souborů</t>
  </si>
  <si>
    <t>Objekt : rekapitulace stavebních souborů</t>
  </si>
  <si>
    <t>Zhotovitel:</t>
  </si>
  <si>
    <t>Zpracoval:</t>
  </si>
  <si>
    <t>Projektant části:</t>
  </si>
  <si>
    <t>Objekt : ON a VRN</t>
  </si>
  <si>
    <t>ON+VRN</t>
  </si>
  <si>
    <t>Komunikace a zpevněné plochy</t>
  </si>
  <si>
    <t>916131213</t>
  </si>
  <si>
    <t>997221551</t>
  </si>
  <si>
    <t>Vodorovná doprava suti ze sypkých materiálů do 1 km</t>
  </si>
  <si>
    <t>997221559</t>
  </si>
  <si>
    <t>997221561</t>
  </si>
  <si>
    <t>Vodorovná doprava suti z kusových materiálů do 1 km</t>
  </si>
  <si>
    <t>997221569</t>
  </si>
  <si>
    <t>VRN1</t>
  </si>
  <si>
    <t>Průzkumné, geodetické a projektové práce</t>
  </si>
  <si>
    <t>011002000-1</t>
  </si>
  <si>
    <t>soubor</t>
  </si>
  <si>
    <t>Průzkumné práce při výstavbě-vytyčení sítí</t>
  </si>
  <si>
    <t>Geodetické práce před výstavbou</t>
  </si>
  <si>
    <t>Geodetické práce po výstavbě</t>
  </si>
  <si>
    <t>Dokumentace skutečného provedení stavby</t>
  </si>
  <si>
    <t>VRN3</t>
  </si>
  <si>
    <t>Zařízení staveniště</t>
  </si>
  <si>
    <t>VRN4</t>
  </si>
  <si>
    <t>Inženýrská činnost</t>
  </si>
  <si>
    <t>043002000</t>
  </si>
  <si>
    <t>Zkoušky a ostatní měření - hutnící zkoušky</t>
  </si>
  <si>
    <t>VRN7</t>
  </si>
  <si>
    <t>Provozní vlivy</t>
  </si>
  <si>
    <t>072103001</t>
  </si>
  <si>
    <t>Projednání DIO a zajištění DIR komunikace II.a III. třídy</t>
  </si>
  <si>
    <t/>
  </si>
  <si>
    <t>113202111</t>
  </si>
  <si>
    <t>Vytrhání obrub krajníků obrubníků stojatých</t>
  </si>
  <si>
    <t>Zemní práce - odkopávky a prokopávky</t>
  </si>
  <si>
    <t>122252204</t>
  </si>
  <si>
    <t>Odkopávky a prokopávky nezapažené pro silnice a dálnice v hornině třídy těžitelnosti I objem do 500 m3 strojně</t>
  </si>
  <si>
    <t>Zemní práce - přemístění výkopku</t>
  </si>
  <si>
    <t>167151111</t>
  </si>
  <si>
    <t>Nakládání výkopku z hornin třídy těžitelnosti I skupiny 1 až 3 přes 100 m3</t>
  </si>
  <si>
    <t>162351103</t>
  </si>
  <si>
    <t>Vodorovné přemístění přes 50 do 500 m výkopku/sypaniny z horniny třídy těžitelnosti I skupiny 1 až 3</t>
  </si>
  <si>
    <t>162751117</t>
  </si>
  <si>
    <t>Vodorovné přemístění přes 9 000 do 10000 m výkopku/sypaniny z horniny třídy těžitelnosti I skupiny 1 až 3</t>
  </si>
  <si>
    <t>171201231</t>
  </si>
  <si>
    <t>Poplatek za uložení zeminy a kamení na recyklační skládce (skládkovné) kód odpadu 17 05 04</t>
  </si>
  <si>
    <t>Zemní práce - povrchové úpravy terénu</t>
  </si>
  <si>
    <t>181411131</t>
  </si>
  <si>
    <t>Založení parkového trávníku výsevem pl do 1000 m2 v rovině a ve svahu do 1:5</t>
  </si>
  <si>
    <t>00572410</t>
  </si>
  <si>
    <t>181951112</t>
  </si>
  <si>
    <t>Úprava pláně v hornině třídy těžitelnosti I skupiny 1 až 3 se zhutněním strojně</t>
  </si>
  <si>
    <t>Vodorovné konstrukce</t>
  </si>
  <si>
    <t>573191111</t>
  </si>
  <si>
    <t>Postřik infiltrační kationaktivní emulzí v množství 1 kg/m2</t>
  </si>
  <si>
    <t>919112212</t>
  </si>
  <si>
    <t>Řezání spár pro vytvoření komůrky š 10 mm hl 20 mm pro těsnící zálivku v živičném krytu</t>
  </si>
  <si>
    <t>Těsnění spár zálivkou za tepla pro komůrky š 10 mm hl 20 mm s těsnicím profilem</t>
  </si>
  <si>
    <t>596211210</t>
  </si>
  <si>
    <t>Kladení zámkové dlažby komunikací pro pěší ručně tl 80 mm skupiny A pl do 50 m2</t>
  </si>
  <si>
    <t>Osazení silničního obrubníku betonového stojatého s boční opěrou do lože z betonu prostého</t>
  </si>
  <si>
    <t>59217031</t>
  </si>
  <si>
    <t>obrubník betonový silniční 1000x150x250mm</t>
  </si>
  <si>
    <t>899331111</t>
  </si>
  <si>
    <t>Výšková úprava uličního vstupu nebo vpusti do 200 mm zvýšením poklopu</t>
  </si>
  <si>
    <t>40445256</t>
  </si>
  <si>
    <t>svorka upínací na sloupek dopravní značky D 60mm</t>
  </si>
  <si>
    <t>Doplňující konstrukce a práce pozemních komunikací, letišť a ploch DIO</t>
  </si>
  <si>
    <t>913121111</t>
  </si>
  <si>
    <t>Montáž a demontáž dočasné dopravní značky kompletní základní</t>
  </si>
  <si>
    <t>95271118</t>
  </si>
  <si>
    <t>nájem dopravní značky včetně sloupku podstavce a příchytek za 1 den/nad 7 dní</t>
  </si>
  <si>
    <t>997</t>
  </si>
  <si>
    <t>Přesun sutě</t>
  </si>
  <si>
    <t>997002611</t>
  </si>
  <si>
    <t>Nakládání suti a vybouraných hmot</t>
  </si>
  <si>
    <t>997221861</t>
  </si>
  <si>
    <t>997221873</t>
  </si>
  <si>
    <t>997221875</t>
  </si>
  <si>
    <t>998</t>
  </si>
  <si>
    <t>Přesun hmot</t>
  </si>
  <si>
    <t>998223011</t>
  </si>
  <si>
    <t>Přesun hmot pro pozemní komunikace s krytem dlážděným</t>
  </si>
  <si>
    <t>998225111</t>
  </si>
  <si>
    <t>Přesun hmot pro pozemní komunikace s krytem z kamene, monolitickým betonovým nebo živičným</t>
  </si>
  <si>
    <t>Uložení sypaniny na skládku nebo meziskládku</t>
  </si>
  <si>
    <t>171151103</t>
  </si>
  <si>
    <t>Uložení sypaniny z hornin soudržných do násypů zhutněných strojně</t>
  </si>
  <si>
    <t>899431111</t>
  </si>
  <si>
    <t xml:space="preserve">Výšková úprava uličního vstupu nebo vpusti do 200 mm zvýšením  krycího hrnce </t>
  </si>
  <si>
    <t>Průzkumné práce při výstavbě - ručně kopané sondy pro určení sítí objem do  1 m3</t>
  </si>
  <si>
    <t>011114000</t>
  </si>
  <si>
    <t>Inženýrsko-geologický průzkum rozbor zemin aktivní zóny</t>
  </si>
  <si>
    <t>Zařízení staveniště vč nákladů na provoz</t>
  </si>
  <si>
    <t>Doplňující konstrukce a práce pozemních komunikací, letišť a ploch</t>
  </si>
  <si>
    <t>91a</t>
  </si>
  <si>
    <t>91b</t>
  </si>
  <si>
    <t>111301111</t>
  </si>
  <si>
    <t>113107224</t>
  </si>
  <si>
    <t>113107243</t>
  </si>
  <si>
    <t>162751119</t>
  </si>
  <si>
    <t>171251201</t>
  </si>
  <si>
    <t>452311131</t>
  </si>
  <si>
    <t>564871011</t>
  </si>
  <si>
    <t>573211107</t>
  </si>
  <si>
    <t>596211214</t>
  </si>
  <si>
    <t>59245020</t>
  </si>
  <si>
    <t>dlažba tvar obdélník betonová 200x100x80mm přírodní</t>
  </si>
  <si>
    <t>59245226</t>
  </si>
  <si>
    <t>dlažba tvar obdélník betonová pro nevidomé 200x100x80mm barevná</t>
  </si>
  <si>
    <t>Trubní vedení</t>
  </si>
  <si>
    <t>919735112</t>
  </si>
  <si>
    <t>966006132</t>
  </si>
  <si>
    <t>Sejmutí drnu tl do 100 mm s přemístěním do 50 m nebo naložením na dopravní prostředek</t>
  </si>
  <si>
    <t>Odstranění podkladu z kameniva drceného tl přes 300 do 400 mm strojně pl přes 200 m2</t>
  </si>
  <si>
    <t>Odstranění podkladu živičného tl přes 100 do 150 mm strojně pl přes 200 m2</t>
  </si>
  <si>
    <t>Sejmutí ornice plochy přes 500 m2 tl vrstvy do 200 mm strojně</t>
  </si>
  <si>
    <t>Uložení sypaniny na skládky nebo meziskládky</t>
  </si>
  <si>
    <t>Podkladní desky z betonu prostého bez zvýšených nároků na prostředí tř. C 12/15 otevřený výkop</t>
  </si>
  <si>
    <t>Podklad ze štěrkodrtě ŠD plochy do 100 m2 tl 250 mm</t>
  </si>
  <si>
    <t>Postřik živičný spojovací z asfaltu v množství 0,30 kg/m2</t>
  </si>
  <si>
    <t>Příplatek za kombinaci dvou barev u kladení betonových dlažeb komunikací pro pěší ručně tl 80 mm skupiny A</t>
  </si>
  <si>
    <t>Řezání stávajícího živičného krytu hl přes 50 do 100 mm</t>
  </si>
  <si>
    <t>Odstranění značek dopravních nebo orientačních se sloupky s betonovými patkami</t>
  </si>
  <si>
    <t>Poplatek za uložení na recyklační skládce (skládkovné) stavebního odpadu z prostého betonu pod kódem 17 01 01</t>
  </si>
  <si>
    <t>Poplatek za uložení na recyklační skládce (skládkovné) stavebního odpadu zeminy a kamení zatříděného do Katalogu odpadů pod kódem 17 05 04</t>
  </si>
  <si>
    <t>Poplatek za uložení na recyklační skládce (skládkovné) stavebního odpadu asfaltového bez obsahu dehtu zatříděného do Katalogu odpadů pod kódem 17 03 02</t>
  </si>
  <si>
    <t>"položka ÚRS 2023-01"</t>
  </si>
  <si>
    <t>Cenová soustava  ÚRS 2023-02</t>
  </si>
  <si>
    <t>12 až 9</t>
  </si>
  <si>
    <t>Odkopávky a prokopávky v aktivní zóně ( bude uplatněno pouze při případné výměně zemin v aktivní zóně ) po odsouhlasení TDI</t>
  </si>
  <si>
    <t>457572214</t>
  </si>
  <si>
    <t>Podklad z kameniva těženého hrubého 32-63 mm se zhutněním</t>
  </si>
  <si>
    <t>"(položky budou čerpány pouze v případě výměny aktivní zóny) může být použito recyklované kamenivo"</t>
  </si>
  <si>
    <t>"zajišťuje zhotovitel " 1</t>
  </si>
  <si>
    <t>938909331</t>
  </si>
  <si>
    <t>Čištění vozovek metením podkladu ručně krytu betonového nebo živičného</t>
  </si>
  <si>
    <t>Objekt : SO 101 Komunikace a zpevněné plochy</t>
  </si>
  <si>
    <t>SO 101</t>
  </si>
  <si>
    <t xml:space="preserve">zpracoval ing. Jan Beneš a  ing.Josef Stanko </t>
  </si>
  <si>
    <t>SO 101 Komunikace a zpevněné plochy</t>
  </si>
  <si>
    <t>Město Sázava, nám Voskovce a Wericha 356,                      285 06 Sázava</t>
  </si>
  <si>
    <t>k.ú. Černé Budy</t>
  </si>
  <si>
    <t>Datum: 9.9.2023</t>
  </si>
  <si>
    <t>113106341</t>
  </si>
  <si>
    <t>"odečteno AutoCAD stávající komunikace skut tl 110 mm "686,7</t>
  </si>
  <si>
    <t>"odečteno AutoCAD stávající komunikace a chodník skut tl 350 mm " 691</t>
  </si>
  <si>
    <t>"odečteno AutoCAD stávající komunikace tl 460 mm " 260</t>
  </si>
  <si>
    <t>113107225</t>
  </si>
  <si>
    <t>"přemístění stávajícího svislého dopravního značení do nové pozice, včetně demontáže stávající značky se sloupkem a zpětného osazení sloupku na typovou patku pro osazování dopravního značení" 1</t>
  </si>
  <si>
    <t>Rozebrání dlažeb při překopech komunikací pro pěší zbetonové nebo kamenné dlažby strojně pl do 15 m2</t>
  </si>
  <si>
    <t>"skutečná tl 100mm" 985</t>
  </si>
  <si>
    <t>98,5+176,8</t>
  </si>
  <si>
    <t>"převoz zásypů obrub" 15,6</t>
  </si>
  <si>
    <t>Příplatek k vodorovnému přemístění výkopku/sypaniny z horniny třídy těžitelnosti I skupiny 1 až 3 ZKD 1000 m přes 10000 m 15x</t>
  </si>
  <si>
    <t>"275,6-15,6+64,4 dovoz nové ornice" 324,1</t>
  </si>
  <si>
    <t>/275,3-15,6*1,8/ = 467,46</t>
  </si>
  <si>
    <t>Rozprostření ornice pl přes 500 m2 ve svahu přes 1:5 tl vrstvy do 200 mm strojně</t>
  </si>
  <si>
    <t>"skutečná tl ornice 100 mm" 644</t>
  </si>
  <si>
    <t>121151123R</t>
  </si>
  <si>
    <t>182351133R</t>
  </si>
  <si>
    <t>1333,4*0,4=64,04 "bude prováděno pouze v případě nevhodných zemin na silniční pláni-čerpáno po odsouhlasení TDI"</t>
  </si>
  <si>
    <t>533,36*1,8</t>
  </si>
  <si>
    <t>"podklad pod typovou patku dopravní značky" 0,1</t>
  </si>
  <si>
    <t>Přístupových chodníček ze zámkové dlažby tl 370 mm</t>
  </si>
  <si>
    <t>"odečtěno AutoCAD plocha chodníčku " 4,3</t>
  </si>
  <si>
    <t>916231292</t>
  </si>
  <si>
    <t>Příplatek za řezání obrub betonových vnitřního poloměru do 2,5 m</t>
  </si>
  <si>
    <t>"bude použita stávající demontovaná značka" 1</t>
  </si>
  <si>
    <t>40445241</t>
  </si>
  <si>
    <t>patka pro sloupek Al D 70 mm</t>
  </si>
  <si>
    <t>"čištění komunikace během výstavby" 1500</t>
  </si>
  <si>
    <t>"1 etapa 10 značek" 10</t>
  </si>
  <si>
    <t>" předpoklad stavby 10 ks x 120 dní " 1200</t>
  </si>
  <si>
    <t>686,7 *0,11*2,2 "asfalt"</t>
  </si>
  <si>
    <t>58,6*0,1 + 1"beton"</t>
  </si>
  <si>
    <t>691 *0,35 *2  + 260*0,46*2"kamenivo"</t>
  </si>
  <si>
    <t>Příplatek ZKD 1 km u vodorovné dopravy suti ze sypkých materiálů 24x</t>
  </si>
  <si>
    <t>Příplatek ZKD 1 km u vodorovné dopravy suti z kusových materiálů 24x</t>
  </si>
  <si>
    <t xml:space="preserve">Obruby ke komunikacím a chodníkům </t>
  </si>
  <si>
    <t>011314000</t>
  </si>
  <si>
    <t>Průzkumné, geologické a projekční práce-archeologický průzkum</t>
  </si>
  <si>
    <t>Rozpočet stavby</t>
  </si>
  <si>
    <t>Stavba : Sázava - komunikace ulice Průmyslová</t>
  </si>
  <si>
    <t>Sázava - komunikace ulice Průmyslová</t>
  </si>
  <si>
    <t>564861111</t>
  </si>
  <si>
    <t>Podklad ze štěrkodrtě ŠD plochy přes 100 m2 tl 200 mm</t>
  </si>
  <si>
    <t>"nová komunikace vč podkladů pod obrubami" 1493,4</t>
  </si>
  <si>
    <t>Podklad ze směsi stmelené cementem SC C 8/10 (KSC I) tl 140 mm</t>
  </si>
  <si>
    <t>567122113</t>
  </si>
  <si>
    <t>577134121</t>
  </si>
  <si>
    <t>Asfaltový beton vrstva obrusná ACO 11 (ABS) tř. I tl 40 mm š přes 3 m z nemodifikovaného asfaltu</t>
  </si>
  <si>
    <t>565155121</t>
  </si>
  <si>
    <t>Asfaltový beton vrstva podkladní ACP 16 (obalované kamenivo OKS) tl 70 mm š přes 3 m</t>
  </si>
  <si>
    <t>Komunikace z asfaltového betonu tl 450 mm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</si>
</sst>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0;\-###0"/>
    <numFmt numFmtId="167" formatCode="0.00%;\-0.00%"/>
    <numFmt numFmtId="168" formatCode="###0.0;\-###0.0"/>
    <numFmt numFmtId="169" formatCode="#,##0.00&quot; Kč&quot;"/>
    <numFmt numFmtId="170" formatCode="#,##0.000;\-#,##0.000"/>
    <numFmt numFmtId="171" formatCode="#,##0.000"/>
  </numFmts>
  <fonts count="64">
    <font>
      <sz val="8"/>
      <name val="MS Sans Serif"/>
      <family val="2"/>
    </font>
    <font>
      <sz val="11"/>
      <color indexed="8"/>
      <name val="Calibri"/>
      <family val="2"/>
    </font>
    <font>
      <sz val="8"/>
      <name val="Trebuchet MS"/>
      <family val="2"/>
    </font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6"/>
      <color indexed="10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MS Sans Serif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color indexed="12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i/>
      <sz val="10"/>
      <color rgb="FF0000FF"/>
      <name val="Arial"/>
      <family val="2"/>
    </font>
    <font>
      <sz val="10"/>
      <color rgb="FF505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 vertical="top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 vertical="top" wrapText="1"/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49"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5" fillId="0" borderId="14" xfId="0" applyFont="1" applyBorder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166" fontId="3" fillId="0" borderId="32" xfId="0" applyNumberFormat="1" applyFont="1" applyBorder="1" applyAlignment="1" applyProtection="1">
      <alignment horizontal="right" vertical="center"/>
      <protection/>
    </xf>
    <xf numFmtId="166" fontId="3" fillId="0" borderId="33" xfId="0" applyNumberFormat="1" applyFont="1" applyBorder="1" applyAlignment="1" applyProtection="1">
      <alignment horizontal="right" vertical="center"/>
      <protection/>
    </xf>
    <xf numFmtId="37" fontId="11" fillId="0" borderId="34" xfId="0" applyNumberFormat="1" applyFont="1" applyBorder="1" applyAlignment="1" applyProtection="1">
      <alignment horizontal="right" vertical="center"/>
      <protection/>
    </xf>
    <xf numFmtId="39" fontId="11" fillId="0" borderId="35" xfId="0" applyNumberFormat="1" applyFont="1" applyBorder="1" applyAlignment="1" applyProtection="1">
      <alignment horizontal="right" vertical="center"/>
      <protection/>
    </xf>
    <xf numFmtId="166" fontId="3" fillId="0" borderId="34" xfId="0" applyNumberFormat="1" applyFont="1" applyBorder="1" applyAlignment="1" applyProtection="1">
      <alignment horizontal="right" vertical="center"/>
      <protection/>
    </xf>
    <xf numFmtId="166" fontId="3" fillId="0" borderId="35" xfId="0" applyNumberFormat="1" applyFont="1" applyBorder="1" applyAlignment="1" applyProtection="1">
      <alignment horizontal="right" vertical="center"/>
      <protection/>
    </xf>
    <xf numFmtId="166" fontId="11" fillId="0" borderId="33" xfId="0" applyNumberFormat="1" applyFont="1" applyBorder="1" applyAlignment="1" applyProtection="1">
      <alignment horizontal="right" vertical="center"/>
      <protection/>
    </xf>
    <xf numFmtId="37" fontId="11" fillId="0" borderId="16" xfId="0" applyNumberFormat="1" applyFont="1" applyBorder="1" applyAlignment="1" applyProtection="1">
      <alignment horizontal="right" vertical="center"/>
      <protection/>
    </xf>
    <xf numFmtId="39" fontId="11" fillId="0" borderId="36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2" fillId="0" borderId="27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10" fillId="0" borderId="30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10" fillId="0" borderId="37" xfId="0" applyFont="1" applyBorder="1" applyAlignment="1" applyProtection="1">
      <alignment horizontal="left" vertical="center"/>
      <protection/>
    </xf>
    <xf numFmtId="0" fontId="12" fillId="0" borderId="38" xfId="0" applyFont="1" applyBorder="1" applyAlignment="1" applyProtection="1">
      <alignment horizontal="lef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left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39" fontId="11" fillId="0" borderId="40" xfId="0" applyNumberFormat="1" applyFont="1" applyBorder="1" applyAlignment="1" applyProtection="1">
      <alignment horizontal="right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39" fontId="3" fillId="0" borderId="40" xfId="0" applyNumberFormat="1" applyFont="1" applyBorder="1" applyAlignment="1" applyProtection="1">
      <alignment horizontal="right" vertical="center"/>
      <protection/>
    </xf>
    <xf numFmtId="166" fontId="3" fillId="0" borderId="44" xfId="0" applyNumberFormat="1" applyFont="1" applyBorder="1" applyAlignment="1" applyProtection="1">
      <alignment horizontal="right" vertical="center"/>
      <protection/>
    </xf>
    <xf numFmtId="0" fontId="7" fillId="0" borderId="40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167" fontId="7" fillId="0" borderId="42" xfId="0" applyNumberFormat="1" applyFont="1" applyBorder="1" applyAlignment="1" applyProtection="1">
      <alignment horizontal="right" vertical="center"/>
      <protection/>
    </xf>
    <xf numFmtId="39" fontId="11" fillId="0" borderId="45" xfId="0" applyNumberFormat="1" applyFont="1" applyBorder="1" applyAlignment="1" applyProtection="1">
      <alignment horizontal="right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37" fontId="3" fillId="0" borderId="40" xfId="0" applyNumberFormat="1" applyFont="1" applyBorder="1" applyAlignment="1" applyProtection="1">
      <alignment horizontal="right" vertical="center"/>
      <protection/>
    </xf>
    <xf numFmtId="0" fontId="13" fillId="0" borderId="40" xfId="0" applyFont="1" applyBorder="1" applyAlignment="1" applyProtection="1">
      <alignment horizontal="left" vertical="center"/>
      <protection/>
    </xf>
    <xf numFmtId="37" fontId="3" fillId="0" borderId="47" xfId="0" applyNumberFormat="1" applyFont="1" applyBorder="1" applyAlignment="1" applyProtection="1">
      <alignment horizontal="right" vertical="center"/>
      <protection/>
    </xf>
    <xf numFmtId="166" fontId="3" fillId="0" borderId="48" xfId="0" applyNumberFormat="1" applyFont="1" applyBorder="1" applyAlignment="1" applyProtection="1">
      <alignment horizontal="right" vertical="center"/>
      <protection/>
    </xf>
    <xf numFmtId="39" fontId="11" fillId="0" borderId="49" xfId="0" applyNumberFormat="1" applyFont="1" applyBorder="1" applyAlignment="1" applyProtection="1">
      <alignment horizontal="right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39" fontId="11" fillId="0" borderId="51" xfId="0" applyNumberFormat="1" applyFont="1" applyBorder="1" applyAlignment="1" applyProtection="1">
      <alignment horizontal="right" vertical="center"/>
      <protection/>
    </xf>
    <xf numFmtId="0" fontId="5" fillId="0" borderId="52" xfId="0" applyFont="1" applyBorder="1" applyAlignment="1" applyProtection="1">
      <alignment horizontal="left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39" fontId="11" fillId="0" borderId="25" xfId="0" applyNumberFormat="1" applyFont="1" applyBorder="1" applyAlignment="1" applyProtection="1">
      <alignment horizontal="right" vertical="center"/>
      <protection/>
    </xf>
    <xf numFmtId="166" fontId="11" fillId="0" borderId="16" xfId="0" applyNumberFormat="1" applyFont="1" applyBorder="1" applyAlignment="1" applyProtection="1">
      <alignment horizontal="right" vertical="center"/>
      <protection/>
    </xf>
    <xf numFmtId="39" fontId="11" fillId="0" borderId="54" xfId="0" applyNumberFormat="1" applyFont="1" applyBorder="1" applyAlignment="1" applyProtection="1">
      <alignment horizontal="right" vertical="center"/>
      <protection/>
    </xf>
    <xf numFmtId="0" fontId="5" fillId="0" borderId="55" xfId="0" applyFont="1" applyBorder="1" applyAlignment="1" applyProtection="1">
      <alignment horizontal="left" vertical="top"/>
      <protection/>
    </xf>
    <xf numFmtId="0" fontId="13" fillId="0" borderId="56" xfId="0" applyFont="1" applyBorder="1" applyAlignment="1" applyProtection="1">
      <alignment horizontal="left" vertical="center"/>
      <protection/>
    </xf>
    <xf numFmtId="0" fontId="10" fillId="0" borderId="57" xfId="0" applyFont="1" applyBorder="1" applyAlignment="1" applyProtection="1">
      <alignment horizontal="left" vertical="center"/>
      <protection/>
    </xf>
    <xf numFmtId="0" fontId="5" fillId="0" borderId="57" xfId="0" applyFont="1" applyBorder="1" applyAlignment="1" applyProtection="1">
      <alignment horizontal="left" vertical="top"/>
      <protection/>
    </xf>
    <xf numFmtId="0" fontId="14" fillId="0" borderId="29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39" fontId="14" fillId="0" borderId="31" xfId="0" applyNumberFormat="1" applyFont="1" applyBorder="1" applyAlignment="1" applyProtection="1">
      <alignment horizontal="right" vertical="center"/>
      <protection/>
    </xf>
    <xf numFmtId="0" fontId="5" fillId="0" borderId="58" xfId="0" applyFont="1" applyBorder="1" applyAlignment="1" applyProtection="1">
      <alignment horizontal="left" vertical="top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right" vertical="center"/>
      <protection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8" xfId="0" applyBorder="1" applyAlignment="1">
      <alignment horizontal="left" vertical="top"/>
    </xf>
    <xf numFmtId="0" fontId="7" fillId="0" borderId="59" xfId="0" applyFont="1" applyBorder="1" applyAlignment="1">
      <alignment horizontal="left" vertical="center"/>
    </xf>
    <xf numFmtId="2" fontId="7" fillId="0" borderId="60" xfId="0" applyNumberFormat="1" applyFont="1" applyBorder="1" applyAlignment="1">
      <alignment horizontal="center" vertical="center"/>
    </xf>
    <xf numFmtId="168" fontId="7" fillId="0" borderId="60" xfId="0" applyNumberFormat="1" applyFont="1" applyBorder="1" applyAlignment="1">
      <alignment horizontal="right" vertical="center"/>
    </xf>
    <xf numFmtId="39" fontId="7" fillId="0" borderId="61" xfId="0" applyNumberFormat="1" applyFont="1" applyBorder="1" applyAlignment="1">
      <alignment horizontal="right" vertical="center"/>
    </xf>
    <xf numFmtId="0" fontId="7" fillId="0" borderId="62" xfId="0" applyFont="1" applyBorder="1" applyAlignment="1">
      <alignment horizontal="left" vertical="center"/>
    </xf>
    <xf numFmtId="2" fontId="7" fillId="0" borderId="57" xfId="0" applyNumberFormat="1" applyFont="1" applyBorder="1" applyAlignment="1">
      <alignment horizontal="center" vertical="center"/>
    </xf>
    <xf numFmtId="168" fontId="7" fillId="0" borderId="57" xfId="0" applyNumberFormat="1" applyFont="1" applyBorder="1" applyAlignment="1">
      <alignment horizontal="right" vertical="center"/>
    </xf>
    <xf numFmtId="39" fontId="7" fillId="0" borderId="63" xfId="0" applyNumberFormat="1" applyFont="1" applyBorder="1" applyAlignment="1">
      <alignment horizontal="right" vertical="center"/>
    </xf>
    <xf numFmtId="0" fontId="0" fillId="0" borderId="64" xfId="0" applyBorder="1" applyAlignment="1">
      <alignment horizontal="left" vertical="top"/>
    </xf>
    <xf numFmtId="0" fontId="14" fillId="0" borderId="33" xfId="0" applyFont="1" applyBorder="1" applyAlignment="1">
      <alignment horizontal="left" vertical="center"/>
    </xf>
    <xf numFmtId="2" fontId="7" fillId="0" borderId="33" xfId="0" applyNumberFormat="1" applyFont="1" applyBorder="1" applyAlignment="1">
      <alignment horizontal="right" vertical="center"/>
    </xf>
    <xf numFmtId="168" fontId="7" fillId="0" borderId="33" xfId="0" applyNumberFormat="1" applyFont="1" applyBorder="1" applyAlignment="1">
      <alignment horizontal="right" vertical="center"/>
    </xf>
    <xf numFmtId="2" fontId="7" fillId="0" borderId="33" xfId="0" applyNumberFormat="1" applyFont="1" applyBorder="1" applyAlignment="1">
      <alignment horizontal="left" vertical="center"/>
    </xf>
    <xf numFmtId="39" fontId="14" fillId="0" borderId="36" xfId="0" applyNumberFormat="1" applyFont="1" applyBorder="1" applyAlignment="1">
      <alignment horizontal="right" vertical="center"/>
    </xf>
    <xf numFmtId="0" fontId="12" fillId="0" borderId="3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center"/>
    </xf>
    <xf numFmtId="168" fontId="5" fillId="0" borderId="2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left" vertical="top"/>
    </xf>
    <xf numFmtId="0" fontId="5" fillId="0" borderId="58" xfId="0" applyFont="1" applyBorder="1" applyAlignment="1">
      <alignment horizontal="left" vertical="top"/>
    </xf>
    <xf numFmtId="0" fontId="5" fillId="0" borderId="62" xfId="0" applyFont="1" applyBorder="1" applyAlignment="1">
      <alignment horizontal="left"/>
    </xf>
    <xf numFmtId="0" fontId="5" fillId="0" borderId="57" xfId="0" applyFont="1" applyBorder="1" applyAlignment="1">
      <alignment horizontal="left" vertical="top"/>
    </xf>
    <xf numFmtId="39" fontId="3" fillId="0" borderId="65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5" fillId="0" borderId="67" xfId="0" applyFont="1" applyBorder="1" applyAlignment="1">
      <alignment horizontal="left" vertical="top"/>
    </xf>
    <xf numFmtId="0" fontId="5" fillId="0" borderId="68" xfId="0" applyFont="1" applyBorder="1" applyAlignment="1">
      <alignment horizontal="left"/>
    </xf>
    <xf numFmtId="0" fontId="5" fillId="0" borderId="66" xfId="0" applyFont="1" applyBorder="1" applyAlignment="1">
      <alignment horizontal="left" vertical="top"/>
    </xf>
    <xf numFmtId="39" fontId="3" fillId="0" borderId="69" xfId="0" applyNumberFormat="1" applyFont="1" applyBorder="1" applyAlignment="1">
      <alignment horizontal="right" vertical="center"/>
    </xf>
    <xf numFmtId="0" fontId="15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>
      <alignment horizontal="left"/>
      <protection/>
    </xf>
    <xf numFmtId="0" fontId="17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>
      <alignment horizontal="left"/>
    </xf>
    <xf numFmtId="0" fontId="19" fillId="33" borderId="0" xfId="0" applyFont="1" applyFill="1" applyAlignment="1" applyProtection="1">
      <alignment horizontal="center"/>
      <protection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left" wrapText="1"/>
    </xf>
    <xf numFmtId="0" fontId="21" fillId="35" borderId="0" xfId="0" applyFont="1" applyFill="1" applyAlignment="1" applyProtection="1">
      <alignment wrapText="1"/>
      <protection/>
    </xf>
    <xf numFmtId="169" fontId="3" fillId="35" borderId="0" xfId="0" applyNumberFormat="1" applyFont="1" applyFill="1" applyAlignment="1" applyProtection="1">
      <alignment wrapText="1"/>
      <protection/>
    </xf>
    <xf numFmtId="0" fontId="11" fillId="0" borderId="66" xfId="0" applyFont="1" applyBorder="1" applyAlignment="1">
      <alignment horizontal="left" wrapText="1"/>
    </xf>
    <xf numFmtId="169" fontId="3" fillId="35" borderId="66" xfId="0" applyNumberFormat="1" applyFont="1" applyFill="1" applyBorder="1" applyAlignment="1">
      <alignment/>
    </xf>
    <xf numFmtId="0" fontId="14" fillId="35" borderId="0" xfId="0" applyFont="1" applyFill="1" applyAlignment="1">
      <alignment horizontal="left" wrapText="1"/>
    </xf>
    <xf numFmtId="169" fontId="14" fillId="35" borderId="0" xfId="0" applyNumberFormat="1" applyFont="1" applyFill="1" applyAlignment="1">
      <alignment horizontal="right"/>
    </xf>
    <xf numFmtId="0" fontId="17" fillId="35" borderId="0" xfId="0" applyFont="1" applyFill="1" applyAlignment="1">
      <alignment horizontal="left" wrapText="1"/>
    </xf>
    <xf numFmtId="169" fontId="17" fillId="35" borderId="0" xfId="0" applyNumberFormat="1" applyFont="1" applyFill="1" applyAlignment="1">
      <alignment horizontal="right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70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33" borderId="0" xfId="0" applyFill="1" applyAlignment="1">
      <alignment horizontal="left" vertical="top"/>
    </xf>
    <xf numFmtId="0" fontId="7" fillId="33" borderId="0" xfId="0" applyFont="1" applyFill="1" applyAlignment="1" applyProtection="1">
      <alignment horizontal="left"/>
      <protection/>
    </xf>
    <xf numFmtId="0" fontId="5" fillId="34" borderId="23" xfId="0" applyFont="1" applyFill="1" applyBorder="1" applyAlignment="1" applyProtection="1">
      <alignment horizontal="center" vertical="center" wrapText="1"/>
      <protection/>
    </xf>
    <xf numFmtId="0" fontId="5" fillId="34" borderId="23" xfId="0" applyFont="1" applyFill="1" applyBorder="1" applyAlignment="1">
      <alignment horizontal="center" vertical="center" wrapText="1"/>
    </xf>
    <xf numFmtId="49" fontId="23" fillId="0" borderId="0" xfId="0" applyNumberFormat="1" applyFont="1" applyAlignment="1" applyProtection="1">
      <alignment/>
      <protection/>
    </xf>
    <xf numFmtId="0" fontId="3" fillId="0" borderId="70" xfId="0" applyFont="1" applyBorder="1" applyAlignment="1">
      <alignment horizontal="center" wrapText="1"/>
    </xf>
    <xf numFmtId="49" fontId="3" fillId="0" borderId="71" xfId="0" applyNumberFormat="1" applyFont="1" applyBorder="1" applyAlignment="1">
      <alignment horizontal="left" wrapText="1"/>
    </xf>
    <xf numFmtId="0" fontId="3" fillId="0" borderId="71" xfId="0" applyFont="1" applyBorder="1" applyAlignment="1">
      <alignment horizontal="left" wrapText="1"/>
    </xf>
    <xf numFmtId="0" fontId="3" fillId="0" borderId="71" xfId="0" applyFont="1" applyBorder="1" applyAlignment="1">
      <alignment horizontal="center" wrapText="1"/>
    </xf>
    <xf numFmtId="49" fontId="3" fillId="0" borderId="70" xfId="0" applyNumberFormat="1" applyFont="1" applyBorder="1" applyAlignment="1">
      <alignment horizontal="left" wrapText="1"/>
    </xf>
    <xf numFmtId="0" fontId="3" fillId="0" borderId="70" xfId="0" applyFont="1" applyBorder="1" applyAlignment="1">
      <alignment horizontal="left" wrapText="1"/>
    </xf>
    <xf numFmtId="37" fontId="3" fillId="0" borderId="72" xfId="0" applyNumberFormat="1" applyFont="1" applyBorder="1" applyAlignment="1">
      <alignment horizontal="left"/>
    </xf>
    <xf numFmtId="37" fontId="3" fillId="0" borderId="73" xfId="0" applyNumberFormat="1" applyFont="1" applyBorder="1" applyAlignment="1">
      <alignment horizontal="left"/>
    </xf>
    <xf numFmtId="39" fontId="10" fillId="0" borderId="0" xfId="0" applyNumberFormat="1" applyFont="1" applyAlignment="1">
      <alignment/>
    </xf>
    <xf numFmtId="0" fontId="14" fillId="0" borderId="74" xfId="0" applyFont="1" applyBorder="1" applyAlignment="1" applyProtection="1">
      <alignment horizontal="left"/>
      <protection/>
    </xf>
    <xf numFmtId="37" fontId="3" fillId="0" borderId="0" xfId="0" applyNumberFormat="1" applyFont="1" applyAlignment="1">
      <alignment horizontal="left"/>
    </xf>
    <xf numFmtId="0" fontId="24" fillId="0" borderId="0" xfId="0" applyFont="1" applyAlignment="1">
      <alignment horizontal="left" wrapText="1"/>
    </xf>
    <xf numFmtId="170" fontId="24" fillId="0" borderId="0" xfId="0" applyNumberFormat="1" applyFont="1" applyAlignment="1">
      <alignment horizontal="right"/>
    </xf>
    <xf numFmtId="39" fontId="24" fillId="0" borderId="0" xfId="0" applyNumberFormat="1" applyFont="1" applyAlignment="1">
      <alignment horizontal="right"/>
    </xf>
    <xf numFmtId="0" fontId="7" fillId="0" borderId="75" xfId="0" applyFont="1" applyBorder="1" applyAlignment="1" applyProtection="1">
      <alignment horizontal="left" vertical="center"/>
      <protection/>
    </xf>
    <xf numFmtId="0" fontId="5" fillId="0" borderId="76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11" fillId="36" borderId="0" xfId="0" applyFont="1" applyFill="1" applyAlignment="1">
      <alignment horizontal="left" wrapText="1"/>
    </xf>
    <xf numFmtId="49" fontId="22" fillId="37" borderId="0" xfId="0" applyNumberFormat="1" applyFont="1" applyFill="1" applyAlignment="1" applyProtection="1">
      <alignment horizontal="left"/>
      <protection/>
    </xf>
    <xf numFmtId="49" fontId="22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 wrapText="1"/>
      <protection/>
    </xf>
    <xf numFmtId="0" fontId="22" fillId="35" borderId="0" xfId="0" applyFont="1" applyFill="1" applyAlignment="1" applyProtection="1">
      <alignment horizontal="left"/>
      <protection/>
    </xf>
    <xf numFmtId="49" fontId="22" fillId="35" borderId="0" xfId="0" applyNumberFormat="1" applyFont="1" applyFill="1" applyAlignment="1" applyProtection="1">
      <alignment horizontal="left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77" xfId="0" applyFont="1" applyBorder="1" applyAlignment="1">
      <alignment horizontal="left" wrapText="1"/>
    </xf>
    <xf numFmtId="49" fontId="3" fillId="0" borderId="77" xfId="0" applyNumberFormat="1" applyFont="1" applyBorder="1" applyAlignment="1">
      <alignment horizontal="left" wrapText="1"/>
    </xf>
    <xf numFmtId="0" fontId="3" fillId="0" borderId="77" xfId="0" applyFont="1" applyBorder="1" applyAlignment="1">
      <alignment horizontal="center" wrapText="1"/>
    </xf>
    <xf numFmtId="37" fontId="3" fillId="0" borderId="78" xfId="0" applyNumberFormat="1" applyFont="1" applyBorder="1" applyAlignment="1">
      <alignment horizontal="left"/>
    </xf>
    <xf numFmtId="4" fontId="3" fillId="0" borderId="71" xfId="0" applyNumberFormat="1" applyFont="1" applyBorder="1" applyAlignment="1">
      <alignment/>
    </xf>
    <xf numFmtId="4" fontId="3" fillId="0" borderId="79" xfId="0" applyNumberFormat="1" applyFont="1" applyBorder="1" applyAlignment="1">
      <alignment/>
    </xf>
    <xf numFmtId="4" fontId="3" fillId="0" borderId="70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77" xfId="0" applyNumberFormat="1" applyFont="1" applyBorder="1" applyAlignment="1">
      <alignment/>
    </xf>
    <xf numFmtId="4" fontId="3" fillId="0" borderId="80" xfId="0" applyNumberFormat="1" applyFont="1" applyBorder="1" applyAlignment="1">
      <alignment/>
    </xf>
    <xf numFmtId="37" fontId="3" fillId="0" borderId="81" xfId="0" applyNumberFormat="1" applyFont="1" applyBorder="1" applyAlignment="1">
      <alignment horizontal="left"/>
    </xf>
    <xf numFmtId="0" fontId="5" fillId="0" borderId="82" xfId="0" applyFont="1" applyBorder="1" applyAlignment="1" applyProtection="1">
      <alignment horizontal="right" vertical="center"/>
      <protection/>
    </xf>
    <xf numFmtId="37" fontId="26" fillId="0" borderId="0" xfId="0" applyNumberFormat="1" applyFont="1" applyAlignment="1">
      <alignment horizontal="left"/>
    </xf>
    <xf numFmtId="37" fontId="25" fillId="35" borderId="0" xfId="0" applyNumberFormat="1" applyFont="1" applyFill="1" applyAlignment="1">
      <alignment horizontal="left"/>
    </xf>
    <xf numFmtId="0" fontId="14" fillId="0" borderId="0" xfId="0" applyFont="1" applyAlignment="1" applyProtection="1">
      <alignment horizontal="left"/>
      <protection/>
    </xf>
    <xf numFmtId="0" fontId="25" fillId="0" borderId="0" xfId="0" applyFont="1" applyAlignment="1">
      <alignment wrapText="1"/>
    </xf>
    <xf numFmtId="39" fontId="25" fillId="0" borderId="0" xfId="0" applyNumberFormat="1" applyFont="1" applyAlignment="1">
      <alignment horizontal="right"/>
    </xf>
    <xf numFmtId="4" fontId="25" fillId="35" borderId="0" xfId="0" applyNumberFormat="1" applyFont="1" applyFill="1" applyAlignment="1" applyProtection="1">
      <alignment horizontal="right"/>
      <protection/>
    </xf>
    <xf numFmtId="37" fontId="10" fillId="0" borderId="74" xfId="0" applyNumberFormat="1" applyFont="1" applyBorder="1" applyAlignment="1">
      <alignment horizontal="left"/>
    </xf>
    <xf numFmtId="0" fontId="6" fillId="0" borderId="74" xfId="0" applyFont="1" applyBorder="1" applyAlignment="1" applyProtection="1">
      <alignment/>
      <protection/>
    </xf>
    <xf numFmtId="4" fontId="6" fillId="0" borderId="74" xfId="0" applyNumberFormat="1" applyFont="1" applyBorder="1" applyAlignment="1" applyProtection="1">
      <alignment/>
      <protection/>
    </xf>
    <xf numFmtId="4" fontId="14" fillId="0" borderId="74" xfId="0" applyNumberFormat="1" applyFont="1" applyBorder="1" applyAlignment="1" applyProtection="1">
      <alignment/>
      <protection/>
    </xf>
    <xf numFmtId="37" fontId="10" fillId="0" borderId="0" xfId="0" applyNumberFormat="1" applyFont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4" fontId="14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>
      <alignment horizontal="right" vertical="top"/>
    </xf>
    <xf numFmtId="0" fontId="3" fillId="0" borderId="83" xfId="0" applyFont="1" applyBorder="1" applyAlignment="1" applyProtection="1">
      <alignment horizontal="left" wrapText="1"/>
      <protection/>
    </xf>
    <xf numFmtId="0" fontId="3" fillId="38" borderId="70" xfId="0" applyFont="1" applyFill="1" applyBorder="1" applyAlignment="1" applyProtection="1">
      <alignment horizontal="left" wrapText="1"/>
      <protection/>
    </xf>
    <xf numFmtId="0" fontId="3" fillId="0" borderId="70" xfId="0" applyFont="1" applyBorder="1" applyAlignment="1" applyProtection="1">
      <alignment horizontal="left" wrapText="1"/>
      <protection/>
    </xf>
    <xf numFmtId="49" fontId="3" fillId="35" borderId="70" xfId="0" applyNumberFormat="1" applyFont="1" applyFill="1" applyBorder="1" applyAlignment="1" applyProtection="1">
      <alignment horizontal="center"/>
      <protection/>
    </xf>
    <xf numFmtId="4" fontId="22" fillId="35" borderId="70" xfId="0" applyNumberFormat="1" applyFont="1" applyFill="1" applyBorder="1" applyAlignment="1" applyProtection="1">
      <alignment horizontal="right"/>
      <protection/>
    </xf>
    <xf numFmtId="39" fontId="22" fillId="35" borderId="49" xfId="0" applyNumberFormat="1" applyFont="1" applyFill="1" applyBorder="1" applyAlignment="1" applyProtection="1">
      <alignment horizontal="right"/>
      <protection/>
    </xf>
    <xf numFmtId="0" fontId="3" fillId="0" borderId="77" xfId="0" applyFont="1" applyBorder="1" applyAlignment="1" applyProtection="1">
      <alignment horizontal="left" wrapText="1"/>
      <protection/>
    </xf>
    <xf numFmtId="49" fontId="11" fillId="0" borderId="70" xfId="0" applyNumberFormat="1" applyFont="1" applyBorder="1" applyAlignment="1">
      <alignment horizontal="left" wrapText="1"/>
    </xf>
    <xf numFmtId="0" fontId="11" fillId="0" borderId="70" xfId="0" applyFont="1" applyBorder="1" applyAlignment="1">
      <alignment horizontal="left" wrapText="1"/>
    </xf>
    <xf numFmtId="49" fontId="3" fillId="0" borderId="84" xfId="0" applyNumberFormat="1" applyFont="1" applyBorder="1" applyAlignment="1">
      <alignment horizontal="left" wrapText="1"/>
    </xf>
    <xf numFmtId="0" fontId="3" fillId="0" borderId="84" xfId="0" applyFont="1" applyBorder="1" applyAlignment="1">
      <alignment horizontal="center" wrapText="1"/>
    </xf>
    <xf numFmtId="4" fontId="3" fillId="0" borderId="84" xfId="0" applyNumberFormat="1" applyFont="1" applyBorder="1" applyAlignment="1">
      <alignment/>
    </xf>
    <xf numFmtId="4" fontId="3" fillId="0" borderId="85" xfId="0" applyNumberFormat="1" applyFont="1" applyBorder="1" applyAlignment="1">
      <alignment/>
    </xf>
    <xf numFmtId="49" fontId="11" fillId="0" borderId="71" xfId="0" applyNumberFormat="1" applyFont="1" applyBorder="1" applyAlignment="1">
      <alignment horizontal="left" wrapText="1"/>
    </xf>
    <xf numFmtId="0" fontId="11" fillId="0" borderId="71" xfId="0" applyFont="1" applyBorder="1" applyAlignment="1">
      <alignment horizontal="left" wrapText="1"/>
    </xf>
    <xf numFmtId="0" fontId="11" fillId="0" borderId="71" xfId="0" applyFont="1" applyBorder="1" applyAlignment="1">
      <alignment horizontal="center" wrapText="1"/>
    </xf>
    <xf numFmtId="4" fontId="11" fillId="0" borderId="71" xfId="0" applyNumberFormat="1" applyFont="1" applyBorder="1" applyAlignment="1">
      <alignment/>
    </xf>
    <xf numFmtId="4" fontId="11" fillId="0" borderId="79" xfId="0" applyNumberFormat="1" applyFont="1" applyBorder="1" applyAlignment="1">
      <alignment/>
    </xf>
    <xf numFmtId="49" fontId="11" fillId="0" borderId="77" xfId="0" applyNumberFormat="1" applyFont="1" applyBorder="1" applyAlignment="1">
      <alignment horizontal="left" wrapText="1"/>
    </xf>
    <xf numFmtId="0" fontId="11" fillId="0" borderId="77" xfId="0" applyFont="1" applyBorder="1" applyAlignment="1">
      <alignment horizontal="left" wrapText="1"/>
    </xf>
    <xf numFmtId="0" fontId="11" fillId="0" borderId="77" xfId="0" applyFont="1" applyBorder="1" applyAlignment="1">
      <alignment horizontal="center" wrapText="1"/>
    </xf>
    <xf numFmtId="4" fontId="11" fillId="0" borderId="77" xfId="0" applyNumberFormat="1" applyFont="1" applyBorder="1" applyAlignment="1">
      <alignment/>
    </xf>
    <xf numFmtId="4" fontId="11" fillId="0" borderId="80" xfId="0" applyNumberFormat="1" applyFont="1" applyBorder="1" applyAlignment="1">
      <alignment/>
    </xf>
    <xf numFmtId="0" fontId="3" fillId="0" borderId="86" xfId="0" applyFont="1" applyBorder="1" applyAlignment="1">
      <alignment horizontal="left" wrapText="1"/>
    </xf>
    <xf numFmtId="49" fontId="3" fillId="0" borderId="87" xfId="0" applyNumberFormat="1" applyFont="1" applyBorder="1" applyAlignment="1">
      <alignment horizontal="left" wrapText="1"/>
    </xf>
    <xf numFmtId="0" fontId="3" fillId="0" borderId="87" xfId="0" applyFont="1" applyBorder="1" applyAlignment="1">
      <alignment horizontal="left" wrapText="1"/>
    </xf>
    <xf numFmtId="0" fontId="3" fillId="0" borderId="87" xfId="0" applyFont="1" applyBorder="1" applyAlignment="1">
      <alignment horizontal="center" wrapText="1"/>
    </xf>
    <xf numFmtId="4" fontId="3" fillId="0" borderId="87" xfId="0" applyNumberFormat="1" applyFont="1" applyBorder="1" applyAlignment="1">
      <alignment/>
    </xf>
    <xf numFmtId="4" fontId="3" fillId="0" borderId="88" xfId="0" applyNumberFormat="1" applyFont="1" applyBorder="1" applyAlignment="1">
      <alignment/>
    </xf>
    <xf numFmtId="49" fontId="3" fillId="0" borderId="83" xfId="0" applyNumberFormat="1" applyFont="1" applyBorder="1" applyAlignment="1">
      <alignment horizontal="left" wrapText="1"/>
    </xf>
    <xf numFmtId="0" fontId="3" fillId="0" borderId="83" xfId="0" applyFont="1" applyBorder="1" applyAlignment="1">
      <alignment horizontal="left" wrapText="1"/>
    </xf>
    <xf numFmtId="0" fontId="3" fillId="0" borderId="83" xfId="0" applyFont="1" applyBorder="1" applyAlignment="1">
      <alignment horizontal="center" wrapText="1"/>
    </xf>
    <xf numFmtId="4" fontId="3" fillId="0" borderId="83" xfId="0" applyNumberFormat="1" applyFont="1" applyBorder="1" applyAlignment="1">
      <alignment/>
    </xf>
    <xf numFmtId="4" fontId="3" fillId="0" borderId="89" xfId="0" applyNumberFormat="1" applyFont="1" applyBorder="1" applyAlignment="1">
      <alignment/>
    </xf>
    <xf numFmtId="49" fontId="62" fillId="0" borderId="90" xfId="0" applyNumberFormat="1" applyFont="1" applyBorder="1" applyAlignment="1">
      <alignment horizontal="left" wrapText="1"/>
    </xf>
    <xf numFmtId="0" fontId="62" fillId="0" borderId="90" xfId="0" applyFont="1" applyBorder="1" applyAlignment="1">
      <alignment horizontal="left" wrapText="1"/>
    </xf>
    <xf numFmtId="0" fontId="62" fillId="0" borderId="90" xfId="0" applyFont="1" applyBorder="1" applyAlignment="1">
      <alignment horizontal="center" wrapText="1"/>
    </xf>
    <xf numFmtId="4" fontId="62" fillId="0" borderId="90" xfId="0" applyNumberFormat="1" applyFont="1" applyBorder="1" applyAlignment="1">
      <alignment/>
    </xf>
    <xf numFmtId="4" fontId="62" fillId="0" borderId="91" xfId="0" applyNumberFormat="1" applyFont="1" applyBorder="1" applyAlignment="1">
      <alignment/>
    </xf>
    <xf numFmtId="49" fontId="3" fillId="0" borderId="90" xfId="0" applyNumberFormat="1" applyFont="1" applyBorder="1" applyAlignment="1">
      <alignment horizontal="left" wrapText="1"/>
    </xf>
    <xf numFmtId="0" fontId="3" fillId="0" borderId="90" xfId="0" applyFont="1" applyBorder="1" applyAlignment="1">
      <alignment horizontal="left" wrapText="1"/>
    </xf>
    <xf numFmtId="0" fontId="3" fillId="0" borderId="90" xfId="0" applyFont="1" applyBorder="1" applyAlignment="1">
      <alignment horizontal="center" wrapText="1"/>
    </xf>
    <xf numFmtId="4" fontId="3" fillId="0" borderId="90" xfId="0" applyNumberFormat="1" applyFont="1" applyBorder="1" applyAlignment="1">
      <alignment/>
    </xf>
    <xf numFmtId="4" fontId="3" fillId="0" borderId="91" xfId="0" applyNumberFormat="1" applyFont="1" applyBorder="1" applyAlignment="1">
      <alignment/>
    </xf>
    <xf numFmtId="49" fontId="3" fillId="0" borderId="92" xfId="0" applyNumberFormat="1" applyFont="1" applyBorder="1" applyAlignment="1">
      <alignment horizontal="left" wrapText="1"/>
    </xf>
    <xf numFmtId="0" fontId="3" fillId="0" borderId="92" xfId="0" applyFont="1" applyBorder="1" applyAlignment="1">
      <alignment horizontal="center" wrapText="1"/>
    </xf>
    <xf numFmtId="4" fontId="3" fillId="0" borderId="92" xfId="0" applyNumberFormat="1" applyFont="1" applyBorder="1" applyAlignment="1">
      <alignment/>
    </xf>
    <xf numFmtId="4" fontId="3" fillId="0" borderId="93" xfId="0" applyNumberFormat="1" applyFont="1" applyBorder="1" applyAlignment="1">
      <alignment/>
    </xf>
    <xf numFmtId="0" fontId="3" fillId="0" borderId="94" xfId="0" applyFont="1" applyBorder="1" applyAlignment="1">
      <alignment horizontal="left"/>
    </xf>
    <xf numFmtId="0" fontId="3" fillId="0" borderId="95" xfId="0" applyFont="1" applyBorder="1" applyAlignment="1">
      <alignment horizontal="left"/>
    </xf>
    <xf numFmtId="0" fontId="62" fillId="0" borderId="96" xfId="0" applyFont="1" applyBorder="1" applyAlignment="1">
      <alignment horizontal="left"/>
    </xf>
    <xf numFmtId="0" fontId="3" fillId="0" borderId="96" xfId="0" applyFont="1" applyBorder="1" applyAlignment="1">
      <alignment horizontal="left"/>
    </xf>
    <xf numFmtId="0" fontId="62" fillId="0" borderId="95" xfId="0" applyFont="1" applyBorder="1" applyAlignment="1">
      <alignment horizontal="left"/>
    </xf>
    <xf numFmtId="49" fontId="62" fillId="0" borderId="83" xfId="0" applyNumberFormat="1" applyFont="1" applyBorder="1" applyAlignment="1">
      <alignment horizontal="left" wrapText="1"/>
    </xf>
    <xf numFmtId="0" fontId="62" fillId="0" borderId="83" xfId="0" applyFont="1" applyBorder="1" applyAlignment="1">
      <alignment horizontal="left" wrapText="1"/>
    </xf>
    <xf numFmtId="0" fontId="62" fillId="0" borderId="83" xfId="0" applyFont="1" applyBorder="1" applyAlignment="1">
      <alignment horizontal="center" wrapText="1"/>
    </xf>
    <xf numFmtId="4" fontId="62" fillId="0" borderId="83" xfId="0" applyNumberFormat="1" applyFont="1" applyBorder="1" applyAlignment="1">
      <alignment/>
    </xf>
    <xf numFmtId="4" fontId="62" fillId="0" borderId="89" xfId="0" applyNumberFormat="1" applyFont="1" applyBorder="1" applyAlignment="1">
      <alignment/>
    </xf>
    <xf numFmtId="37" fontId="3" fillId="0" borderId="96" xfId="0" applyNumberFormat="1" applyFont="1" applyBorder="1" applyAlignment="1">
      <alignment horizontal="left"/>
    </xf>
    <xf numFmtId="37" fontId="10" fillId="0" borderId="97" xfId="0" applyNumberFormat="1" applyFont="1" applyBorder="1" applyAlignment="1">
      <alignment horizontal="left"/>
    </xf>
    <xf numFmtId="0" fontId="3" fillId="0" borderId="98" xfId="0" applyFont="1" applyBorder="1" applyAlignment="1">
      <alignment horizontal="left"/>
    </xf>
    <xf numFmtId="37" fontId="3" fillId="0" borderId="95" xfId="0" applyNumberFormat="1" applyFont="1" applyBorder="1" applyAlignment="1">
      <alignment horizontal="left"/>
    </xf>
    <xf numFmtId="49" fontId="3" fillId="0" borderId="83" xfId="0" applyNumberFormat="1" applyFont="1" applyBorder="1" applyAlignment="1" applyProtection="1">
      <alignment horizontal="left" wrapText="1"/>
      <protection/>
    </xf>
    <xf numFmtId="0" fontId="62" fillId="0" borderId="90" xfId="0" applyFont="1" applyBorder="1" applyAlignment="1" applyProtection="1">
      <alignment horizontal="left" wrapText="1"/>
      <protection/>
    </xf>
    <xf numFmtId="0" fontId="63" fillId="0" borderId="83" xfId="0" applyFont="1" applyBorder="1" applyAlignment="1" applyProtection="1">
      <alignment horizontal="left"/>
      <protection/>
    </xf>
    <xf numFmtId="0" fontId="3" fillId="0" borderId="83" xfId="0" applyFont="1" applyBorder="1" applyAlignment="1" applyProtection="1">
      <alignment horizontal="center"/>
      <protection/>
    </xf>
    <xf numFmtId="4" fontId="3" fillId="0" borderId="83" xfId="0" applyNumberFormat="1" applyFont="1" applyBorder="1" applyAlignment="1" applyProtection="1">
      <alignment/>
      <protection/>
    </xf>
    <xf numFmtId="16" fontId="14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center" wrapText="1"/>
    </xf>
    <xf numFmtId="170" fontId="14" fillId="0" borderId="0" xfId="0" applyNumberFormat="1" applyFont="1" applyAlignment="1">
      <alignment horizontal="right"/>
    </xf>
    <xf numFmtId="39" fontId="14" fillId="0" borderId="0" xfId="0" applyNumberFormat="1" applyFont="1" applyAlignment="1">
      <alignment horizontal="right"/>
    </xf>
    <xf numFmtId="0" fontId="3" fillId="0" borderId="71" xfId="0" applyFont="1" applyBorder="1" applyAlignment="1" applyProtection="1">
      <alignment horizontal="center" wrapText="1"/>
      <protection/>
    </xf>
    <xf numFmtId="4" fontId="22" fillId="35" borderId="71" xfId="0" applyNumberFormat="1" applyFont="1" applyFill="1" applyBorder="1" applyAlignment="1" applyProtection="1">
      <alignment/>
      <protection/>
    </xf>
    <xf numFmtId="39" fontId="3" fillId="0" borderId="79" xfId="0" applyNumberFormat="1" applyFont="1" applyBorder="1" applyAlignment="1">
      <alignment/>
    </xf>
    <xf numFmtId="49" fontId="22" fillId="39" borderId="70" xfId="0" applyNumberFormat="1" applyFont="1" applyFill="1" applyBorder="1" applyAlignment="1" applyProtection="1">
      <alignment horizontal="center"/>
      <protection/>
    </xf>
    <xf numFmtId="4" fontId="22" fillId="35" borderId="70" xfId="0" applyNumberFormat="1" applyFont="1" applyFill="1" applyBorder="1" applyAlignment="1" applyProtection="1">
      <alignment/>
      <protection/>
    </xf>
    <xf numFmtId="39" fontId="3" fillId="0" borderId="49" xfId="0" applyNumberFormat="1" applyFont="1" applyBorder="1" applyAlignment="1">
      <alignment/>
    </xf>
    <xf numFmtId="0" fontId="3" fillId="36" borderId="70" xfId="0" applyFont="1" applyFill="1" applyBorder="1" applyAlignment="1" applyProtection="1">
      <alignment horizontal="left"/>
      <protection/>
    </xf>
    <xf numFmtId="49" fontId="3" fillId="36" borderId="70" xfId="0" applyNumberFormat="1" applyFont="1" applyFill="1" applyBorder="1" applyAlignment="1" applyProtection="1">
      <alignment horizontal="left"/>
      <protection/>
    </xf>
    <xf numFmtId="4" fontId="3" fillId="39" borderId="70" xfId="0" applyNumberFormat="1" applyFont="1" applyFill="1" applyBorder="1" applyAlignment="1" applyProtection="1">
      <alignment horizontal="right"/>
      <protection/>
    </xf>
    <xf numFmtId="0" fontId="3" fillId="0" borderId="70" xfId="0" applyFont="1" applyBorder="1" applyAlignment="1">
      <alignment wrapText="1"/>
    </xf>
    <xf numFmtId="49" fontId="3" fillId="0" borderId="70" xfId="0" applyNumberFormat="1" applyFont="1" applyBorder="1" applyAlignment="1" applyProtection="1">
      <alignment horizontal="center"/>
      <protection/>
    </xf>
    <xf numFmtId="39" fontId="11" fillId="0" borderId="70" xfId="0" applyNumberFormat="1" applyFont="1" applyBorder="1" applyAlignment="1">
      <alignment/>
    </xf>
    <xf numFmtId="49" fontId="22" fillId="0" borderId="70" xfId="0" applyNumberFormat="1" applyFont="1" applyBorder="1" applyAlignment="1" applyProtection="1">
      <alignment/>
      <protection/>
    </xf>
    <xf numFmtId="49" fontId="22" fillId="36" borderId="70" xfId="0" applyNumberFormat="1" applyFont="1" applyFill="1" applyBorder="1" applyAlignment="1" applyProtection="1">
      <alignment/>
      <protection/>
    </xf>
    <xf numFmtId="49" fontId="22" fillId="36" borderId="70" xfId="0" applyNumberFormat="1" applyFont="1" applyFill="1" applyBorder="1" applyAlignment="1" applyProtection="1">
      <alignment horizontal="center"/>
      <protection/>
    </xf>
    <xf numFmtId="4" fontId="22" fillId="36" borderId="70" xfId="0" applyNumberFormat="1" applyFont="1" applyFill="1" applyBorder="1" applyAlignment="1" applyProtection="1">
      <alignment/>
      <protection/>
    </xf>
    <xf numFmtId="39" fontId="22" fillId="0" borderId="70" xfId="0" applyNumberFormat="1" applyFont="1" applyBorder="1" applyAlignment="1" applyProtection="1">
      <alignment/>
      <protection/>
    </xf>
    <xf numFmtId="0" fontId="11" fillId="0" borderId="70" xfId="0" applyFont="1" applyBorder="1" applyAlignment="1">
      <alignment horizontal="center" wrapText="1"/>
    </xf>
    <xf numFmtId="39" fontId="11" fillId="0" borderId="70" xfId="0" applyNumberFormat="1" applyFont="1" applyBorder="1" applyAlignment="1">
      <alignment horizontal="right"/>
    </xf>
    <xf numFmtId="4" fontId="22" fillId="0" borderId="49" xfId="0" applyNumberFormat="1" applyFont="1" applyBorder="1" applyAlignment="1" applyProtection="1">
      <alignment/>
      <protection/>
    </xf>
    <xf numFmtId="49" fontId="22" fillId="0" borderId="77" xfId="0" applyNumberFormat="1" applyFont="1" applyBorder="1" applyAlignment="1" applyProtection="1">
      <alignment/>
      <protection/>
    </xf>
    <xf numFmtId="49" fontId="22" fillId="36" borderId="77" xfId="0" applyNumberFormat="1" applyFont="1" applyFill="1" applyBorder="1" applyAlignment="1" applyProtection="1">
      <alignment horizontal="center"/>
      <protection/>
    </xf>
    <xf numFmtId="39" fontId="22" fillId="0" borderId="77" xfId="0" applyNumberFormat="1" applyFont="1" applyBorder="1" applyAlignment="1" applyProtection="1">
      <alignment/>
      <protection/>
    </xf>
    <xf numFmtId="4" fontId="22" fillId="36" borderId="77" xfId="0" applyNumberFormat="1" applyFont="1" applyFill="1" applyBorder="1" applyAlignment="1" applyProtection="1">
      <alignment/>
      <protection/>
    </xf>
    <xf numFmtId="39" fontId="3" fillId="0" borderId="80" xfId="0" applyNumberFormat="1" applyFont="1" applyBorder="1" applyAlignment="1">
      <alignment/>
    </xf>
    <xf numFmtId="0" fontId="3" fillId="0" borderId="99" xfId="0" applyFont="1" applyBorder="1" applyAlignment="1">
      <alignment horizontal="left" wrapText="1"/>
    </xf>
    <xf numFmtId="0" fontId="3" fillId="36" borderId="100" xfId="0" applyFont="1" applyFill="1" applyBorder="1" applyAlignment="1" applyProtection="1">
      <alignment horizontal="left" wrapText="1"/>
      <protection/>
    </xf>
    <xf numFmtId="49" fontId="3" fillId="0" borderId="101" xfId="0" applyNumberFormat="1" applyFont="1" applyBorder="1" applyAlignment="1">
      <alignment horizontal="left" wrapText="1"/>
    </xf>
    <xf numFmtId="0" fontId="3" fillId="0" borderId="92" xfId="0" applyFont="1" applyBorder="1" applyAlignment="1">
      <alignment horizontal="left" wrapText="1"/>
    </xf>
    <xf numFmtId="0" fontId="21" fillId="0" borderId="40" xfId="0" applyFont="1" applyBorder="1" applyAlignment="1" applyProtection="1">
      <alignment horizontal="left" vertical="center"/>
      <protection/>
    </xf>
    <xf numFmtId="0" fontId="21" fillId="0" borderId="41" xfId="0" applyFont="1" applyBorder="1" applyAlignment="1" applyProtection="1">
      <alignment horizontal="left" vertical="center"/>
      <protection/>
    </xf>
    <xf numFmtId="0" fontId="3" fillId="0" borderId="102" xfId="0" applyFont="1" applyBorder="1" applyAlignment="1" applyProtection="1">
      <alignment wrapText="1"/>
      <protection/>
    </xf>
    <xf numFmtId="0" fontId="3" fillId="0" borderId="100" xfId="0" applyFont="1" applyBorder="1" applyAlignment="1" applyProtection="1">
      <alignment horizontal="left" wrapText="1"/>
      <protection/>
    </xf>
    <xf numFmtId="0" fontId="3" fillId="36" borderId="103" xfId="0" applyFont="1" applyFill="1" applyBorder="1" applyAlignment="1" applyProtection="1">
      <alignment horizontal="left" wrapText="1"/>
      <protection/>
    </xf>
    <xf numFmtId="49" fontId="3" fillId="0" borderId="104" xfId="0" applyNumberFormat="1" applyFont="1" applyBorder="1" applyAlignment="1">
      <alignment horizontal="left" wrapText="1"/>
    </xf>
    <xf numFmtId="0" fontId="3" fillId="0" borderId="105" xfId="0" applyFont="1" applyBorder="1" applyAlignment="1">
      <alignment horizontal="left" wrapText="1"/>
    </xf>
    <xf numFmtId="37" fontId="10" fillId="0" borderId="0" xfId="0" applyNumberFormat="1" applyFont="1" applyBorder="1" applyAlignment="1">
      <alignment horizontal="left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  <xf numFmtId="37" fontId="3" fillId="0" borderId="94" xfId="0" applyNumberFormat="1" applyFont="1" applyBorder="1" applyAlignment="1">
      <alignment horizontal="left"/>
    </xf>
    <xf numFmtId="49" fontId="3" fillId="0" borderId="90" xfId="0" applyNumberFormat="1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39" fontId="11" fillId="0" borderId="40" xfId="0" applyNumberFormat="1" applyFont="1" applyBorder="1" applyAlignment="1">
      <alignment horizontal="right"/>
    </xf>
    <xf numFmtId="0" fontId="0" fillId="0" borderId="82" xfId="0" applyBorder="1" applyAlignment="1">
      <alignment horizontal="right" vertical="top"/>
    </xf>
    <xf numFmtId="39" fontId="11" fillId="0" borderId="40" xfId="0" applyNumberFormat="1" applyFont="1" applyBorder="1" applyAlignment="1" applyProtection="1">
      <alignment horizontal="right" vertical="center"/>
      <protection/>
    </xf>
    <xf numFmtId="0" fontId="0" fillId="0" borderId="82" xfId="0" applyBorder="1" applyAlignment="1">
      <alignment horizontal="right" vertical="center"/>
    </xf>
    <xf numFmtId="0" fontId="7" fillId="0" borderId="23" xfId="0" applyFont="1" applyBorder="1" applyAlignment="1" applyProtection="1">
      <alignment horizontal="center" vertical="center" wrapText="1"/>
      <protection/>
    </xf>
    <xf numFmtId="39" fontId="7" fillId="0" borderId="57" xfId="0" applyNumberFormat="1" applyFont="1" applyBorder="1" applyAlignment="1">
      <alignment horizontal="right" vertical="center"/>
    </xf>
    <xf numFmtId="0" fontId="5" fillId="0" borderId="106" xfId="0" applyFont="1" applyBorder="1" applyAlignment="1" applyProtection="1">
      <alignment horizontal="left" vertical="center" wrapText="1"/>
      <protection/>
    </xf>
    <xf numFmtId="0" fontId="7" fillId="0" borderId="106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39" fontId="7" fillId="0" borderId="60" xfId="0" applyNumberFormat="1" applyFont="1" applyBorder="1" applyAlignment="1">
      <alignment horizontal="right" vertical="center"/>
    </xf>
    <xf numFmtId="0" fontId="7" fillId="0" borderId="107" xfId="0" applyFont="1" applyBorder="1" applyAlignment="1" applyProtection="1">
      <alignment horizontal="left" vertical="center" wrapText="1"/>
      <protection/>
    </xf>
    <xf numFmtId="0" fontId="7" fillId="0" borderId="107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108" xfId="0" applyFont="1" applyBorder="1" applyAlignment="1" applyProtection="1">
      <alignment horizontal="left" vertical="center" wrapText="1"/>
      <protection/>
    </xf>
    <xf numFmtId="0" fontId="7" fillId="0" borderId="109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14" fontId="7" fillId="0" borderId="23" xfId="0" applyNumberFormat="1" applyFont="1" applyBorder="1" applyAlignment="1" applyProtection="1">
      <alignment horizontal="center" vertical="center"/>
      <protection/>
    </xf>
    <xf numFmtId="0" fontId="17" fillId="33" borderId="0" xfId="0" applyFont="1" applyFill="1" applyAlignment="1" applyProtection="1">
      <alignment horizontal="left"/>
      <protection/>
    </xf>
    <xf numFmtId="0" fontId="2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6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R38"/>
  <sheetViews>
    <sheetView showGridLines="0" tabSelected="1" zoomScalePageLayoutView="0" workbookViewId="0" topLeftCell="A1">
      <selection activeCell="E6" sqref="E6:L6"/>
    </sheetView>
  </sheetViews>
  <sheetFormatPr defaultColWidth="9.33203125" defaultRowHeight="10.5"/>
  <cols>
    <col min="1" max="1" width="4" style="1" customWidth="1"/>
    <col min="2" max="2" width="8.33203125" style="1" customWidth="1"/>
    <col min="3" max="3" width="1.83203125" style="1" customWidth="1"/>
    <col min="4" max="4" width="6.33203125" style="1" customWidth="1"/>
    <col min="5" max="5" width="15.16015625" style="1" customWidth="1"/>
    <col min="6" max="6" width="1.171875" style="1" customWidth="1"/>
    <col min="7" max="7" width="4.33203125" style="1" customWidth="1"/>
    <col min="9" max="9" width="5.16015625" style="1" customWidth="1"/>
    <col min="10" max="10" width="4.16015625" style="1" customWidth="1"/>
    <col min="11" max="11" width="2.33203125" style="1" customWidth="1"/>
    <col min="12" max="12" width="6.16015625" style="1" customWidth="1"/>
    <col min="14" max="14" width="5" style="1" customWidth="1"/>
    <col min="15" max="15" width="6.5" style="1" customWidth="1"/>
    <col min="16" max="16" width="10.83203125" style="1" customWidth="1"/>
    <col min="17" max="17" width="3.16015625" style="1" customWidth="1"/>
    <col min="18" max="18" width="17.33203125" style="1" customWidth="1"/>
  </cols>
  <sheetData>
    <row r="1" spans="1:18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3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8"/>
    </row>
    <row r="3" spans="1:18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1:18" ht="12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8" ht="27" customHeight="1" thickBot="1">
      <c r="A5" s="15"/>
      <c r="B5" s="16" t="s">
        <v>1</v>
      </c>
      <c r="C5" s="16"/>
      <c r="D5" s="16"/>
      <c r="E5" s="341" t="s">
        <v>303</v>
      </c>
      <c r="F5" s="341"/>
      <c r="G5" s="341"/>
      <c r="H5" s="341"/>
      <c r="I5" s="341"/>
      <c r="J5" s="341"/>
      <c r="K5" s="341"/>
      <c r="L5" s="341"/>
      <c r="M5" s="16"/>
      <c r="N5" s="16"/>
      <c r="O5" s="338" t="s">
        <v>2</v>
      </c>
      <c r="P5" s="338"/>
      <c r="Q5" s="17"/>
      <c r="R5" s="18" t="s">
        <v>109</v>
      </c>
    </row>
    <row r="6" spans="1:18" ht="23.25" customHeight="1" thickBot="1">
      <c r="A6" s="15"/>
      <c r="B6" s="16" t="s">
        <v>3</v>
      </c>
      <c r="C6" s="16"/>
      <c r="D6" s="16"/>
      <c r="E6" s="341" t="s">
        <v>259</v>
      </c>
      <c r="F6" s="341"/>
      <c r="G6" s="341"/>
      <c r="H6" s="341"/>
      <c r="I6" s="341"/>
      <c r="J6" s="341"/>
      <c r="K6" s="341"/>
      <c r="L6" s="341"/>
      <c r="M6" s="16"/>
      <c r="N6" s="16"/>
      <c r="O6" s="338" t="s">
        <v>4</v>
      </c>
      <c r="P6" s="338"/>
      <c r="Q6" s="19"/>
      <c r="R6" s="20"/>
    </row>
    <row r="7" spans="1:18" ht="23.25" customHeight="1" thickBot="1">
      <c r="A7" s="15"/>
      <c r="B7" s="16" t="s">
        <v>5</v>
      </c>
      <c r="C7" s="16"/>
      <c r="D7" s="16"/>
      <c r="E7" s="341" t="s">
        <v>301</v>
      </c>
      <c r="F7" s="341"/>
      <c r="G7" s="341"/>
      <c r="H7" s="341"/>
      <c r="I7" s="341"/>
      <c r="J7" s="341"/>
      <c r="K7" s="341"/>
      <c r="L7" s="341"/>
      <c r="M7" s="16"/>
      <c r="N7" s="16"/>
      <c r="O7" s="330" t="s">
        <v>261</v>
      </c>
      <c r="P7" s="330"/>
      <c r="Q7" s="21"/>
      <c r="R7" s="22"/>
    </row>
    <row r="8" spans="1:18" ht="12" thickBo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338" t="s">
        <v>6</v>
      </c>
      <c r="P8" s="338"/>
      <c r="Q8" s="16" t="s">
        <v>7</v>
      </c>
      <c r="R8" s="20"/>
    </row>
    <row r="9" spans="1:18" ht="27.75" customHeight="1">
      <c r="A9" s="15"/>
      <c r="B9" s="16" t="s">
        <v>8</v>
      </c>
      <c r="C9" s="16"/>
      <c r="D9" s="16"/>
      <c r="E9" s="339" t="s">
        <v>260</v>
      </c>
      <c r="F9" s="339"/>
      <c r="G9" s="339"/>
      <c r="H9" s="339"/>
      <c r="I9" s="339"/>
      <c r="J9" s="339"/>
      <c r="K9" s="339"/>
      <c r="L9" s="339"/>
      <c r="M9" s="16"/>
      <c r="N9" s="16"/>
      <c r="O9" s="340"/>
      <c r="P9" s="340"/>
      <c r="Q9" s="172"/>
      <c r="R9" s="173"/>
    </row>
    <row r="10" spans="1:18" ht="27.75" customHeight="1">
      <c r="A10" s="15"/>
      <c r="B10" s="324" t="s">
        <v>121</v>
      </c>
      <c r="C10" s="325"/>
      <c r="D10" s="181"/>
      <c r="E10" s="336" t="s">
        <v>9</v>
      </c>
      <c r="F10" s="336"/>
      <c r="G10" s="336"/>
      <c r="H10" s="336"/>
      <c r="I10" s="336"/>
      <c r="J10" s="336"/>
      <c r="K10" s="336"/>
      <c r="L10" s="336"/>
      <c r="M10" s="16"/>
      <c r="N10" s="16"/>
      <c r="O10" s="337"/>
      <c r="P10" s="337"/>
      <c r="Q10" s="174"/>
      <c r="R10" s="37"/>
    </row>
    <row r="11" spans="1:18" ht="27.75" customHeight="1">
      <c r="A11" s="15"/>
      <c r="B11" s="16" t="s">
        <v>119</v>
      </c>
      <c r="C11" s="16"/>
      <c r="D11" s="16"/>
      <c r="E11" s="336" t="s">
        <v>10</v>
      </c>
      <c r="F11" s="336"/>
      <c r="G11" s="336"/>
      <c r="H11" s="336"/>
      <c r="I11" s="336"/>
      <c r="J11" s="336"/>
      <c r="K11" s="336"/>
      <c r="L11" s="336"/>
      <c r="M11" s="16"/>
      <c r="N11" s="16"/>
      <c r="O11" s="337"/>
      <c r="P11" s="337"/>
      <c r="Q11" s="174"/>
      <c r="R11" s="37"/>
    </row>
    <row r="12" spans="1:18" ht="27.75" customHeight="1" thickBot="1">
      <c r="A12" s="15"/>
      <c r="B12" s="16" t="s">
        <v>120</v>
      </c>
      <c r="C12" s="16"/>
      <c r="D12" s="16"/>
      <c r="E12" s="332" t="s">
        <v>258</v>
      </c>
      <c r="F12" s="332"/>
      <c r="G12" s="332"/>
      <c r="H12" s="332"/>
      <c r="I12" s="332"/>
      <c r="J12" s="332"/>
      <c r="K12" s="332"/>
      <c r="L12" s="332"/>
      <c r="M12" s="16"/>
      <c r="N12" s="16"/>
      <c r="O12" s="333"/>
      <c r="P12" s="333"/>
      <c r="Q12" s="333"/>
      <c r="R12" s="333"/>
    </row>
    <row r="13" spans="1:18" ht="11.25">
      <c r="A13" s="23"/>
      <c r="B13" s="24"/>
      <c r="C13" s="24"/>
      <c r="D13" s="24"/>
      <c r="E13" s="25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25"/>
      <c r="Q13" s="25"/>
      <c r="R13" s="26"/>
    </row>
    <row r="14" spans="1:18" ht="11.25">
      <c r="A14" s="15"/>
      <c r="B14" s="16"/>
      <c r="C14" s="16"/>
      <c r="D14" s="16"/>
      <c r="E14" s="27" t="s">
        <v>11</v>
      </c>
      <c r="F14" s="16"/>
      <c r="G14" s="16"/>
      <c r="H14" s="16"/>
      <c r="I14" s="16"/>
      <c r="J14" s="16"/>
      <c r="K14" s="16"/>
      <c r="L14" s="16"/>
      <c r="M14" s="16"/>
      <c r="N14" s="16"/>
      <c r="O14" s="334" t="s">
        <v>12</v>
      </c>
      <c r="P14" s="334"/>
      <c r="Q14" s="27"/>
      <c r="R14" s="28"/>
    </row>
    <row r="15" spans="1:18" ht="11.25">
      <c r="A15" s="15"/>
      <c r="B15" s="16"/>
      <c r="C15" s="16"/>
      <c r="D15" s="16"/>
      <c r="E15" s="29"/>
      <c r="F15" s="16"/>
      <c r="G15" s="27"/>
      <c r="H15" s="16"/>
      <c r="I15" s="27"/>
      <c r="J15" s="16"/>
      <c r="K15" s="16"/>
      <c r="L15" s="16"/>
      <c r="M15" s="16"/>
      <c r="N15" s="16"/>
      <c r="O15" s="342">
        <v>45178</v>
      </c>
      <c r="P15" s="342"/>
      <c r="Q15" s="27"/>
      <c r="R15" s="30"/>
    </row>
    <row r="16" spans="1:18" ht="11.2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6"/>
      <c r="P16" s="32"/>
      <c r="Q16" s="32"/>
      <c r="R16" s="33"/>
    </row>
    <row r="17" spans="1:18" ht="12.75">
      <c r="A17" s="34"/>
      <c r="B17" s="35"/>
      <c r="C17" s="35"/>
      <c r="D17" s="35"/>
      <c r="E17" s="36" t="s">
        <v>13</v>
      </c>
      <c r="F17" s="35"/>
      <c r="G17" s="35"/>
      <c r="H17" s="35"/>
      <c r="I17" s="35"/>
      <c r="J17" s="35"/>
      <c r="K17" s="35"/>
      <c r="L17" s="35"/>
      <c r="M17" s="35"/>
      <c r="N17" s="35"/>
      <c r="O17" s="13"/>
      <c r="P17" s="35"/>
      <c r="Q17" s="35"/>
      <c r="R17" s="37"/>
    </row>
    <row r="18" spans="1:18" ht="11.25">
      <c r="A18" s="38" t="s">
        <v>14</v>
      </c>
      <c r="B18" s="39"/>
      <c r="C18" s="39"/>
      <c r="D18" s="40"/>
      <c r="E18" s="41" t="s">
        <v>15</v>
      </c>
      <c r="F18" s="40"/>
      <c r="G18" s="41" t="s">
        <v>16</v>
      </c>
      <c r="H18" s="39"/>
      <c r="I18" s="40"/>
      <c r="J18" s="41"/>
      <c r="K18" s="39"/>
      <c r="L18" s="41" t="s">
        <v>17</v>
      </c>
      <c r="M18" s="39"/>
      <c r="N18" s="39"/>
      <c r="O18" s="39"/>
      <c r="P18" s="40"/>
      <c r="Q18" s="41" t="s">
        <v>18</v>
      </c>
      <c r="R18" s="42"/>
    </row>
    <row r="19" spans="1:18" ht="12.75">
      <c r="A19" s="43"/>
      <c r="B19" s="44"/>
      <c r="C19" s="44"/>
      <c r="D19" s="45"/>
      <c r="E19" s="46"/>
      <c r="F19" s="47"/>
      <c r="G19" s="48"/>
      <c r="H19" s="44"/>
      <c r="I19" s="45"/>
      <c r="J19" s="46"/>
      <c r="K19" s="49"/>
      <c r="L19" s="48"/>
      <c r="M19" s="44"/>
      <c r="N19" s="44"/>
      <c r="O19" s="50"/>
      <c r="P19" s="45"/>
      <c r="Q19" s="48"/>
      <c r="R19" s="51"/>
    </row>
    <row r="20" spans="1:18" ht="12.75">
      <c r="A20" s="34"/>
      <c r="B20" s="35"/>
      <c r="C20" s="35"/>
      <c r="D20" s="35"/>
      <c r="E20" s="36" t="s">
        <v>19</v>
      </c>
      <c r="F20" s="35"/>
      <c r="G20" s="35"/>
      <c r="H20" s="35"/>
      <c r="I20" s="35"/>
      <c r="J20" s="52"/>
      <c r="K20" s="35"/>
      <c r="L20" s="35"/>
      <c r="M20" s="35"/>
      <c r="N20" s="35"/>
      <c r="O20" s="32"/>
      <c r="P20" s="35"/>
      <c r="Q20" s="35"/>
      <c r="R20" s="37"/>
    </row>
    <row r="21" spans="1:18" ht="15.75">
      <c r="A21" s="53" t="s">
        <v>20</v>
      </c>
      <c r="B21" s="54"/>
      <c r="C21" s="55" t="s">
        <v>21</v>
      </c>
      <c r="D21" s="56"/>
      <c r="E21" s="56"/>
      <c r="F21" s="57"/>
      <c r="G21" s="58" t="s">
        <v>22</v>
      </c>
      <c r="H21" s="59"/>
      <c r="I21" s="55" t="s">
        <v>23</v>
      </c>
      <c r="J21" s="56"/>
      <c r="K21" s="56"/>
      <c r="L21" s="58" t="s">
        <v>24</v>
      </c>
      <c r="M21" s="59"/>
      <c r="N21" s="55" t="s">
        <v>25</v>
      </c>
      <c r="O21" s="60"/>
      <c r="P21" s="56"/>
      <c r="Q21" s="56"/>
      <c r="R21" s="61"/>
    </row>
    <row r="22" spans="1:18" ht="21" customHeight="1">
      <c r="A22" s="62" t="s">
        <v>26</v>
      </c>
      <c r="B22" s="311" t="s">
        <v>257</v>
      </c>
      <c r="C22" s="312"/>
      <c r="D22" s="65" t="s">
        <v>27</v>
      </c>
      <c r="E22" s="328">
        <f>SUM(REKAPITULACE!C9)</f>
        <v>0</v>
      </c>
      <c r="F22" s="329"/>
      <c r="G22" s="67" t="s">
        <v>28</v>
      </c>
      <c r="H22" s="63" t="s">
        <v>29</v>
      </c>
      <c r="I22" s="64"/>
      <c r="J22" s="68"/>
      <c r="K22" s="69"/>
      <c r="L22" s="67" t="s">
        <v>30</v>
      </c>
      <c r="M22" s="70" t="s">
        <v>31</v>
      </c>
      <c r="N22" s="71"/>
      <c r="O22" s="71"/>
      <c r="P22" s="71"/>
      <c r="Q22" s="72"/>
      <c r="R22" s="73"/>
    </row>
    <row r="23" spans="1:18" ht="21.75" customHeight="1">
      <c r="A23" s="62" t="s">
        <v>32</v>
      </c>
      <c r="B23" s="311" t="s">
        <v>123</v>
      </c>
      <c r="C23" s="312"/>
      <c r="D23" s="65" t="s">
        <v>27</v>
      </c>
      <c r="E23" s="328">
        <f>SUM(REKAPITULACE!C10)</f>
        <v>0</v>
      </c>
      <c r="F23" s="329"/>
      <c r="G23" s="67" t="s">
        <v>33</v>
      </c>
      <c r="H23" s="16" t="s">
        <v>34</v>
      </c>
      <c r="I23" s="64"/>
      <c r="J23" s="68"/>
      <c r="K23" s="69"/>
      <c r="L23" s="67" t="s">
        <v>35</v>
      </c>
      <c r="M23" s="70" t="s">
        <v>36</v>
      </c>
      <c r="N23" s="71"/>
      <c r="O23" s="16"/>
      <c r="P23" s="71"/>
      <c r="Q23" s="72"/>
      <c r="R23" s="73"/>
    </row>
    <row r="24" spans="1:18" ht="19.5" customHeight="1">
      <c r="A24" s="62" t="s">
        <v>37</v>
      </c>
      <c r="B24" s="63"/>
      <c r="C24" s="64"/>
      <c r="D24" s="65" t="s">
        <v>27</v>
      </c>
      <c r="E24" s="66"/>
      <c r="F24" s="193"/>
      <c r="G24" s="67" t="s">
        <v>38</v>
      </c>
      <c r="H24" s="63" t="s">
        <v>39</v>
      </c>
      <c r="I24" s="64"/>
      <c r="J24" s="68"/>
      <c r="K24" s="69"/>
      <c r="L24" s="67" t="s">
        <v>40</v>
      </c>
      <c r="M24" s="70" t="s">
        <v>41</v>
      </c>
      <c r="N24" s="71"/>
      <c r="O24" s="71"/>
      <c r="P24" s="71"/>
      <c r="Q24" s="72"/>
      <c r="R24" s="73"/>
    </row>
    <row r="25" spans="1:18" ht="19.5" customHeight="1">
      <c r="A25" s="62" t="s">
        <v>42</v>
      </c>
      <c r="B25" s="63"/>
      <c r="C25" s="64"/>
      <c r="D25" s="65" t="s">
        <v>27</v>
      </c>
      <c r="E25" s="66"/>
      <c r="F25" s="193"/>
      <c r="G25" s="67" t="s">
        <v>43</v>
      </c>
      <c r="H25" s="63"/>
      <c r="I25" s="64"/>
      <c r="J25" s="68"/>
      <c r="K25" s="69"/>
      <c r="L25" s="67" t="s">
        <v>44</v>
      </c>
      <c r="M25" s="70" t="s">
        <v>45</v>
      </c>
      <c r="N25" s="71"/>
      <c r="O25" s="16"/>
      <c r="P25" s="71"/>
      <c r="Q25" s="72"/>
      <c r="R25" s="73"/>
    </row>
    <row r="26" spans="1:18" ht="19.5" customHeight="1">
      <c r="A26" s="62" t="s">
        <v>46</v>
      </c>
      <c r="B26" s="63"/>
      <c r="C26" s="64"/>
      <c r="D26" s="65" t="s">
        <v>27</v>
      </c>
      <c r="E26" s="66"/>
      <c r="F26" s="193"/>
      <c r="G26" s="74"/>
      <c r="H26" s="63"/>
      <c r="I26" s="64"/>
      <c r="J26" s="75"/>
      <c r="K26" s="69"/>
      <c r="L26" s="67" t="s">
        <v>47</v>
      </c>
      <c r="M26" s="70" t="s">
        <v>48</v>
      </c>
      <c r="N26" s="71"/>
      <c r="O26" s="71"/>
      <c r="P26" s="71"/>
      <c r="Q26" s="72"/>
      <c r="R26" s="73"/>
    </row>
    <row r="27" spans="1:18" ht="18" customHeight="1">
      <c r="A27" s="62" t="s">
        <v>49</v>
      </c>
      <c r="B27" s="63"/>
      <c r="C27" s="64"/>
      <c r="D27" s="65" t="s">
        <v>27</v>
      </c>
      <c r="E27" s="66"/>
      <c r="F27" s="193"/>
      <c r="G27" s="74"/>
      <c r="H27" s="63"/>
      <c r="I27" s="64"/>
      <c r="J27" s="75"/>
      <c r="K27" s="69"/>
      <c r="L27" s="67" t="s">
        <v>50</v>
      </c>
      <c r="M27" s="63" t="s">
        <v>51</v>
      </c>
      <c r="N27" s="71"/>
      <c r="O27" s="16"/>
      <c r="P27" s="64"/>
      <c r="Q27" s="64"/>
      <c r="R27" s="73"/>
    </row>
    <row r="28" spans="1:18" ht="18" customHeight="1">
      <c r="A28" s="62" t="s">
        <v>52</v>
      </c>
      <c r="B28" s="76" t="s">
        <v>53</v>
      </c>
      <c r="C28" s="71"/>
      <c r="D28" s="64"/>
      <c r="E28" s="326">
        <f>SUM(E22:E27)</f>
        <v>0</v>
      </c>
      <c r="F28" s="327"/>
      <c r="G28" s="67" t="s">
        <v>54</v>
      </c>
      <c r="H28" s="76" t="s">
        <v>55</v>
      </c>
      <c r="I28" s="64"/>
      <c r="J28" s="77"/>
      <c r="K28" s="78">
        <v>0</v>
      </c>
      <c r="L28" s="67" t="s">
        <v>56</v>
      </c>
      <c r="M28" s="76"/>
      <c r="N28" s="71"/>
      <c r="O28" s="71"/>
      <c r="P28" s="64"/>
      <c r="Q28" s="64"/>
      <c r="R28" s="79"/>
    </row>
    <row r="29" spans="1:18" ht="18.75" customHeight="1">
      <c r="A29" s="80" t="s">
        <v>57</v>
      </c>
      <c r="B29" s="81" t="s">
        <v>58</v>
      </c>
      <c r="C29" s="82"/>
      <c r="D29" s="83"/>
      <c r="E29" s="84"/>
      <c r="F29" s="85"/>
      <c r="G29" s="86" t="s">
        <v>59</v>
      </c>
      <c r="H29" s="81" t="s">
        <v>60</v>
      </c>
      <c r="I29" s="83"/>
      <c r="J29" s="87"/>
      <c r="K29" s="88"/>
      <c r="L29" s="86" t="s">
        <v>61</v>
      </c>
      <c r="M29" s="81" t="s">
        <v>62</v>
      </c>
      <c r="N29" s="82"/>
      <c r="O29" s="32"/>
      <c r="P29" s="82"/>
      <c r="Q29" s="83"/>
      <c r="R29" s="89"/>
    </row>
    <row r="30" spans="1:18" ht="15.75">
      <c r="A30" s="90"/>
      <c r="B30" s="91"/>
      <c r="C30" s="92" t="s">
        <v>63</v>
      </c>
      <c r="D30" s="93"/>
      <c r="E30" s="93"/>
      <c r="F30" s="93"/>
      <c r="G30" s="93"/>
      <c r="H30" s="93"/>
      <c r="I30" s="93"/>
      <c r="J30" s="93"/>
      <c r="K30" s="93"/>
      <c r="L30" s="58" t="s">
        <v>64</v>
      </c>
      <c r="M30" s="94"/>
      <c r="N30" s="56" t="s">
        <v>65</v>
      </c>
      <c r="O30" s="95"/>
      <c r="P30" s="95"/>
      <c r="Q30" s="95"/>
      <c r="R30" s="96">
        <f>SUM(E28+R28)</f>
        <v>0</v>
      </c>
    </row>
    <row r="31" spans="1:18" ht="11.2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97"/>
      <c r="M31" s="98" t="s">
        <v>66</v>
      </c>
      <c r="N31" s="99"/>
      <c r="O31" s="100" t="s">
        <v>67</v>
      </c>
      <c r="P31" s="99"/>
      <c r="Q31" s="100" t="s">
        <v>68</v>
      </c>
      <c r="R31" s="101" t="s">
        <v>69</v>
      </c>
    </row>
    <row r="32" spans="1:18" ht="16.5" customHeight="1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4"/>
      <c r="M32" s="105" t="s">
        <v>70</v>
      </c>
      <c r="N32" s="106"/>
      <c r="O32" s="107">
        <v>15</v>
      </c>
      <c r="P32" s="335">
        <v>0</v>
      </c>
      <c r="Q32" s="335"/>
      <c r="R32" s="108">
        <v>0</v>
      </c>
    </row>
    <row r="33" spans="1:18" ht="19.5" customHeight="1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4"/>
      <c r="M33" s="109" t="s">
        <v>71</v>
      </c>
      <c r="N33" s="110"/>
      <c r="O33" s="111">
        <v>21</v>
      </c>
      <c r="P33" s="331">
        <f>R30</f>
        <v>0</v>
      </c>
      <c r="Q33" s="331"/>
      <c r="R33" s="112">
        <f>PRODUCT(O33,P33)/100</f>
        <v>0</v>
      </c>
    </row>
    <row r="34" spans="1:18" ht="21.75" customHeight="1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13"/>
      <c r="M34" s="114" t="s">
        <v>72</v>
      </c>
      <c r="N34" s="115"/>
      <c r="O34" s="116"/>
      <c r="P34" s="115"/>
      <c r="Q34" s="117"/>
      <c r="R34" s="118">
        <f>SUM(R30,R33)</f>
        <v>0</v>
      </c>
    </row>
    <row r="35" spans="1:18" ht="15.7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19" t="s">
        <v>73</v>
      </c>
      <c r="M35" s="120"/>
      <c r="N35" s="121" t="s">
        <v>74</v>
      </c>
      <c r="O35" s="122"/>
      <c r="P35" s="120"/>
      <c r="Q35" s="120"/>
      <c r="R35" s="123"/>
    </row>
    <row r="36" spans="1:18" ht="12.7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24"/>
      <c r="M36" s="125" t="s">
        <v>75</v>
      </c>
      <c r="N36" s="126"/>
      <c r="O36" s="126"/>
      <c r="P36" s="126"/>
      <c r="Q36" s="126"/>
      <c r="R36" s="127">
        <v>0</v>
      </c>
    </row>
    <row r="37" spans="1:18" ht="12.7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24"/>
      <c r="M37" s="125" t="s">
        <v>76</v>
      </c>
      <c r="N37" s="126"/>
      <c r="O37" s="126"/>
      <c r="P37" s="126"/>
      <c r="Q37" s="126"/>
      <c r="R37" s="127">
        <v>0</v>
      </c>
    </row>
    <row r="38" spans="1:18" ht="12.75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30"/>
      <c r="M38" s="131" t="s">
        <v>77</v>
      </c>
      <c r="N38" s="132"/>
      <c r="O38" s="132"/>
      <c r="P38" s="132"/>
      <c r="Q38" s="132"/>
      <c r="R38" s="133">
        <v>0</v>
      </c>
    </row>
  </sheetData>
  <sheetProtection selectLockedCells="1" selectUnlockedCells="1"/>
  <mergeCells count="24">
    <mergeCell ref="E5:L5"/>
    <mergeCell ref="O5:P5"/>
    <mergeCell ref="E6:L6"/>
    <mergeCell ref="O6:P6"/>
    <mergeCell ref="E7:L7"/>
    <mergeCell ref="O15:P15"/>
    <mergeCell ref="P32:Q32"/>
    <mergeCell ref="E11:L11"/>
    <mergeCell ref="O11:P11"/>
    <mergeCell ref="O8:P8"/>
    <mergeCell ref="E9:L9"/>
    <mergeCell ref="O9:P9"/>
    <mergeCell ref="E10:L10"/>
    <mergeCell ref="O10:P10"/>
    <mergeCell ref="B10:C10"/>
    <mergeCell ref="E28:F28"/>
    <mergeCell ref="E22:F22"/>
    <mergeCell ref="E23:F23"/>
    <mergeCell ref="O7:P7"/>
    <mergeCell ref="P33:Q33"/>
    <mergeCell ref="E12:L12"/>
    <mergeCell ref="O12:P12"/>
    <mergeCell ref="Q12:R12"/>
    <mergeCell ref="O14:P14"/>
  </mergeCells>
  <printOptions/>
  <pageMargins left="0.31496062992125984" right="0.5118110236220472" top="0.7874015748031497" bottom="0.7874015748031497" header="0.5118110236220472" footer="0.31496062992125984"/>
  <pageSetup horizontalDpi="600" verticalDpi="600" orientation="portrait" paperSize="9" scale="99" r:id="rId1"/>
  <headerFooter alignWithMargins="0">
    <oddHeader>&amp;C&amp;"Arial,Obyčejné"&amp;9&amp;P z &amp;N</oddHeader>
    <oddFooter>&amp;L&amp;"Arial,Obyčejné"&amp;9&amp;F&amp;R&amp;"Arial,Obyčejné"&amp;9&amp;A</oddFooter>
  </headerFooter>
  <ignoredErrors>
    <ignoredError sqref="G22:G29 L22:L29 A22:A29" numberStoredAsText="1"/>
    <ignoredError sqref="R33:R34 P33 E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F11" sqref="F11"/>
    </sheetView>
  </sheetViews>
  <sheetFormatPr defaultColWidth="9.33203125" defaultRowHeight="10.5"/>
  <cols>
    <col min="1" max="1" width="12.33203125" style="0" customWidth="1"/>
    <col min="2" max="2" width="74.5" style="1" customWidth="1"/>
    <col min="3" max="3" width="22.83203125" style="1" customWidth="1"/>
  </cols>
  <sheetData>
    <row r="1" spans="1:3" ht="22.5" customHeight="1">
      <c r="A1" s="134" t="s">
        <v>78</v>
      </c>
      <c r="B1" s="135"/>
      <c r="C1" s="135"/>
    </row>
    <row r="2" spans="1:3" ht="12">
      <c r="A2" s="346" t="s">
        <v>302</v>
      </c>
      <c r="B2" s="346"/>
      <c r="C2" s="346"/>
    </row>
    <row r="3" spans="1:3" ht="12">
      <c r="A3" s="343" t="s">
        <v>118</v>
      </c>
      <c r="B3" s="343"/>
      <c r="C3" s="343"/>
    </row>
    <row r="4" spans="1:3" ht="12">
      <c r="A4" s="136" t="s">
        <v>247</v>
      </c>
      <c r="B4" s="137"/>
      <c r="C4" s="138" t="s">
        <v>262</v>
      </c>
    </row>
    <row r="5" spans="1:3" ht="5.25" customHeight="1" thickBot="1">
      <c r="A5" s="135"/>
      <c r="B5" s="135"/>
      <c r="C5" s="135"/>
    </row>
    <row r="6" spans="1:3" ht="12" thickBot="1">
      <c r="A6" s="139" t="s">
        <v>79</v>
      </c>
      <c r="B6" s="139" t="s">
        <v>80</v>
      </c>
      <c r="C6" s="139" t="s">
        <v>81</v>
      </c>
    </row>
    <row r="7" spans="1:3" ht="12" thickBot="1">
      <c r="A7" s="139" t="s">
        <v>26</v>
      </c>
      <c r="B7" s="139" t="s">
        <v>32</v>
      </c>
      <c r="C7" s="139">
        <v>3</v>
      </c>
    </row>
    <row r="8" spans="1:3" ht="42.75" customHeight="1">
      <c r="A8" s="140"/>
      <c r="B8" s="344" t="s">
        <v>117</v>
      </c>
      <c r="C8" s="345"/>
    </row>
    <row r="9" spans="1:3" ht="18" customHeight="1">
      <c r="A9" s="177" t="s">
        <v>257</v>
      </c>
      <c r="B9" s="178" t="s">
        <v>124</v>
      </c>
      <c r="C9" s="142">
        <f>SUM('SO 101'!G113)</f>
        <v>0</v>
      </c>
    </row>
    <row r="10" spans="1:3" ht="18" customHeight="1">
      <c r="A10" s="179" t="s">
        <v>116</v>
      </c>
      <c r="B10" s="180" t="s">
        <v>107</v>
      </c>
      <c r="C10" s="142">
        <f>SUM(VRN!G25)</f>
        <v>0</v>
      </c>
    </row>
    <row r="11" spans="1:3" ht="8.25" customHeight="1" thickBot="1">
      <c r="A11" s="143"/>
      <c r="B11" s="143"/>
      <c r="C11" s="144"/>
    </row>
    <row r="12" spans="1:3" ht="18" customHeight="1">
      <c r="A12" s="145"/>
      <c r="B12" s="145" t="s">
        <v>86</v>
      </c>
      <c r="C12" s="146">
        <f>SUM(C9:C11)</f>
        <v>0</v>
      </c>
    </row>
    <row r="13" spans="1:3" ht="18" customHeight="1">
      <c r="A13" s="147"/>
      <c r="B13" s="147"/>
      <c r="C13" s="148"/>
    </row>
    <row r="14" spans="1:3" ht="24" customHeight="1">
      <c r="A14" s="140"/>
      <c r="B14" s="141"/>
      <c r="C14"/>
    </row>
    <row r="15" spans="1:3" ht="17.25" customHeight="1">
      <c r="A15" s="175"/>
      <c r="B15" s="142"/>
      <c r="C15"/>
    </row>
    <row r="16" spans="1:3" ht="17.25" customHeight="1">
      <c r="A16" s="6"/>
      <c r="B16" s="142"/>
      <c r="C16"/>
    </row>
    <row r="17" spans="1:3" ht="17.25" customHeight="1">
      <c r="A17" s="6"/>
      <c r="B17" s="142"/>
      <c r="C17"/>
    </row>
    <row r="18" spans="1:3" ht="17.25" customHeight="1">
      <c r="A18" s="176"/>
      <c r="B18" s="142"/>
      <c r="C18"/>
    </row>
    <row r="19" spans="1:3" ht="17.25" customHeight="1">
      <c r="A19" s="6"/>
      <c r="B19" s="142"/>
      <c r="C19"/>
    </row>
    <row r="20" ht="5.25" customHeight="1">
      <c r="C20"/>
    </row>
    <row r="21" spans="1:3" ht="26.25" customHeight="1">
      <c r="A21" s="145"/>
      <c r="B21" s="145"/>
      <c r="C21" s="146"/>
    </row>
  </sheetData>
  <sheetProtection selectLockedCells="1" selectUnlockedCells="1"/>
  <mergeCells count="3">
    <mergeCell ref="A3:C3"/>
    <mergeCell ref="B8:C8"/>
    <mergeCell ref="A2:C2"/>
  </mergeCells>
  <printOptions/>
  <pageMargins left="0.7086614173228347" right="0.7086614173228347" top="0.7874015748031497" bottom="0.7874015748031497" header="0.5118110236220472" footer="0.31496062992125984"/>
  <pageSetup horizontalDpi="600" verticalDpi="600" orientation="portrait" paperSize="9" r:id="rId1"/>
  <headerFooter alignWithMargins="0">
    <oddHeader>&amp;C&amp;"Arial,Obyčejné"&amp;9&amp;P z &amp;N</oddHeader>
    <oddFooter>&amp;L&amp;"Arial,Obyčejné"&amp;9&amp;F&amp;R&amp;"Arial,Obyčejné"&amp;9&amp;A</oddFooter>
  </headerFooter>
  <ignoredErrors>
    <ignoredError sqref="A7:B7" numberStoredAsText="1"/>
    <ignoredError sqref="C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F9" sqref="F9"/>
    </sheetView>
  </sheetViews>
  <sheetFormatPr defaultColWidth="10.5" defaultRowHeight="12" customHeight="1"/>
  <cols>
    <col min="1" max="1" width="7.33203125" style="149" customWidth="1"/>
    <col min="2" max="2" width="13.66015625" style="150" customWidth="1"/>
    <col min="3" max="3" width="76.66015625" style="150" customWidth="1"/>
    <col min="4" max="4" width="7.33203125" style="150" customWidth="1"/>
    <col min="5" max="5" width="13.5" style="151" customWidth="1"/>
    <col min="6" max="6" width="14.16015625" style="152" customWidth="1"/>
    <col min="7" max="7" width="19" style="152" customWidth="1"/>
    <col min="8" max="16384" width="10.5" style="103" customWidth="1"/>
  </cols>
  <sheetData>
    <row r="1" spans="1:7" ht="23.25" customHeight="1">
      <c r="A1" s="134" t="s">
        <v>87</v>
      </c>
      <c r="B1" s="135"/>
      <c r="C1" s="135"/>
      <c r="D1" s="135"/>
      <c r="E1" s="153"/>
      <c r="F1" s="135"/>
      <c r="G1" s="135"/>
    </row>
    <row r="2" spans="1:7" ht="12.75" customHeight="1">
      <c r="A2" s="347" t="s">
        <v>302</v>
      </c>
      <c r="B2" s="347"/>
      <c r="C2" s="347"/>
      <c r="D2" s="347"/>
      <c r="E2" s="347"/>
      <c r="F2" s="135"/>
      <c r="G2" s="135"/>
    </row>
    <row r="3" spans="1:7" ht="12.75" customHeight="1">
      <c r="A3" s="348" t="s">
        <v>256</v>
      </c>
      <c r="B3" s="348"/>
      <c r="C3" s="348"/>
      <c r="D3" s="154"/>
      <c r="E3" s="153"/>
      <c r="F3" s="135"/>
      <c r="G3" s="135"/>
    </row>
    <row r="4" spans="1:7" ht="12.75" customHeight="1">
      <c r="A4" s="348" t="s">
        <v>247</v>
      </c>
      <c r="B4" s="348"/>
      <c r="C4" s="348"/>
      <c r="D4" s="154"/>
      <c r="E4" s="153"/>
      <c r="F4" s="135"/>
      <c r="G4" s="138" t="s">
        <v>262</v>
      </c>
    </row>
    <row r="5" spans="1:7" ht="6" customHeight="1" thickBot="1">
      <c r="A5" s="135"/>
      <c r="B5" s="135"/>
      <c r="C5" s="135"/>
      <c r="D5" s="135"/>
      <c r="E5" s="153"/>
      <c r="F5" s="135"/>
      <c r="G5" s="135"/>
    </row>
    <row r="6" spans="1:7" ht="24" customHeight="1" thickBot="1">
      <c r="A6" s="155" t="s">
        <v>88</v>
      </c>
      <c r="B6" s="155" t="s">
        <v>89</v>
      </c>
      <c r="C6" s="155" t="s">
        <v>80</v>
      </c>
      <c r="D6" s="155" t="s">
        <v>90</v>
      </c>
      <c r="E6" s="156" t="s">
        <v>91</v>
      </c>
      <c r="F6" s="155" t="s">
        <v>92</v>
      </c>
      <c r="G6" s="155" t="s">
        <v>93</v>
      </c>
    </row>
    <row r="7" spans="1:7" ht="12.75" customHeight="1" thickBot="1">
      <c r="A7" s="139" t="s">
        <v>26</v>
      </c>
      <c r="B7" s="139">
        <v>2</v>
      </c>
      <c r="C7" s="139">
        <v>3</v>
      </c>
      <c r="D7" s="139">
        <v>4</v>
      </c>
      <c r="E7" s="156">
        <v>5</v>
      </c>
      <c r="F7" s="139">
        <v>6</v>
      </c>
      <c r="G7" s="139">
        <v>7</v>
      </c>
    </row>
    <row r="8" spans="1:7" ht="36" customHeight="1" thickBot="1">
      <c r="A8" s="210"/>
      <c r="B8" s="205" t="s">
        <v>26</v>
      </c>
      <c r="C8" s="205" t="s">
        <v>82</v>
      </c>
      <c r="D8" s="206"/>
      <c r="E8" s="206"/>
      <c r="F8" s="206"/>
      <c r="G8" s="207">
        <f>SUM(G9:G19)</f>
        <v>0</v>
      </c>
    </row>
    <row r="9" spans="1:7" ht="36.75" customHeight="1">
      <c r="A9" s="259">
        <v>1</v>
      </c>
      <c r="B9" s="235" t="s">
        <v>263</v>
      </c>
      <c r="C9" s="236" t="s">
        <v>269</v>
      </c>
      <c r="D9" s="237" t="s">
        <v>94</v>
      </c>
      <c r="E9" s="238">
        <v>4.3</v>
      </c>
      <c r="F9" s="238"/>
      <c r="G9" s="239">
        <f>ROUND(F9*E9,2)</f>
        <v>0</v>
      </c>
    </row>
    <row r="10" spans="1:7" ht="36.75" customHeight="1">
      <c r="A10" s="260">
        <v>2</v>
      </c>
      <c r="B10" s="240" t="s">
        <v>217</v>
      </c>
      <c r="C10" s="241" t="s">
        <v>233</v>
      </c>
      <c r="D10" s="242" t="s">
        <v>94</v>
      </c>
      <c r="E10" s="243">
        <v>691</v>
      </c>
      <c r="F10" s="243"/>
      <c r="G10" s="244">
        <f>ROUND(F10*E10,2)</f>
        <v>0</v>
      </c>
    </row>
    <row r="11" spans="1:7" ht="36.75" customHeight="1">
      <c r="A11" s="260"/>
      <c r="B11" s="240"/>
      <c r="C11" s="211" t="s">
        <v>265</v>
      </c>
      <c r="D11" s="242"/>
      <c r="E11" s="243"/>
      <c r="F11" s="243"/>
      <c r="G11" s="244"/>
    </row>
    <row r="12" spans="1:7" ht="36.75" customHeight="1">
      <c r="A12" s="260">
        <v>3</v>
      </c>
      <c r="B12" s="240" t="s">
        <v>267</v>
      </c>
      <c r="C12" s="241" t="s">
        <v>233</v>
      </c>
      <c r="D12" s="242" t="s">
        <v>94</v>
      </c>
      <c r="E12" s="243">
        <v>260</v>
      </c>
      <c r="F12" s="243"/>
      <c r="G12" s="244">
        <f>ROUND(F12*E12,2)</f>
        <v>0</v>
      </c>
    </row>
    <row r="13" spans="1:7" ht="36.75" customHeight="1">
      <c r="A13" s="260"/>
      <c r="B13" s="240"/>
      <c r="C13" s="211" t="s">
        <v>266</v>
      </c>
      <c r="D13" s="242"/>
      <c r="E13" s="243"/>
      <c r="F13" s="243"/>
      <c r="G13" s="244"/>
    </row>
    <row r="14" spans="1:7" ht="36.75" customHeight="1">
      <c r="A14" s="260">
        <v>4</v>
      </c>
      <c r="B14" s="240" t="s">
        <v>218</v>
      </c>
      <c r="C14" s="241" t="s">
        <v>234</v>
      </c>
      <c r="D14" s="242" t="s">
        <v>94</v>
      </c>
      <c r="E14" s="243">
        <v>686.7</v>
      </c>
      <c r="F14" s="243"/>
      <c r="G14" s="244">
        <f>ROUND(F14*E14,2)</f>
        <v>0</v>
      </c>
    </row>
    <row r="15" spans="1:7" ht="36.75" customHeight="1">
      <c r="A15" s="260"/>
      <c r="B15" s="240"/>
      <c r="C15" s="211" t="s">
        <v>264</v>
      </c>
      <c r="D15" s="242"/>
      <c r="E15" s="243"/>
      <c r="F15" s="243"/>
      <c r="G15" s="244"/>
    </row>
    <row r="16" spans="1:7" ht="36.75" customHeight="1">
      <c r="A16" s="260">
        <v>5</v>
      </c>
      <c r="B16" s="240" t="s">
        <v>151</v>
      </c>
      <c r="C16" s="241" t="s">
        <v>152</v>
      </c>
      <c r="D16" s="242" t="s">
        <v>95</v>
      </c>
      <c r="E16" s="243">
        <v>58.6</v>
      </c>
      <c r="F16" s="243"/>
      <c r="G16" s="244">
        <f>ROUND(F16*E16,2)</f>
        <v>0</v>
      </c>
    </row>
    <row r="17" spans="1:7" ht="36.75" customHeight="1">
      <c r="A17" s="260">
        <v>6</v>
      </c>
      <c r="B17" s="240" t="s">
        <v>230</v>
      </c>
      <c r="C17" s="241" t="s">
        <v>241</v>
      </c>
      <c r="D17" s="242" t="s">
        <v>95</v>
      </c>
      <c r="E17" s="243">
        <v>7</v>
      </c>
      <c r="F17" s="243"/>
      <c r="G17" s="244">
        <f>ROUND(F17*E17,2)</f>
        <v>0</v>
      </c>
    </row>
    <row r="18" spans="1:7" ht="36.75" customHeight="1">
      <c r="A18" s="260">
        <v>7</v>
      </c>
      <c r="B18" s="240" t="s">
        <v>231</v>
      </c>
      <c r="C18" s="241" t="s">
        <v>242</v>
      </c>
      <c r="D18" s="242" t="s">
        <v>100</v>
      </c>
      <c r="E18" s="243">
        <v>1</v>
      </c>
      <c r="F18" s="243"/>
      <c r="G18" s="244">
        <f>ROUND(F18*E18,2)</f>
        <v>0</v>
      </c>
    </row>
    <row r="19" spans="1:7" ht="46.5" customHeight="1" thickBot="1">
      <c r="A19" s="262"/>
      <c r="B19" s="250"/>
      <c r="C19" s="313" t="s">
        <v>268</v>
      </c>
      <c r="D19" s="252"/>
      <c r="E19" s="253"/>
      <c r="F19" s="253"/>
      <c r="G19" s="254"/>
    </row>
    <row r="20" spans="1:7" ht="36.75" customHeight="1" thickBot="1">
      <c r="A20" s="204"/>
      <c r="B20" s="196" t="s">
        <v>54</v>
      </c>
      <c r="C20" s="196" t="s">
        <v>153</v>
      </c>
      <c r="D20" s="208"/>
      <c r="E20" s="209"/>
      <c r="F20" s="208"/>
      <c r="G20" s="209">
        <f>SUM(G21:G24)</f>
        <v>0</v>
      </c>
    </row>
    <row r="21" spans="1:7" ht="36.75" customHeight="1">
      <c r="A21" s="259">
        <v>8</v>
      </c>
      <c r="B21" s="235" t="s">
        <v>216</v>
      </c>
      <c r="C21" s="236" t="s">
        <v>232</v>
      </c>
      <c r="D21" s="237" t="s">
        <v>94</v>
      </c>
      <c r="E21" s="238">
        <v>985</v>
      </c>
      <c r="F21" s="238"/>
      <c r="G21" s="239">
        <f>ROUND(F21*E21,2)</f>
        <v>0</v>
      </c>
    </row>
    <row r="22" spans="1:7" ht="36.75" customHeight="1">
      <c r="A22" s="260">
        <v>9</v>
      </c>
      <c r="B22" s="240" t="s">
        <v>278</v>
      </c>
      <c r="C22" s="241" t="s">
        <v>235</v>
      </c>
      <c r="D22" s="242" t="s">
        <v>94</v>
      </c>
      <c r="E22" s="243">
        <v>985</v>
      </c>
      <c r="F22" s="243"/>
      <c r="G22" s="244">
        <f>ROUND(F22*E22,2)</f>
        <v>0</v>
      </c>
    </row>
    <row r="23" spans="1:7" ht="36.75" customHeight="1">
      <c r="A23" s="260"/>
      <c r="B23" s="240"/>
      <c r="C23" s="241" t="s">
        <v>270</v>
      </c>
      <c r="D23" s="242"/>
      <c r="E23" s="243"/>
      <c r="F23" s="243"/>
      <c r="G23" s="244"/>
    </row>
    <row r="24" spans="1:7" ht="36.75" customHeight="1" thickBot="1">
      <c r="A24" s="262">
        <v>10</v>
      </c>
      <c r="B24" s="250" t="s">
        <v>154</v>
      </c>
      <c r="C24" s="251" t="s">
        <v>155</v>
      </c>
      <c r="D24" s="252" t="s">
        <v>96</v>
      </c>
      <c r="E24" s="253">
        <v>176.8</v>
      </c>
      <c r="F24" s="253"/>
      <c r="G24" s="254">
        <f>ROUND(F24*E24,2)</f>
        <v>0</v>
      </c>
    </row>
    <row r="25" spans="1:7" ht="36.75" customHeight="1" thickBot="1">
      <c r="A25" s="204"/>
      <c r="B25" s="196" t="s">
        <v>44</v>
      </c>
      <c r="C25" s="196" t="s">
        <v>156</v>
      </c>
      <c r="D25" s="208"/>
      <c r="E25" s="209"/>
      <c r="F25" s="208"/>
      <c r="G25" s="209">
        <f>SUM(G26:G36)</f>
        <v>0</v>
      </c>
    </row>
    <row r="26" spans="1:7" ht="36.75" customHeight="1">
      <c r="A26" s="259">
        <v>11</v>
      </c>
      <c r="B26" s="235" t="s">
        <v>157</v>
      </c>
      <c r="C26" s="236" t="s">
        <v>158</v>
      </c>
      <c r="D26" s="237" t="s">
        <v>96</v>
      </c>
      <c r="E26" s="238">
        <v>275.3</v>
      </c>
      <c r="F26" s="238"/>
      <c r="G26" s="239">
        <f>ROUND(F26*E26,2)</f>
        <v>0</v>
      </c>
    </row>
    <row r="27" spans="1:7" ht="36.75" customHeight="1">
      <c r="A27" s="260"/>
      <c r="B27" s="240"/>
      <c r="C27" s="241" t="s">
        <v>271</v>
      </c>
      <c r="D27" s="242"/>
      <c r="E27" s="243"/>
      <c r="F27" s="243"/>
      <c r="G27" s="244"/>
    </row>
    <row r="28" spans="1:7" ht="36.75" customHeight="1">
      <c r="A28" s="260">
        <v>12</v>
      </c>
      <c r="B28" s="240" t="s">
        <v>159</v>
      </c>
      <c r="C28" s="241" t="s">
        <v>160</v>
      </c>
      <c r="D28" s="242" t="s">
        <v>96</v>
      </c>
      <c r="E28" s="243">
        <v>15.6</v>
      </c>
      <c r="F28" s="243"/>
      <c r="G28" s="244">
        <f>ROUND(F28*E28,2)</f>
        <v>0</v>
      </c>
    </row>
    <row r="29" spans="1:7" ht="36.75" customHeight="1">
      <c r="A29" s="260"/>
      <c r="B29" s="240"/>
      <c r="C29" s="241" t="s">
        <v>272</v>
      </c>
      <c r="D29" s="242"/>
      <c r="E29" s="243"/>
      <c r="F29" s="243"/>
      <c r="G29" s="244"/>
    </row>
    <row r="30" spans="1:7" ht="36.75" customHeight="1">
      <c r="A30" s="260">
        <v>13</v>
      </c>
      <c r="B30" s="240" t="s">
        <v>161</v>
      </c>
      <c r="C30" s="241" t="s">
        <v>162</v>
      </c>
      <c r="D30" s="242" t="s">
        <v>96</v>
      </c>
      <c r="E30" s="243">
        <v>324.1</v>
      </c>
      <c r="F30" s="243"/>
      <c r="G30" s="244">
        <f>ROUND(F30*E30,2)</f>
        <v>0</v>
      </c>
    </row>
    <row r="31" spans="1:7" ht="36.75" customHeight="1">
      <c r="A31" s="260"/>
      <c r="B31" s="240"/>
      <c r="C31" s="241" t="s">
        <v>274</v>
      </c>
      <c r="D31" s="242"/>
      <c r="E31" s="243"/>
      <c r="F31" s="243"/>
      <c r="G31" s="244"/>
    </row>
    <row r="32" spans="1:7" ht="36.75" customHeight="1">
      <c r="A32" s="260">
        <v>14</v>
      </c>
      <c r="B32" s="240" t="s">
        <v>219</v>
      </c>
      <c r="C32" s="241" t="s">
        <v>273</v>
      </c>
      <c r="D32" s="242" t="s">
        <v>96</v>
      </c>
      <c r="E32" s="243">
        <v>4861.5</v>
      </c>
      <c r="F32" s="243"/>
      <c r="G32" s="244">
        <f>ROUND(F32*E32,2)</f>
        <v>0</v>
      </c>
    </row>
    <row r="33" spans="1:7" ht="36.75" customHeight="1">
      <c r="A33" s="260">
        <v>15</v>
      </c>
      <c r="B33" s="240" t="s">
        <v>163</v>
      </c>
      <c r="C33" s="241" t="s">
        <v>164</v>
      </c>
      <c r="D33" s="242" t="s">
        <v>97</v>
      </c>
      <c r="E33" s="243">
        <v>467.46</v>
      </c>
      <c r="F33" s="243"/>
      <c r="G33" s="244">
        <f>ROUND(F33*E33,2)</f>
        <v>0</v>
      </c>
    </row>
    <row r="34" spans="1:7" ht="36.75" customHeight="1">
      <c r="A34" s="260"/>
      <c r="B34" s="240"/>
      <c r="C34" s="211" t="s">
        <v>275</v>
      </c>
      <c r="D34" s="242"/>
      <c r="E34" s="243"/>
      <c r="F34" s="243"/>
      <c r="G34" s="244"/>
    </row>
    <row r="35" spans="1:7" ht="36.75" customHeight="1">
      <c r="A35" s="260">
        <v>16</v>
      </c>
      <c r="B35" s="240" t="s">
        <v>220</v>
      </c>
      <c r="C35" s="241" t="s">
        <v>236</v>
      </c>
      <c r="D35" s="242" t="s">
        <v>96</v>
      </c>
      <c r="E35" s="243">
        <v>259.7</v>
      </c>
      <c r="F35" s="243"/>
      <c r="G35" s="244">
        <f>ROUND(F35*E35,2)</f>
        <v>0</v>
      </c>
    </row>
    <row r="36" spans="1:7" ht="36.75" customHeight="1" thickBot="1">
      <c r="A36" s="269">
        <v>17</v>
      </c>
      <c r="B36" s="250" t="s">
        <v>205</v>
      </c>
      <c r="C36" s="251" t="s">
        <v>206</v>
      </c>
      <c r="D36" s="252" t="s">
        <v>96</v>
      </c>
      <c r="E36" s="253">
        <v>15.6</v>
      </c>
      <c r="F36" s="253"/>
      <c r="G36" s="254">
        <f>ROUND(F36*E36,2)</f>
        <v>0</v>
      </c>
    </row>
    <row r="37" spans="1:7" ht="36.75" customHeight="1" thickBot="1">
      <c r="A37" s="168"/>
      <c r="B37" s="196" t="s">
        <v>50</v>
      </c>
      <c r="C37" s="196" t="s">
        <v>165</v>
      </c>
      <c r="D37" s="208"/>
      <c r="E37" s="209"/>
      <c r="F37" s="208"/>
      <c r="G37" s="209">
        <f>SUM(G38:G42)</f>
        <v>0</v>
      </c>
    </row>
    <row r="38" spans="1:7" ht="36.75" customHeight="1">
      <c r="A38" s="259">
        <v>18</v>
      </c>
      <c r="B38" s="235" t="s">
        <v>279</v>
      </c>
      <c r="C38" s="236" t="s">
        <v>276</v>
      </c>
      <c r="D38" s="237" t="s">
        <v>94</v>
      </c>
      <c r="E38" s="238">
        <v>644</v>
      </c>
      <c r="F38" s="238"/>
      <c r="G38" s="239">
        <f>ROUND(F38*E38,2)</f>
        <v>0</v>
      </c>
    </row>
    <row r="39" spans="1:7" ht="36.75" customHeight="1">
      <c r="A39" s="271"/>
      <c r="B39" s="255"/>
      <c r="C39" s="310" t="s">
        <v>277</v>
      </c>
      <c r="D39" s="256"/>
      <c r="E39" s="257"/>
      <c r="F39" s="257"/>
      <c r="G39" s="258"/>
    </row>
    <row r="40" spans="1:7" ht="36.75" customHeight="1">
      <c r="A40" s="260">
        <v>19</v>
      </c>
      <c r="B40" s="240" t="s">
        <v>166</v>
      </c>
      <c r="C40" s="241" t="s">
        <v>167</v>
      </c>
      <c r="D40" s="242" t="s">
        <v>94</v>
      </c>
      <c r="E40" s="243">
        <v>644</v>
      </c>
      <c r="F40" s="243"/>
      <c r="G40" s="244">
        <f>ROUND(F40*E40,2)</f>
        <v>0</v>
      </c>
    </row>
    <row r="41" spans="1:7" ht="36.75" customHeight="1">
      <c r="A41" s="263">
        <v>20</v>
      </c>
      <c r="B41" s="264" t="s">
        <v>168</v>
      </c>
      <c r="C41" s="265" t="s">
        <v>108</v>
      </c>
      <c r="D41" s="266" t="s">
        <v>98</v>
      </c>
      <c r="E41" s="267">
        <v>24.16</v>
      </c>
      <c r="F41" s="267"/>
      <c r="G41" s="268">
        <f>ROUND(F41*E41,2)</f>
        <v>0</v>
      </c>
    </row>
    <row r="42" spans="1:7" ht="36.75" customHeight="1" thickBot="1">
      <c r="A42" s="269">
        <v>21</v>
      </c>
      <c r="B42" s="250" t="s">
        <v>169</v>
      </c>
      <c r="C42" s="251" t="s">
        <v>170</v>
      </c>
      <c r="D42" s="252" t="s">
        <v>94</v>
      </c>
      <c r="E42" s="253">
        <v>1333.4</v>
      </c>
      <c r="F42" s="253"/>
      <c r="G42" s="254">
        <f>ROUND(F42*E42,2)</f>
        <v>0</v>
      </c>
    </row>
    <row r="43" spans="1:7" ht="36.75" customHeight="1" thickBot="1">
      <c r="A43" s="168"/>
      <c r="B43" s="278" t="s">
        <v>248</v>
      </c>
      <c r="C43" s="145" t="s">
        <v>249</v>
      </c>
      <c r="D43" s="279"/>
      <c r="E43" s="280"/>
      <c r="F43" s="281"/>
      <c r="G43" s="281">
        <f>SUM(G44:G54)</f>
        <v>0</v>
      </c>
    </row>
    <row r="44" spans="1:7" ht="36.75" customHeight="1">
      <c r="A44" s="164">
        <v>22</v>
      </c>
      <c r="B44" s="309" t="s">
        <v>154</v>
      </c>
      <c r="C44" s="307" t="s">
        <v>155</v>
      </c>
      <c r="D44" s="282" t="s">
        <v>96</v>
      </c>
      <c r="E44" s="283">
        <v>533.36</v>
      </c>
      <c r="F44" s="283"/>
      <c r="G44" s="284">
        <f>SUM(F44*E44)</f>
        <v>0</v>
      </c>
    </row>
    <row r="45" spans="1:7" ht="36.75" customHeight="1">
      <c r="A45" s="165"/>
      <c r="B45" s="314"/>
      <c r="C45" s="308" t="s">
        <v>280</v>
      </c>
      <c r="D45" s="285"/>
      <c r="E45" s="286"/>
      <c r="F45" s="286"/>
      <c r="G45" s="287"/>
    </row>
    <row r="46" spans="1:7" ht="36.75" customHeight="1">
      <c r="A46" s="165">
        <v>23</v>
      </c>
      <c r="B46" s="316" t="s">
        <v>157</v>
      </c>
      <c r="C46" s="317" t="s">
        <v>158</v>
      </c>
      <c r="D46" s="285" t="s">
        <v>96</v>
      </c>
      <c r="E46" s="286">
        <v>533.36</v>
      </c>
      <c r="F46" s="215"/>
      <c r="G46" s="216">
        <f>SUM(F46*E46)</f>
        <v>0</v>
      </c>
    </row>
    <row r="47" spans="1:7" ht="36.75" customHeight="1">
      <c r="A47" s="165">
        <v>24</v>
      </c>
      <c r="B47" s="315">
        <v>162751117</v>
      </c>
      <c r="C47" s="310" t="s">
        <v>162</v>
      </c>
      <c r="D47" s="285" t="s">
        <v>96</v>
      </c>
      <c r="E47" s="286">
        <v>533.36</v>
      </c>
      <c r="F47" s="215"/>
      <c r="G47" s="216">
        <f>SUM(F47*E47)</f>
        <v>0</v>
      </c>
    </row>
    <row r="48" spans="1:7" ht="36.75" customHeight="1">
      <c r="A48" s="165">
        <v>25</v>
      </c>
      <c r="B48" s="212">
        <v>162751119</v>
      </c>
      <c r="C48" s="241" t="s">
        <v>273</v>
      </c>
      <c r="D48" s="214" t="s">
        <v>96</v>
      </c>
      <c r="E48" s="215">
        <v>8000.4</v>
      </c>
      <c r="F48" s="215"/>
      <c r="G48" s="216">
        <f>SUM(F48*E48)</f>
        <v>0</v>
      </c>
    </row>
    <row r="49" spans="1:7" ht="36.75" customHeight="1">
      <c r="A49" s="165">
        <v>26</v>
      </c>
      <c r="B49" s="288">
        <v>171251201</v>
      </c>
      <c r="C49" s="289" t="s">
        <v>204</v>
      </c>
      <c r="D49" s="214" t="s">
        <v>96</v>
      </c>
      <c r="E49" s="215">
        <v>533.36</v>
      </c>
      <c r="F49" s="290"/>
      <c r="G49" s="216">
        <f>SUM(F49*E49)</f>
        <v>0</v>
      </c>
    </row>
    <row r="50" spans="1:7" ht="36.75" customHeight="1">
      <c r="A50" s="165">
        <v>27</v>
      </c>
      <c r="B50" s="240" t="s">
        <v>163</v>
      </c>
      <c r="C50" s="241" t="s">
        <v>164</v>
      </c>
      <c r="D50" s="292" t="s">
        <v>97</v>
      </c>
      <c r="E50" s="293">
        <v>960.04</v>
      </c>
      <c r="F50" s="293"/>
      <c r="G50" s="216">
        <f>SUM(F50*E50)</f>
        <v>0</v>
      </c>
    </row>
    <row r="51" spans="1:7" ht="36.75" customHeight="1">
      <c r="A51" s="165"/>
      <c r="B51" s="213"/>
      <c r="C51" s="291" t="s">
        <v>281</v>
      </c>
      <c r="D51" s="292"/>
      <c r="E51" s="293"/>
      <c r="F51" s="293"/>
      <c r="G51" s="216"/>
    </row>
    <row r="52" spans="1:7" ht="36.75" customHeight="1">
      <c r="A52" s="165">
        <v>28</v>
      </c>
      <c r="B52" s="294" t="s">
        <v>250</v>
      </c>
      <c r="C52" s="295" t="s">
        <v>251</v>
      </c>
      <c r="D52" s="296" t="s">
        <v>96</v>
      </c>
      <c r="E52" s="215">
        <v>533.36</v>
      </c>
      <c r="F52" s="297"/>
      <c r="G52" s="287">
        <f>SUM(F52*E52)</f>
        <v>0</v>
      </c>
    </row>
    <row r="53" spans="1:7" ht="36.75" customHeight="1">
      <c r="A53" s="165"/>
      <c r="B53" s="294"/>
      <c r="C53" s="213" t="s">
        <v>252</v>
      </c>
      <c r="D53" s="296"/>
      <c r="E53" s="298"/>
      <c r="F53" s="297"/>
      <c r="G53" s="287"/>
    </row>
    <row r="54" spans="1:7" ht="36.75" customHeight="1">
      <c r="A54" s="165">
        <v>29</v>
      </c>
      <c r="B54" s="240" t="s">
        <v>202</v>
      </c>
      <c r="C54" s="241" t="s">
        <v>203</v>
      </c>
      <c r="D54" s="299" t="s">
        <v>97</v>
      </c>
      <c r="E54" s="300">
        <v>1066.72</v>
      </c>
      <c r="F54" s="300"/>
      <c r="G54" s="301">
        <f>SUM(F54*E54)</f>
        <v>0</v>
      </c>
    </row>
    <row r="55" spans="1:7" ht="36.75" customHeight="1" thickBot="1">
      <c r="A55" s="185"/>
      <c r="B55" s="302"/>
      <c r="C55" s="217" t="s">
        <v>252</v>
      </c>
      <c r="D55" s="303"/>
      <c r="E55" s="304"/>
      <c r="F55" s="305"/>
      <c r="G55" s="306"/>
    </row>
    <row r="56" spans="1:7" ht="36.75" customHeight="1" thickBot="1">
      <c r="A56" s="205"/>
      <c r="B56" s="205" t="s">
        <v>42</v>
      </c>
      <c r="C56" s="205" t="s">
        <v>171</v>
      </c>
      <c r="D56" s="206"/>
      <c r="E56" s="207"/>
      <c r="F56" s="206"/>
      <c r="G56" s="207">
        <f>SUM(G57:G58)</f>
        <v>0</v>
      </c>
    </row>
    <row r="57" spans="1:7" ht="36.75" customHeight="1">
      <c r="A57" s="259">
        <v>30</v>
      </c>
      <c r="B57" s="235" t="s">
        <v>221</v>
      </c>
      <c r="C57" s="236" t="s">
        <v>237</v>
      </c>
      <c r="D57" s="237" t="s">
        <v>96</v>
      </c>
      <c r="E57" s="238">
        <v>0.1</v>
      </c>
      <c r="F57" s="238"/>
      <c r="G57" s="239">
        <f>ROUND(F57*E57,2)</f>
        <v>0</v>
      </c>
    </row>
    <row r="58" spans="1:7" ht="36.75" customHeight="1" thickBot="1">
      <c r="A58" s="262"/>
      <c r="B58" s="250"/>
      <c r="C58" s="251" t="s">
        <v>282</v>
      </c>
      <c r="D58" s="252"/>
      <c r="E58" s="253"/>
      <c r="F58" s="253"/>
      <c r="G58" s="254"/>
    </row>
    <row r="59" spans="1:7" ht="36.75" customHeight="1" thickBot="1">
      <c r="A59" s="204"/>
      <c r="B59" s="196" t="s">
        <v>83</v>
      </c>
      <c r="C59" s="196" t="s">
        <v>313</v>
      </c>
      <c r="D59" s="208"/>
      <c r="E59" s="209"/>
      <c r="F59" s="208"/>
      <c r="G59" s="209">
        <f>SUM(G60:G68)</f>
        <v>0</v>
      </c>
    </row>
    <row r="60" spans="1:7" ht="36.75" customHeight="1">
      <c r="A60" s="259">
        <v>31</v>
      </c>
      <c r="B60" s="235" t="s">
        <v>304</v>
      </c>
      <c r="C60" s="236" t="s">
        <v>305</v>
      </c>
      <c r="D60" s="237" t="s">
        <v>94</v>
      </c>
      <c r="E60" s="238">
        <v>1493.4</v>
      </c>
      <c r="F60" s="238"/>
      <c r="G60" s="239">
        <f aca="true" t="shared" si="0" ref="G60:G75">ROUND(F60*E60,2)</f>
        <v>0</v>
      </c>
    </row>
    <row r="61" spans="1:7" ht="36.75" customHeight="1">
      <c r="A61" s="260"/>
      <c r="B61" s="240"/>
      <c r="C61" s="241" t="s">
        <v>306</v>
      </c>
      <c r="D61" s="242"/>
      <c r="E61" s="243"/>
      <c r="F61" s="243"/>
      <c r="G61" s="244"/>
    </row>
    <row r="62" spans="1:7" ht="36.75" customHeight="1">
      <c r="A62" s="260">
        <v>32</v>
      </c>
      <c r="B62" s="240" t="s">
        <v>308</v>
      </c>
      <c r="C62" s="241" t="s">
        <v>307</v>
      </c>
      <c r="D62" s="242" t="s">
        <v>94</v>
      </c>
      <c r="E62" s="243">
        <v>1329.1</v>
      </c>
      <c r="F62" s="243"/>
      <c r="G62" s="244">
        <f>ROUND(F62*E62,2)</f>
        <v>0</v>
      </c>
    </row>
    <row r="63" spans="1:7" ht="36.75" customHeight="1">
      <c r="A63" s="260">
        <v>33</v>
      </c>
      <c r="B63" s="240" t="s">
        <v>172</v>
      </c>
      <c r="C63" s="241" t="s">
        <v>173</v>
      </c>
      <c r="D63" s="242" t="s">
        <v>94</v>
      </c>
      <c r="E63" s="243">
        <v>1329.1</v>
      </c>
      <c r="F63" s="243"/>
      <c r="G63" s="244">
        <f>ROUND(F63*E63,2)</f>
        <v>0</v>
      </c>
    </row>
    <row r="64" spans="1:7" ht="36.75" customHeight="1">
      <c r="A64" s="260">
        <v>34</v>
      </c>
      <c r="B64" s="240" t="s">
        <v>311</v>
      </c>
      <c r="C64" s="241" t="s">
        <v>312</v>
      </c>
      <c r="D64" s="242" t="s">
        <v>94</v>
      </c>
      <c r="E64" s="243">
        <v>1329.1</v>
      </c>
      <c r="F64" s="243"/>
      <c r="G64" s="244">
        <f>ROUND(F64*E64,2)</f>
        <v>0</v>
      </c>
    </row>
    <row r="65" spans="1:7" ht="36.75" customHeight="1">
      <c r="A65" s="260">
        <v>35</v>
      </c>
      <c r="B65" s="240" t="s">
        <v>223</v>
      </c>
      <c r="C65" s="241" t="s">
        <v>239</v>
      </c>
      <c r="D65" s="242" t="s">
        <v>94</v>
      </c>
      <c r="E65" s="243">
        <v>1329.1</v>
      </c>
      <c r="F65" s="243"/>
      <c r="G65" s="244">
        <f t="shared" si="0"/>
        <v>0</v>
      </c>
    </row>
    <row r="66" spans="1:7" ht="36.75" customHeight="1">
      <c r="A66" s="260">
        <v>36</v>
      </c>
      <c r="B66" s="240" t="s">
        <v>309</v>
      </c>
      <c r="C66" s="241" t="s">
        <v>310</v>
      </c>
      <c r="D66" s="242" t="s">
        <v>94</v>
      </c>
      <c r="E66" s="243">
        <v>1329.1</v>
      </c>
      <c r="F66" s="243"/>
      <c r="G66" s="244">
        <f t="shared" si="0"/>
        <v>0</v>
      </c>
    </row>
    <row r="67" spans="1:7" ht="36.75" customHeight="1">
      <c r="A67" s="260">
        <v>37</v>
      </c>
      <c r="B67" s="240" t="s">
        <v>174</v>
      </c>
      <c r="C67" s="241" t="s">
        <v>175</v>
      </c>
      <c r="D67" s="242" t="s">
        <v>95</v>
      </c>
      <c r="E67" s="243">
        <v>51</v>
      </c>
      <c r="F67" s="243"/>
      <c r="G67" s="244">
        <f t="shared" si="0"/>
        <v>0</v>
      </c>
    </row>
    <row r="68" spans="1:7" ht="36.75" customHeight="1" thickBot="1">
      <c r="A68" s="262">
        <v>38</v>
      </c>
      <c r="B68" s="250" t="s">
        <v>99</v>
      </c>
      <c r="C68" s="251" t="s">
        <v>176</v>
      </c>
      <c r="D68" s="252" t="s">
        <v>95</v>
      </c>
      <c r="E68" s="253">
        <v>51</v>
      </c>
      <c r="F68" s="253"/>
      <c r="G68" s="254">
        <f t="shared" si="0"/>
        <v>0</v>
      </c>
    </row>
    <row r="69" spans="1:7" ht="36.75" customHeight="1" thickBot="1">
      <c r="A69" s="270"/>
      <c r="B69" s="205" t="s">
        <v>84</v>
      </c>
      <c r="C69" s="205" t="s">
        <v>283</v>
      </c>
      <c r="D69" s="206"/>
      <c r="E69" s="207"/>
      <c r="F69" s="206"/>
      <c r="G69" s="207">
        <f>SUM(G70:G75)</f>
        <v>0</v>
      </c>
    </row>
    <row r="70" spans="1:7" ht="36.75" customHeight="1">
      <c r="A70" s="259">
        <v>39</v>
      </c>
      <c r="B70" s="235" t="s">
        <v>222</v>
      </c>
      <c r="C70" s="236" t="s">
        <v>238</v>
      </c>
      <c r="D70" s="237" t="s">
        <v>94</v>
      </c>
      <c r="E70" s="238">
        <v>4.3</v>
      </c>
      <c r="F70" s="238"/>
      <c r="G70" s="239">
        <f>ROUND(F70*E70,2)</f>
        <v>0</v>
      </c>
    </row>
    <row r="71" spans="1:7" ht="36.75" customHeight="1">
      <c r="A71" s="260"/>
      <c r="B71" s="240"/>
      <c r="C71" s="211" t="s">
        <v>284</v>
      </c>
      <c r="D71" s="242"/>
      <c r="E71" s="243"/>
      <c r="F71" s="243"/>
      <c r="G71" s="244"/>
    </row>
    <row r="72" spans="1:7" ht="36.75" customHeight="1">
      <c r="A72" s="260">
        <v>40</v>
      </c>
      <c r="B72" s="240" t="s">
        <v>177</v>
      </c>
      <c r="C72" s="241" t="s">
        <v>178</v>
      </c>
      <c r="D72" s="242" t="s">
        <v>94</v>
      </c>
      <c r="E72" s="243">
        <v>4.3</v>
      </c>
      <c r="F72" s="243"/>
      <c r="G72" s="244">
        <f t="shared" si="0"/>
        <v>0</v>
      </c>
    </row>
    <row r="73" spans="1:7" ht="36.75" customHeight="1">
      <c r="A73" s="260">
        <v>41</v>
      </c>
      <c r="B73" s="240" t="s">
        <v>224</v>
      </c>
      <c r="C73" s="241" t="s">
        <v>240</v>
      </c>
      <c r="D73" s="242" t="s">
        <v>94</v>
      </c>
      <c r="E73" s="243">
        <v>0.3</v>
      </c>
      <c r="F73" s="243"/>
      <c r="G73" s="244">
        <f t="shared" si="0"/>
        <v>0</v>
      </c>
    </row>
    <row r="74" spans="1:7" ht="36.75" customHeight="1">
      <c r="A74" s="263">
        <v>42</v>
      </c>
      <c r="B74" s="264" t="s">
        <v>225</v>
      </c>
      <c r="C74" s="265" t="s">
        <v>226</v>
      </c>
      <c r="D74" s="266" t="s">
        <v>94</v>
      </c>
      <c r="E74" s="267">
        <v>4.5</v>
      </c>
      <c r="F74" s="267"/>
      <c r="G74" s="268">
        <f t="shared" si="0"/>
        <v>0</v>
      </c>
    </row>
    <row r="75" spans="1:7" ht="36.75" customHeight="1" thickBot="1">
      <c r="A75" s="261">
        <v>43</v>
      </c>
      <c r="B75" s="245" t="s">
        <v>227</v>
      </c>
      <c r="C75" s="246" t="s">
        <v>228</v>
      </c>
      <c r="D75" s="247" t="s">
        <v>94</v>
      </c>
      <c r="E75" s="248">
        <v>0.4</v>
      </c>
      <c r="F75" s="248"/>
      <c r="G75" s="249">
        <f t="shared" si="0"/>
        <v>0</v>
      </c>
    </row>
    <row r="76" spans="1:7" ht="36.75" customHeight="1" thickBot="1">
      <c r="A76" s="194"/>
      <c r="B76" s="196" t="s">
        <v>85</v>
      </c>
      <c r="C76" s="196" t="s">
        <v>298</v>
      </c>
      <c r="D76" s="208"/>
      <c r="E76" s="209"/>
      <c r="F76" s="208"/>
      <c r="G76" s="209">
        <f>SUM(G77:G79)</f>
        <v>0</v>
      </c>
    </row>
    <row r="77" spans="1:7" ht="36.75" customHeight="1">
      <c r="A77" s="259">
        <v>44</v>
      </c>
      <c r="B77" s="235" t="s">
        <v>125</v>
      </c>
      <c r="C77" s="236" t="s">
        <v>179</v>
      </c>
      <c r="D77" s="237" t="s">
        <v>95</v>
      </c>
      <c r="E77" s="238">
        <v>389.5</v>
      </c>
      <c r="F77" s="238"/>
      <c r="G77" s="239">
        <f>ROUND(F77*E77,2)</f>
        <v>0</v>
      </c>
    </row>
    <row r="78" spans="1:7" ht="36.75" customHeight="1">
      <c r="A78" s="263">
        <v>45</v>
      </c>
      <c r="B78" s="264" t="s">
        <v>180</v>
      </c>
      <c r="C78" s="265" t="s">
        <v>181</v>
      </c>
      <c r="D78" s="266" t="s">
        <v>95</v>
      </c>
      <c r="E78" s="267">
        <v>402</v>
      </c>
      <c r="F78" s="267"/>
      <c r="G78" s="268">
        <f>ROUND(F78*E78,2)</f>
        <v>0</v>
      </c>
    </row>
    <row r="79" spans="1:7" ht="36.75" customHeight="1" thickBot="1">
      <c r="A79" s="262">
        <v>46</v>
      </c>
      <c r="B79" s="250" t="s">
        <v>285</v>
      </c>
      <c r="C79" s="251" t="s">
        <v>286</v>
      </c>
      <c r="D79" s="252" t="s">
        <v>95</v>
      </c>
      <c r="E79" s="253">
        <v>28.5</v>
      </c>
      <c r="F79" s="253"/>
      <c r="G79" s="254">
        <f>ROUND(F79*E79,2)</f>
        <v>0</v>
      </c>
    </row>
    <row r="80" spans="1:7" ht="36.75" customHeight="1" thickBot="1">
      <c r="A80" s="205"/>
      <c r="B80" s="205" t="s">
        <v>28</v>
      </c>
      <c r="C80" s="205" t="s">
        <v>229</v>
      </c>
      <c r="D80" s="206"/>
      <c r="E80" s="207"/>
      <c r="F80" s="206"/>
      <c r="G80" s="207">
        <f>SUM(G81:G84)</f>
        <v>0</v>
      </c>
    </row>
    <row r="81" spans="1:7" ht="36.75" customHeight="1">
      <c r="A81" s="322">
        <v>47</v>
      </c>
      <c r="B81" s="235" t="s">
        <v>182</v>
      </c>
      <c r="C81" s="236" t="s">
        <v>183</v>
      </c>
      <c r="D81" s="237" t="s">
        <v>100</v>
      </c>
      <c r="E81" s="238">
        <v>1</v>
      </c>
      <c r="F81" s="238"/>
      <c r="G81" s="239">
        <f>ROUND(F81*E81,2)</f>
        <v>0</v>
      </c>
    </row>
    <row r="82" spans="1:7" ht="36.75" customHeight="1">
      <c r="A82" s="272"/>
      <c r="B82" s="240"/>
      <c r="C82" s="241" t="s">
        <v>246</v>
      </c>
      <c r="D82" s="242"/>
      <c r="E82" s="243"/>
      <c r="F82" s="243"/>
      <c r="G82" s="244"/>
    </row>
    <row r="83" spans="1:7" ht="36.75" customHeight="1">
      <c r="A83" s="272">
        <v>48</v>
      </c>
      <c r="B83" s="273" t="s">
        <v>207</v>
      </c>
      <c r="C83" s="211" t="s">
        <v>208</v>
      </c>
      <c r="D83" s="242" t="s">
        <v>100</v>
      </c>
      <c r="E83" s="243">
        <v>2</v>
      </c>
      <c r="F83" s="243"/>
      <c r="G83" s="244">
        <f>ROUND(F83*E83,2)</f>
        <v>0</v>
      </c>
    </row>
    <row r="84" spans="1:7" ht="36.75" customHeight="1" thickBot="1">
      <c r="A84" s="269"/>
      <c r="B84" s="323"/>
      <c r="C84" s="251" t="s">
        <v>246</v>
      </c>
      <c r="D84" s="252"/>
      <c r="E84" s="253"/>
      <c r="F84" s="253"/>
      <c r="G84" s="254"/>
    </row>
    <row r="85" spans="1:7" ht="36.75" customHeight="1" thickBot="1">
      <c r="A85" s="318"/>
      <c r="B85" s="319" t="s">
        <v>214</v>
      </c>
      <c r="C85" s="196" t="s">
        <v>213</v>
      </c>
      <c r="D85" s="320"/>
      <c r="E85" s="321"/>
      <c r="F85" s="320"/>
      <c r="G85" s="321">
        <f>SUM(G86:G91)</f>
        <v>0</v>
      </c>
    </row>
    <row r="86" spans="1:7" ht="36.75" customHeight="1">
      <c r="A86" s="259">
        <v>49</v>
      </c>
      <c r="B86" s="235" t="s">
        <v>112</v>
      </c>
      <c r="C86" s="236" t="s">
        <v>113</v>
      </c>
      <c r="D86" s="237" t="s">
        <v>100</v>
      </c>
      <c r="E86" s="238">
        <v>1</v>
      </c>
      <c r="F86" s="238"/>
      <c r="G86" s="239">
        <f>ROUND(F86*E86,2)</f>
        <v>0</v>
      </c>
    </row>
    <row r="87" spans="1:7" ht="36.75" customHeight="1">
      <c r="A87" s="260"/>
      <c r="B87" s="240"/>
      <c r="C87" s="241" t="s">
        <v>287</v>
      </c>
      <c r="D87" s="242"/>
      <c r="E87" s="243"/>
      <c r="F87" s="243"/>
      <c r="G87" s="244"/>
    </row>
    <row r="88" spans="1:7" ht="36.75" customHeight="1">
      <c r="A88" s="260">
        <v>50</v>
      </c>
      <c r="B88" s="240" t="s">
        <v>115</v>
      </c>
      <c r="C88" s="241" t="s">
        <v>114</v>
      </c>
      <c r="D88" s="242" t="s">
        <v>100</v>
      </c>
      <c r="E88" s="243">
        <v>1</v>
      </c>
      <c r="F88" s="243"/>
      <c r="G88" s="244">
        <f>ROUND(F88*E88,2)</f>
        <v>0</v>
      </c>
    </row>
    <row r="89" spans="1:7" ht="36.75" customHeight="1">
      <c r="A89" s="263">
        <v>51</v>
      </c>
      <c r="B89" s="264" t="s">
        <v>288</v>
      </c>
      <c r="C89" s="265" t="s">
        <v>289</v>
      </c>
      <c r="D89" s="266" t="s">
        <v>100</v>
      </c>
      <c r="E89" s="267">
        <v>1</v>
      </c>
      <c r="F89" s="267"/>
      <c r="G89" s="268">
        <f>ROUND(F89*E89,2)</f>
        <v>0</v>
      </c>
    </row>
    <row r="90" spans="1:7" ht="36.75" customHeight="1">
      <c r="A90" s="263">
        <v>52</v>
      </c>
      <c r="B90" s="264" t="s">
        <v>184</v>
      </c>
      <c r="C90" s="265" t="s">
        <v>185</v>
      </c>
      <c r="D90" s="266" t="s">
        <v>100</v>
      </c>
      <c r="E90" s="267">
        <v>2</v>
      </c>
      <c r="F90" s="267"/>
      <c r="G90" s="268">
        <f>ROUND(F90*E90,2)</f>
        <v>0</v>
      </c>
    </row>
    <row r="91" spans="1:7" ht="36.75" customHeight="1">
      <c r="A91" s="260">
        <v>53</v>
      </c>
      <c r="B91" s="240" t="s">
        <v>254</v>
      </c>
      <c r="C91" s="241" t="s">
        <v>255</v>
      </c>
      <c r="D91" s="242" t="s">
        <v>94</v>
      </c>
      <c r="E91" s="243">
        <v>1500</v>
      </c>
      <c r="F91" s="243"/>
      <c r="G91" s="244">
        <f>ROUND(F91*E91,2)</f>
        <v>0</v>
      </c>
    </row>
    <row r="92" spans="1:7" ht="36.75" customHeight="1" thickBot="1">
      <c r="A92" s="262"/>
      <c r="B92" s="250"/>
      <c r="C92" s="251" t="s">
        <v>290</v>
      </c>
      <c r="D92" s="252"/>
      <c r="E92" s="253"/>
      <c r="F92" s="253"/>
      <c r="G92" s="254"/>
    </row>
    <row r="93" spans="1:7" ht="36.75" customHeight="1" thickBot="1">
      <c r="A93" s="204"/>
      <c r="B93" s="196" t="s">
        <v>215</v>
      </c>
      <c r="C93" s="196" t="s">
        <v>186</v>
      </c>
      <c r="D93" s="208"/>
      <c r="E93" s="209"/>
      <c r="F93" s="208"/>
      <c r="G93" s="209">
        <f>SUM(G94:G97)</f>
        <v>0</v>
      </c>
    </row>
    <row r="94" spans="1:7" ht="36.75" customHeight="1">
      <c r="A94" s="259">
        <v>54</v>
      </c>
      <c r="B94" s="235" t="s">
        <v>187</v>
      </c>
      <c r="C94" s="236" t="s">
        <v>188</v>
      </c>
      <c r="D94" s="237" t="s">
        <v>100</v>
      </c>
      <c r="E94" s="238">
        <v>10</v>
      </c>
      <c r="F94" s="238"/>
      <c r="G94" s="239">
        <f>ROUND(F94*E94,2)</f>
        <v>0</v>
      </c>
    </row>
    <row r="95" spans="1:7" ht="36.75" customHeight="1">
      <c r="A95" s="271"/>
      <c r="B95" s="255"/>
      <c r="C95" s="310" t="s">
        <v>291</v>
      </c>
      <c r="D95" s="256"/>
      <c r="E95" s="257"/>
      <c r="F95" s="257"/>
      <c r="G95" s="258"/>
    </row>
    <row r="96" spans="1:7" ht="36.75" customHeight="1">
      <c r="A96" s="263">
        <v>55</v>
      </c>
      <c r="B96" s="264" t="s">
        <v>189</v>
      </c>
      <c r="C96" s="265" t="s">
        <v>190</v>
      </c>
      <c r="D96" s="266" t="s">
        <v>100</v>
      </c>
      <c r="E96" s="267">
        <v>1200</v>
      </c>
      <c r="F96" s="267"/>
      <c r="G96" s="268">
        <f>ROUND(F96*E96,2)</f>
        <v>0</v>
      </c>
    </row>
    <row r="97" spans="1:7" ht="36.75" customHeight="1" thickBot="1">
      <c r="A97" s="261"/>
      <c r="B97" s="245"/>
      <c r="C97" s="274" t="s">
        <v>292</v>
      </c>
      <c r="D97" s="247"/>
      <c r="E97" s="248"/>
      <c r="F97" s="248"/>
      <c r="G97" s="249"/>
    </row>
    <row r="98" spans="1:7" ht="36.75" customHeight="1" thickBot="1">
      <c r="A98" s="205"/>
      <c r="B98" s="205" t="s">
        <v>191</v>
      </c>
      <c r="C98" s="205" t="s">
        <v>192</v>
      </c>
      <c r="D98" s="206"/>
      <c r="E98" s="207"/>
      <c r="F98" s="206"/>
      <c r="G98" s="207">
        <f>SUM(G99:G109)</f>
        <v>0</v>
      </c>
    </row>
    <row r="99" spans="1:7" ht="36.75" customHeight="1">
      <c r="A99" s="259">
        <v>56</v>
      </c>
      <c r="B99" s="235" t="s">
        <v>193</v>
      </c>
      <c r="C99" s="236" t="s">
        <v>194</v>
      </c>
      <c r="D99" s="237" t="s">
        <v>97</v>
      </c>
      <c r="E99" s="238">
        <v>895.94</v>
      </c>
      <c r="F99" s="238"/>
      <c r="G99" s="239">
        <f aca="true" t="shared" si="1" ref="G99:G109">ROUND(F99*E99,2)</f>
        <v>0</v>
      </c>
    </row>
    <row r="100" spans="1:7" ht="36.75" customHeight="1">
      <c r="A100" s="272"/>
      <c r="B100" s="275" t="s">
        <v>150</v>
      </c>
      <c r="C100" s="211" t="s">
        <v>293</v>
      </c>
      <c r="D100" s="276" t="s">
        <v>97</v>
      </c>
      <c r="E100" s="277">
        <v>166.18</v>
      </c>
      <c r="F100" s="243"/>
      <c r="G100" s="244"/>
    </row>
    <row r="101" spans="1:7" ht="36.75" customHeight="1">
      <c r="A101" s="272"/>
      <c r="B101" s="275" t="s">
        <v>150</v>
      </c>
      <c r="C101" s="211" t="s">
        <v>294</v>
      </c>
      <c r="D101" s="276" t="s">
        <v>97</v>
      </c>
      <c r="E101" s="277">
        <v>6.86</v>
      </c>
      <c r="F101" s="243"/>
      <c r="G101" s="244"/>
    </row>
    <row r="102" spans="1:7" ht="36.75" customHeight="1">
      <c r="A102" s="272"/>
      <c r="B102" s="275" t="s">
        <v>150</v>
      </c>
      <c r="C102" s="211" t="s">
        <v>295</v>
      </c>
      <c r="D102" s="276" t="s">
        <v>97</v>
      </c>
      <c r="E102" s="277">
        <v>722.9</v>
      </c>
      <c r="F102" s="243"/>
      <c r="G102" s="244"/>
    </row>
    <row r="103" spans="1:7" ht="36.75" customHeight="1">
      <c r="A103" s="260">
        <v>57</v>
      </c>
      <c r="B103" s="240" t="s">
        <v>126</v>
      </c>
      <c r="C103" s="241" t="s">
        <v>127</v>
      </c>
      <c r="D103" s="242" t="s">
        <v>97</v>
      </c>
      <c r="E103" s="243">
        <v>722.9</v>
      </c>
      <c r="F103" s="243"/>
      <c r="G103" s="244">
        <f t="shared" si="1"/>
        <v>0</v>
      </c>
    </row>
    <row r="104" spans="1:7" ht="36.75" customHeight="1">
      <c r="A104" s="260">
        <v>58</v>
      </c>
      <c r="B104" s="240" t="s">
        <v>128</v>
      </c>
      <c r="C104" s="241" t="s">
        <v>296</v>
      </c>
      <c r="D104" s="242" t="s">
        <v>97</v>
      </c>
      <c r="E104" s="243">
        <v>17349.6</v>
      </c>
      <c r="F104" s="243"/>
      <c r="G104" s="244">
        <f t="shared" si="1"/>
        <v>0</v>
      </c>
    </row>
    <row r="105" spans="1:7" ht="36.75" customHeight="1">
      <c r="A105" s="260">
        <v>59</v>
      </c>
      <c r="B105" s="240" t="s">
        <v>129</v>
      </c>
      <c r="C105" s="241" t="s">
        <v>130</v>
      </c>
      <c r="D105" s="242" t="s">
        <v>97</v>
      </c>
      <c r="E105" s="243">
        <v>173.04</v>
      </c>
      <c r="F105" s="243"/>
      <c r="G105" s="244">
        <f t="shared" si="1"/>
        <v>0</v>
      </c>
    </row>
    <row r="106" spans="1:7" ht="36.75" customHeight="1">
      <c r="A106" s="260">
        <v>60</v>
      </c>
      <c r="B106" s="240" t="s">
        <v>131</v>
      </c>
      <c r="C106" s="241" t="s">
        <v>297</v>
      </c>
      <c r="D106" s="242" t="s">
        <v>97</v>
      </c>
      <c r="E106" s="243">
        <v>4151.96</v>
      </c>
      <c r="F106" s="243"/>
      <c r="G106" s="244">
        <f t="shared" si="1"/>
        <v>0</v>
      </c>
    </row>
    <row r="107" spans="1:7" ht="36.75" customHeight="1">
      <c r="A107" s="260">
        <v>61</v>
      </c>
      <c r="B107" s="240" t="s">
        <v>195</v>
      </c>
      <c r="C107" s="241" t="s">
        <v>243</v>
      </c>
      <c r="D107" s="242" t="s">
        <v>97</v>
      </c>
      <c r="E107" s="243">
        <v>6.86</v>
      </c>
      <c r="F107" s="243"/>
      <c r="G107" s="244">
        <f t="shared" si="1"/>
        <v>0</v>
      </c>
    </row>
    <row r="108" spans="1:7" ht="36.75" customHeight="1">
      <c r="A108" s="260">
        <v>62</v>
      </c>
      <c r="B108" s="240" t="s">
        <v>196</v>
      </c>
      <c r="C108" s="241" t="s">
        <v>244</v>
      </c>
      <c r="D108" s="242" t="s">
        <v>97</v>
      </c>
      <c r="E108" s="243">
        <v>722.9</v>
      </c>
      <c r="F108" s="243"/>
      <c r="G108" s="244">
        <f t="shared" si="1"/>
        <v>0</v>
      </c>
    </row>
    <row r="109" spans="1:7" ht="43.5" customHeight="1" thickBot="1">
      <c r="A109" s="262">
        <v>63</v>
      </c>
      <c r="B109" s="250" t="s">
        <v>197</v>
      </c>
      <c r="C109" s="251" t="s">
        <v>245</v>
      </c>
      <c r="D109" s="252" t="s">
        <v>97</v>
      </c>
      <c r="E109" s="253">
        <v>166.18</v>
      </c>
      <c r="F109" s="253"/>
      <c r="G109" s="254">
        <f t="shared" si="1"/>
        <v>0</v>
      </c>
    </row>
    <row r="110" spans="1:7" ht="36.75" customHeight="1" thickBot="1">
      <c r="A110" s="205"/>
      <c r="B110" s="205" t="s">
        <v>198</v>
      </c>
      <c r="C110" s="205" t="s">
        <v>199</v>
      </c>
      <c r="D110" s="206"/>
      <c r="E110" s="207"/>
      <c r="F110" s="206"/>
      <c r="G110" s="207">
        <f>SUM(G111:G112)</f>
        <v>0</v>
      </c>
    </row>
    <row r="111" spans="1:7" ht="36.75" customHeight="1">
      <c r="A111" s="259">
        <v>64</v>
      </c>
      <c r="B111" s="235" t="s">
        <v>200</v>
      </c>
      <c r="C111" s="236" t="s">
        <v>201</v>
      </c>
      <c r="D111" s="237" t="s">
        <v>97</v>
      </c>
      <c r="E111" s="238">
        <v>4.55</v>
      </c>
      <c r="F111" s="238"/>
      <c r="G111" s="239">
        <f>ROUND(F111*E111,2)</f>
        <v>0</v>
      </c>
    </row>
    <row r="112" spans="1:7" ht="36.75" customHeight="1" thickBot="1">
      <c r="A112" s="262">
        <v>65</v>
      </c>
      <c r="B112" s="250" t="s">
        <v>202</v>
      </c>
      <c r="C112" s="251" t="s">
        <v>203</v>
      </c>
      <c r="D112" s="252" t="s">
        <v>97</v>
      </c>
      <c r="E112" s="253">
        <v>1265.84</v>
      </c>
      <c r="F112" s="253"/>
      <c r="G112" s="254">
        <f>ROUND(F112*E112,2)</f>
        <v>0</v>
      </c>
    </row>
    <row r="113" spans="1:7" ht="35.25" customHeight="1">
      <c r="A113" s="150"/>
      <c r="C113" s="169" t="s">
        <v>27</v>
      </c>
      <c r="D113" s="169" t="s">
        <v>101</v>
      </c>
      <c r="E113" s="170"/>
      <c r="F113" s="171"/>
      <c r="G113" s="171">
        <f>SUM(G110+G98+G93+G85+G80+G76+G69+G59+G56+G43+G37+G25+G20+G8)</f>
        <v>0</v>
      </c>
    </row>
  </sheetData>
  <sheetProtection selectLockedCells="1" selectUnlockedCells="1"/>
  <mergeCells count="3">
    <mergeCell ref="A2:E2"/>
    <mergeCell ref="A3:C3"/>
    <mergeCell ref="A4:C4"/>
  </mergeCells>
  <printOptions/>
  <pageMargins left="0.3937007874015748" right="0.3937007874015748" top="0.7874015748031497" bottom="0.7874015748031497" header="0.5118110236220472" footer="0.1968503937007874"/>
  <pageSetup horizontalDpi="600" verticalDpi="600" orientation="portrait" paperSize="9" scale="80" r:id="rId1"/>
  <headerFooter alignWithMargins="0">
    <oddHeader>&amp;C&amp;"Arial,Obyčejné"&amp;9&amp;P z &amp;N</oddHeader>
    <oddFooter>&amp;L&amp;"Arial,Obyčejné"&amp;9&amp;F&amp;R&amp;"Arial,Obyčejné"&amp;9&amp;A</oddFooter>
  </headerFooter>
  <ignoredErrors>
    <ignoredError sqref="G24 G32:G36 G38 G57 G9:G10 G103:G106 G86 G83 G99 G111:G113 G40:G42 G44:G55 G14 G12 G16:G18 G22 G26 G28 G30 G60 G62 G72:G75 G70 G77:G79 G81 G90 G88:G89 G91 G107 G108:G109 G67:G68 G65:G66 G63:G64" unlockedFormula="1"/>
    <ignoredError sqref="B35 B24:B25 B36:B37 B33 B41 B42 A56:B56 A7:B8 B72 B105:B106 B86 B50:B55 B78 A97:B98 B94 A80:B80 B91 B9:B18 B20:B21 B26 B28 B30 B32 B40 B46 B44 B57 B69:B70 B74 B75 B73 B79 B77 B81:B84 B88 B90 B89 B96 B107 A110:B110 B99 B103 B104 B108 B109 B112 B111 B68 B67 B65 B60:B64 B66" numberStoredAsText="1"/>
    <ignoredError sqref="G21 G43 G96:G97 G94" formula="1" unlockedFormula="1"/>
    <ignoredError sqref="G56 G59 G69 G76 G80 G85 G110 G25 G20 G37 G9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F9" sqref="F9"/>
    </sheetView>
  </sheetViews>
  <sheetFormatPr defaultColWidth="10.5" defaultRowHeight="12" customHeight="1"/>
  <cols>
    <col min="1" max="1" width="6.66015625" style="149" customWidth="1"/>
    <col min="2" max="2" width="14.5" style="150" customWidth="1"/>
    <col min="3" max="3" width="74.33203125" style="150" customWidth="1"/>
    <col min="4" max="4" width="8.5" style="150" customWidth="1"/>
    <col min="5" max="5" width="12.33203125" style="151" customWidth="1"/>
    <col min="6" max="6" width="15.66015625" style="152" customWidth="1"/>
    <col min="7" max="7" width="19.16015625" style="152" customWidth="1"/>
    <col min="8" max="16384" width="10.5" style="103" customWidth="1"/>
  </cols>
  <sheetData>
    <row r="1" spans="1:7" ht="19.5" customHeight="1">
      <c r="A1" s="134" t="s">
        <v>87</v>
      </c>
      <c r="B1" s="135"/>
      <c r="C1" s="135"/>
      <c r="D1" s="135"/>
      <c r="E1" s="153"/>
      <c r="F1" s="135"/>
      <c r="G1" s="135"/>
    </row>
    <row r="2" spans="1:7" ht="12.75" customHeight="1">
      <c r="A2" s="347" t="s">
        <v>302</v>
      </c>
      <c r="B2" s="347"/>
      <c r="C2" s="347"/>
      <c r="D2" s="347"/>
      <c r="E2" s="347"/>
      <c r="F2" s="135"/>
      <c r="G2" s="135"/>
    </row>
    <row r="3" spans="1:7" ht="12.75" customHeight="1">
      <c r="A3" s="348" t="s">
        <v>122</v>
      </c>
      <c r="B3" s="348"/>
      <c r="C3" s="348"/>
      <c r="D3" s="154"/>
      <c r="E3" s="153"/>
      <c r="F3" s="135"/>
      <c r="G3" s="135"/>
    </row>
    <row r="4" spans="1:7" ht="12.75" customHeight="1">
      <c r="A4" s="348" t="s">
        <v>247</v>
      </c>
      <c r="B4" s="348"/>
      <c r="C4" s="348"/>
      <c r="D4" s="154"/>
      <c r="E4" s="153"/>
      <c r="F4" s="135"/>
      <c r="G4" s="138" t="s">
        <v>262</v>
      </c>
    </row>
    <row r="5" spans="1:7" ht="6" customHeight="1" thickBot="1">
      <c r="A5" s="135"/>
      <c r="B5" s="135"/>
      <c r="C5" s="135"/>
      <c r="D5" s="135"/>
      <c r="E5" s="153"/>
      <c r="F5" s="135"/>
      <c r="G5" s="135"/>
    </row>
    <row r="6" spans="1:7" ht="24" customHeight="1" thickBot="1">
      <c r="A6" s="155" t="s">
        <v>88</v>
      </c>
      <c r="B6" s="155" t="s">
        <v>89</v>
      </c>
      <c r="C6" s="155" t="s">
        <v>80</v>
      </c>
      <c r="D6" s="155" t="s">
        <v>90</v>
      </c>
      <c r="E6" s="156" t="s">
        <v>91</v>
      </c>
      <c r="F6" s="155" t="s">
        <v>92</v>
      </c>
      <c r="G6" s="155" t="s">
        <v>93</v>
      </c>
    </row>
    <row r="7" spans="1:7" ht="12.75" customHeight="1" thickBot="1">
      <c r="A7" s="139" t="s">
        <v>26</v>
      </c>
      <c r="B7" s="139">
        <v>2</v>
      </c>
      <c r="C7" s="139">
        <v>3</v>
      </c>
      <c r="D7" s="139">
        <v>4</v>
      </c>
      <c r="E7" s="156">
        <v>5</v>
      </c>
      <c r="F7" s="139">
        <v>6</v>
      </c>
      <c r="G7" s="139">
        <v>7</v>
      </c>
    </row>
    <row r="8" spans="1:7" ht="32.25" customHeight="1" thickBot="1">
      <c r="A8" s="195"/>
      <c r="B8" s="196" t="s">
        <v>132</v>
      </c>
      <c r="C8" s="196" t="s">
        <v>133</v>
      </c>
      <c r="D8" s="197"/>
      <c r="E8" s="198"/>
      <c r="F8" s="199"/>
      <c r="G8" s="166">
        <f>SUM(G9:G17)</f>
        <v>0</v>
      </c>
    </row>
    <row r="9" spans="1:7" ht="32.25" customHeight="1">
      <c r="A9" s="164">
        <v>1</v>
      </c>
      <c r="B9" s="159" t="s">
        <v>102</v>
      </c>
      <c r="C9" s="160" t="s">
        <v>136</v>
      </c>
      <c r="D9" s="161" t="s">
        <v>135</v>
      </c>
      <c r="E9" s="186">
        <v>1</v>
      </c>
      <c r="F9" s="186"/>
      <c r="G9" s="187">
        <f>ROUND(F9*E9,2)</f>
        <v>0</v>
      </c>
    </row>
    <row r="10" spans="1:7" ht="32.25" customHeight="1">
      <c r="A10" s="165">
        <v>2</v>
      </c>
      <c r="B10" s="162" t="s">
        <v>134</v>
      </c>
      <c r="C10" s="163" t="s">
        <v>209</v>
      </c>
      <c r="D10" s="158" t="s">
        <v>135</v>
      </c>
      <c r="E10" s="188">
        <v>3</v>
      </c>
      <c r="F10" s="188"/>
      <c r="G10" s="189">
        <f>ROUND(F10*E10,2)</f>
        <v>0</v>
      </c>
    </row>
    <row r="11" spans="1:7" ht="32.25" customHeight="1">
      <c r="A11" s="165">
        <v>3</v>
      </c>
      <c r="B11" s="162" t="s">
        <v>102</v>
      </c>
      <c r="C11" s="163" t="s">
        <v>136</v>
      </c>
      <c r="D11" s="158" t="s">
        <v>135</v>
      </c>
      <c r="E11" s="188">
        <v>1</v>
      </c>
      <c r="F11" s="188"/>
      <c r="G11" s="189">
        <f aca="true" t="shared" si="0" ref="G11:G17">ROUND(F11*E11,2)</f>
        <v>0</v>
      </c>
    </row>
    <row r="12" spans="1:7" ht="32.25" customHeight="1">
      <c r="A12" s="165">
        <v>4</v>
      </c>
      <c r="B12" s="218" t="s">
        <v>210</v>
      </c>
      <c r="C12" s="219" t="s">
        <v>211</v>
      </c>
      <c r="D12" s="158" t="s">
        <v>135</v>
      </c>
      <c r="E12" s="188">
        <v>1</v>
      </c>
      <c r="F12" s="188"/>
      <c r="G12" s="189">
        <f t="shared" si="0"/>
        <v>0</v>
      </c>
    </row>
    <row r="13" spans="1:7" ht="32.25" customHeight="1">
      <c r="A13" s="165">
        <v>5</v>
      </c>
      <c r="B13" s="218" t="s">
        <v>299</v>
      </c>
      <c r="C13" s="219" t="s">
        <v>300</v>
      </c>
      <c r="D13" s="158" t="s">
        <v>135</v>
      </c>
      <c r="E13" s="188">
        <v>1</v>
      </c>
      <c r="F13" s="188"/>
      <c r="G13" s="189">
        <f t="shared" si="0"/>
        <v>0</v>
      </c>
    </row>
    <row r="14" spans="1:7" ht="32.25" customHeight="1">
      <c r="A14" s="165">
        <v>6</v>
      </c>
      <c r="B14" s="162" t="s">
        <v>103</v>
      </c>
      <c r="C14" s="163" t="s">
        <v>137</v>
      </c>
      <c r="D14" s="158" t="s">
        <v>135</v>
      </c>
      <c r="E14" s="188">
        <v>1</v>
      </c>
      <c r="F14" s="188"/>
      <c r="G14" s="189">
        <f t="shared" si="0"/>
        <v>0</v>
      </c>
    </row>
    <row r="15" spans="1:7" ht="32.25" customHeight="1">
      <c r="A15" s="165">
        <v>7</v>
      </c>
      <c r="B15" s="162" t="s">
        <v>111</v>
      </c>
      <c r="C15" s="163" t="s">
        <v>110</v>
      </c>
      <c r="D15" s="158" t="s">
        <v>135</v>
      </c>
      <c r="E15" s="188">
        <v>1</v>
      </c>
      <c r="F15" s="188"/>
      <c r="G15" s="189">
        <f t="shared" si="0"/>
        <v>0</v>
      </c>
    </row>
    <row r="16" spans="1:7" ht="32.25" customHeight="1">
      <c r="A16" s="165">
        <v>8</v>
      </c>
      <c r="B16" s="162" t="s">
        <v>104</v>
      </c>
      <c r="C16" s="163" t="s">
        <v>138</v>
      </c>
      <c r="D16" s="158" t="s">
        <v>135</v>
      </c>
      <c r="E16" s="188">
        <v>1</v>
      </c>
      <c r="F16" s="188"/>
      <c r="G16" s="189">
        <f t="shared" si="0"/>
        <v>0</v>
      </c>
    </row>
    <row r="17" spans="1:7" ht="32.25" customHeight="1" thickBot="1">
      <c r="A17" s="185">
        <v>9</v>
      </c>
      <c r="B17" s="183" t="s">
        <v>105</v>
      </c>
      <c r="C17" s="182" t="s">
        <v>139</v>
      </c>
      <c r="D17" s="184" t="s">
        <v>135</v>
      </c>
      <c r="E17" s="190">
        <v>1</v>
      </c>
      <c r="F17" s="190"/>
      <c r="G17" s="191">
        <f t="shared" si="0"/>
        <v>0</v>
      </c>
    </row>
    <row r="18" spans="1:7" ht="32.25" customHeight="1" thickBot="1">
      <c r="A18" s="200"/>
      <c r="B18" s="167" t="s">
        <v>140</v>
      </c>
      <c r="C18" s="167" t="s">
        <v>141</v>
      </c>
      <c r="D18" s="201"/>
      <c r="E18" s="202"/>
      <c r="F18" s="201"/>
      <c r="G18" s="203">
        <f>SUM(G19:G19)</f>
        <v>0</v>
      </c>
    </row>
    <row r="19" spans="1:7" ht="32.25" customHeight="1" thickBot="1">
      <c r="A19" s="164">
        <v>10</v>
      </c>
      <c r="B19" s="159" t="s">
        <v>106</v>
      </c>
      <c r="C19" s="160" t="s">
        <v>212</v>
      </c>
      <c r="D19" s="161" t="s">
        <v>135</v>
      </c>
      <c r="E19" s="186">
        <v>1</v>
      </c>
      <c r="F19" s="186"/>
      <c r="G19" s="187">
        <f>ROUND(F19*E19,2)</f>
        <v>0</v>
      </c>
    </row>
    <row r="20" spans="1:7" ht="32.25" customHeight="1" thickBot="1">
      <c r="A20" s="200"/>
      <c r="B20" s="167" t="s">
        <v>142</v>
      </c>
      <c r="C20" s="167" t="s">
        <v>143</v>
      </c>
      <c r="D20" s="201"/>
      <c r="E20" s="202"/>
      <c r="F20" s="201"/>
      <c r="G20" s="203">
        <f>SUM(G21)</f>
        <v>0</v>
      </c>
    </row>
    <row r="21" spans="1:7" ht="32.25" customHeight="1" thickBot="1">
      <c r="A21" s="192">
        <v>11</v>
      </c>
      <c r="B21" s="220" t="s">
        <v>144</v>
      </c>
      <c r="C21" s="234" t="s">
        <v>145</v>
      </c>
      <c r="D21" s="221" t="s">
        <v>100</v>
      </c>
      <c r="E21" s="222">
        <v>3</v>
      </c>
      <c r="F21" s="222"/>
      <c r="G21" s="223">
        <f>ROUND(F21*E21,2)</f>
        <v>0</v>
      </c>
    </row>
    <row r="22" spans="1:7" ht="32.25" customHeight="1" thickBot="1">
      <c r="A22" s="200"/>
      <c r="B22" s="167" t="s">
        <v>146</v>
      </c>
      <c r="C22" s="167" t="s">
        <v>147</v>
      </c>
      <c r="D22" s="201"/>
      <c r="E22" s="202"/>
      <c r="F22" s="201"/>
      <c r="G22" s="203">
        <f>SUM(G23:G24)</f>
        <v>0</v>
      </c>
    </row>
    <row r="23" spans="1:7" ht="32.25" customHeight="1">
      <c r="A23" s="164">
        <v>12</v>
      </c>
      <c r="B23" s="224" t="s">
        <v>148</v>
      </c>
      <c r="C23" s="225" t="s">
        <v>149</v>
      </c>
      <c r="D23" s="226" t="s">
        <v>135</v>
      </c>
      <c r="E23" s="227">
        <v>1</v>
      </c>
      <c r="F23" s="227"/>
      <c r="G23" s="228">
        <f>ROUND(F23*E23,2)</f>
        <v>0</v>
      </c>
    </row>
    <row r="24" spans="1:7" ht="33.75" customHeight="1" thickBot="1">
      <c r="A24" s="185"/>
      <c r="B24" s="229"/>
      <c r="C24" s="230" t="s">
        <v>253</v>
      </c>
      <c r="D24" s="231"/>
      <c r="E24" s="232"/>
      <c r="F24" s="232"/>
      <c r="G24" s="233"/>
    </row>
    <row r="25" spans="1:7" ht="30.75" customHeight="1">
      <c r="A25" s="168"/>
      <c r="B25" s="157"/>
      <c r="C25" s="169" t="s">
        <v>27</v>
      </c>
      <c r="D25" s="169" t="s">
        <v>101</v>
      </c>
      <c r="E25" s="170"/>
      <c r="F25" s="171"/>
      <c r="G25" s="171">
        <f>SUM(G22+G20+G18+G8)</f>
        <v>0</v>
      </c>
    </row>
  </sheetData>
  <sheetProtection selectLockedCells="1" selectUnlockedCells="1"/>
  <mergeCells count="3">
    <mergeCell ref="A2:E2"/>
    <mergeCell ref="A3:C3"/>
    <mergeCell ref="A4:C4"/>
  </mergeCells>
  <printOptions/>
  <pageMargins left="0.3937007874015748" right="0.3937007874015748" top="0.7874015748031497" bottom="0.7874015748031497" header="0.5118110236220472" footer="0.1968503937007874"/>
  <pageSetup fitToHeight="100" fitToWidth="1" horizontalDpi="600" verticalDpi="600" orientation="portrait" paperSize="9" scale="80" r:id="rId1"/>
  <headerFooter alignWithMargins="0">
    <oddHeader>&amp;C&amp;"Arial,Obyčejné"&amp;9&amp;P z &amp;N</oddHeader>
    <oddFooter>&amp;L&amp;"Arial,Obyčejné"&amp;9&amp;F&amp;R&amp;"Arial,Obyčejné"&amp;9&amp;A</oddFooter>
  </headerFooter>
  <ignoredErrors>
    <ignoredError sqref="A7 B14:B24 B9 B11:B13" numberStoredAsText="1"/>
    <ignoredError sqref="G19 G21 G23:G25 G8:G17" unlockedFormula="1"/>
    <ignoredError sqref="G18 G20 G2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LUCIDA 15</dc:creator>
  <cp:keywords/>
  <dc:description/>
  <cp:lastModifiedBy>Josef</cp:lastModifiedBy>
  <cp:lastPrinted>2024-03-08T18:51:53Z</cp:lastPrinted>
  <dcterms:created xsi:type="dcterms:W3CDTF">2020-09-23T12:55:27Z</dcterms:created>
  <dcterms:modified xsi:type="dcterms:W3CDTF">2024-03-08T18:55:53Z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0x010100A1E1D57BD7323F4A8EB2EB2F97C02E5E</vt:lpwstr>
  </property>
</Properties>
</file>