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02 - silnoproudá elektrot..." sheetId="3" r:id="rId3"/>
    <sheet name="03 - hromosvod a uzemnění" sheetId="4" r:id="rId4"/>
    <sheet name="04 - dohledový systém VSS" sheetId="5" r:id="rId5"/>
    <sheet name="05 - záchytný systém (cer..." sheetId="6" r:id="rId6"/>
    <sheet name="SO_02 - vsakovací galerie..." sheetId="7" r:id="rId7"/>
    <sheet name="SO_03 - kabelová přípojka NN" sheetId="8" r:id="rId8"/>
    <sheet name="SO_04 - demolice" sheetId="9" r:id="rId9"/>
    <sheet name="VON - Vedlejší a ostatní ..." sheetId="10" r:id="rId10"/>
    <sheet name="Pokyny pro vyplnění" sheetId="11" r:id="rId11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'01 - stavební část'!$C$105:$K$421</definedName>
    <definedName name="_xlnm.Print_Area" localSheetId="1">'01 - stavební část'!$C$4:$J$41,'01 - stavební část'!$C$47:$J$85,'01 - stavební část'!$C$91:$K$421</definedName>
    <definedName name="_xlnm.Print_Titles" localSheetId="1">'01 - stavební část'!$105:$105</definedName>
    <definedName name="_xlnm._FilterDatabase" localSheetId="2" hidden="1">'02 - silnoproudá elektrot...'!$C$88:$K$164</definedName>
    <definedName name="_xlnm.Print_Area" localSheetId="2">'02 - silnoproudá elektrot...'!$C$4:$J$41,'02 - silnoproudá elektrot...'!$C$47:$J$68,'02 - silnoproudá elektrot...'!$C$74:$K$164</definedName>
    <definedName name="_xlnm.Print_Titles" localSheetId="2">'02 - silnoproudá elektrot...'!$88:$88</definedName>
    <definedName name="_xlnm._FilterDatabase" localSheetId="3" hidden="1">'03 - hromosvod a uzemnění'!$C$87:$K$119</definedName>
    <definedName name="_xlnm.Print_Area" localSheetId="3">'03 - hromosvod a uzemnění'!$C$4:$J$41,'03 - hromosvod a uzemnění'!$C$47:$J$67,'03 - hromosvod a uzemnění'!$C$73:$K$119</definedName>
    <definedName name="_xlnm.Print_Titles" localSheetId="3">'03 - hromosvod a uzemnění'!$87:$87</definedName>
    <definedName name="_xlnm._FilterDatabase" localSheetId="4" hidden="1">'04 - dohledový systém VSS'!$C$88:$K$125</definedName>
    <definedName name="_xlnm.Print_Area" localSheetId="4">'04 - dohledový systém VSS'!$C$4:$J$41,'04 - dohledový systém VSS'!$C$47:$J$68,'04 - dohledový systém VSS'!$C$74:$K$125</definedName>
    <definedName name="_xlnm.Print_Titles" localSheetId="4">'04 - dohledový systém VSS'!$88:$88</definedName>
    <definedName name="_xlnm._FilterDatabase" localSheetId="5" hidden="1">'05 - záchytný systém (cer...'!$C$86:$K$96</definedName>
    <definedName name="_xlnm.Print_Area" localSheetId="5">'05 - záchytný systém (cer...'!$C$4:$J$41,'05 - záchytný systém (cer...'!$C$47:$J$66,'05 - záchytný systém (cer...'!$C$72:$K$96</definedName>
    <definedName name="_xlnm.Print_Titles" localSheetId="5">'05 - záchytný systém (cer...'!$86:$86</definedName>
    <definedName name="_xlnm._FilterDatabase" localSheetId="6" hidden="1">'SO_02 - vsakovací galerie...'!$C$93:$K$365</definedName>
    <definedName name="_xlnm.Print_Area" localSheetId="6">'SO_02 - vsakovací galerie...'!$C$4:$J$39,'SO_02 - vsakovací galerie...'!$C$45:$J$75,'SO_02 - vsakovací galerie...'!$C$81:$K$365</definedName>
    <definedName name="_xlnm.Print_Titles" localSheetId="6">'SO_02 - vsakovací galerie...'!$93:$93</definedName>
    <definedName name="_xlnm._FilterDatabase" localSheetId="7" hidden="1">'SO_03 - kabelová přípojka NN'!$C$81:$K$124</definedName>
    <definedName name="_xlnm.Print_Area" localSheetId="7">'SO_03 - kabelová přípojka NN'!$C$4:$J$39,'SO_03 - kabelová přípojka NN'!$C$45:$J$63,'SO_03 - kabelová přípojka NN'!$C$69:$K$124</definedName>
    <definedName name="_xlnm.Print_Titles" localSheetId="7">'SO_03 - kabelová přípojka NN'!$81:$81</definedName>
    <definedName name="_xlnm._FilterDatabase" localSheetId="8" hidden="1">'SO_04 - demolice'!$C$84:$K$177</definedName>
    <definedName name="_xlnm.Print_Area" localSheetId="8">'SO_04 - demolice'!$C$4:$J$39,'SO_04 - demolice'!$C$45:$J$66,'SO_04 - demolice'!$C$72:$K$177</definedName>
    <definedName name="_xlnm.Print_Titles" localSheetId="8">'SO_04 - demolice'!$84:$84</definedName>
    <definedName name="_xlnm._FilterDatabase" localSheetId="9" hidden="1">'VON - Vedlejší a ostatní ...'!$C$79:$K$91</definedName>
    <definedName name="_xlnm.Print_Area" localSheetId="9">'VON - Vedlejší a ostatní ...'!$C$4:$J$39,'VON - Vedlejší a ostatní ...'!$C$45:$J$61,'VON - Vedlejší a ostatní ...'!$C$67:$K$91</definedName>
    <definedName name="_xlnm.Print_Titles" localSheetId="9">'VON - Vedlejší a ostatní ...'!$79:$79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J37"/>
  <c r="J36"/>
  <c i="1" r="AY64"/>
  <c i="10" r="J35"/>
  <c i="1" r="AX64"/>
  <c i="10"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/>
  <c r="E7"/>
  <c r="E70"/>
  <c i="9" r="J172"/>
  <c r="J37"/>
  <c r="J36"/>
  <c i="1" r="AY63"/>
  <c i="9" r="J35"/>
  <c i="1" r="AX63"/>
  <c i="9" r="BI176"/>
  <c r="BH176"/>
  <c r="BG176"/>
  <c r="BF176"/>
  <c r="T176"/>
  <c r="R176"/>
  <c r="P176"/>
  <c r="BI174"/>
  <c r="BH174"/>
  <c r="BG174"/>
  <c r="BF174"/>
  <c r="T174"/>
  <c r="R174"/>
  <c r="P174"/>
  <c r="J64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48"/>
  <c r="BH148"/>
  <c r="BG148"/>
  <c r="BF148"/>
  <c r="T148"/>
  <c r="R148"/>
  <c r="P148"/>
  <c r="BI147"/>
  <c r="BH147"/>
  <c r="BG147"/>
  <c r="BF147"/>
  <c r="T147"/>
  <c r="R147"/>
  <c r="P147"/>
  <c r="BI142"/>
  <c r="BH142"/>
  <c r="BG142"/>
  <c r="BF142"/>
  <c r="T142"/>
  <c r="R142"/>
  <c r="P142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BI89"/>
  <c r="BH89"/>
  <c r="BG89"/>
  <c r="BF89"/>
  <c r="T89"/>
  <c r="R89"/>
  <c r="P89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8" r="J37"/>
  <c r="J36"/>
  <c i="1" r="AY62"/>
  <c i="8" r="J35"/>
  <c i="1" r="AX62"/>
  <c i="8"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J79"/>
  <c r="J78"/>
  <c r="F78"/>
  <c r="F76"/>
  <c r="E74"/>
  <c r="J55"/>
  <c r="J54"/>
  <c r="F54"/>
  <c r="F52"/>
  <c r="E50"/>
  <c r="J18"/>
  <c r="E18"/>
  <c r="F79"/>
  <c r="J17"/>
  <c r="J12"/>
  <c r="J76"/>
  <c r="E7"/>
  <c r="E48"/>
  <c i="7" r="T240"/>
  <c r="R240"/>
  <c r="P240"/>
  <c r="BK240"/>
  <c r="J240"/>
  <c r="J64"/>
  <c r="J37"/>
  <c r="J36"/>
  <c i="1" r="AY61"/>
  <c i="7" r="J35"/>
  <c i="1" r="AX61"/>
  <c i="7" r="BI364"/>
  <c r="BH364"/>
  <c r="BG364"/>
  <c r="BF364"/>
  <c r="T364"/>
  <c r="R364"/>
  <c r="P364"/>
  <c r="BI362"/>
  <c r="BH362"/>
  <c r="BG362"/>
  <c r="BF362"/>
  <c r="T362"/>
  <c r="R362"/>
  <c r="P362"/>
  <c r="BI358"/>
  <c r="BH358"/>
  <c r="BG358"/>
  <c r="BF358"/>
  <c r="T358"/>
  <c r="T357"/>
  <c r="R358"/>
  <c r="R357"/>
  <c r="P358"/>
  <c r="P357"/>
  <c r="BI355"/>
  <c r="BH355"/>
  <c r="BG355"/>
  <c r="BF355"/>
  <c r="T355"/>
  <c r="R355"/>
  <c r="P355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41"/>
  <c r="BH241"/>
  <c r="BG241"/>
  <c r="BF241"/>
  <c r="T241"/>
  <c r="R241"/>
  <c r="P241"/>
  <c r="BI238"/>
  <c r="BH238"/>
  <c r="BG238"/>
  <c r="BF238"/>
  <c r="T238"/>
  <c r="R238"/>
  <c r="P238"/>
  <c r="BI228"/>
  <c r="BH228"/>
  <c r="BG228"/>
  <c r="BF228"/>
  <c r="T228"/>
  <c r="R228"/>
  <c r="P228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7"/>
  <c r="BH207"/>
  <c r="BG207"/>
  <c r="BF207"/>
  <c r="T207"/>
  <c r="R207"/>
  <c r="P207"/>
  <c r="BI203"/>
  <c r="BH203"/>
  <c r="BG203"/>
  <c r="BF203"/>
  <c r="T203"/>
  <c r="R203"/>
  <c r="P203"/>
  <c r="BI201"/>
  <c r="BH201"/>
  <c r="BG201"/>
  <c r="BF201"/>
  <c r="T201"/>
  <c r="R201"/>
  <c r="P201"/>
  <c r="BI194"/>
  <c r="BH194"/>
  <c r="BG194"/>
  <c r="BF194"/>
  <c r="T194"/>
  <c r="R194"/>
  <c r="P194"/>
  <c r="BI187"/>
  <c r="BH187"/>
  <c r="BG187"/>
  <c r="BF187"/>
  <c r="T187"/>
  <c r="R187"/>
  <c r="P187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9"/>
  <c r="BH169"/>
  <c r="BG169"/>
  <c r="BF169"/>
  <c r="T169"/>
  <c r="R169"/>
  <c r="P169"/>
  <c r="BI158"/>
  <c r="BH158"/>
  <c r="BG158"/>
  <c r="BF158"/>
  <c r="T158"/>
  <c r="R158"/>
  <c r="P158"/>
  <c r="BI156"/>
  <c r="BH156"/>
  <c r="BG156"/>
  <c r="BF156"/>
  <c r="T156"/>
  <c r="R156"/>
  <c r="P156"/>
  <c r="BI150"/>
  <c r="BH150"/>
  <c r="BG150"/>
  <c r="BF150"/>
  <c r="T150"/>
  <c r="R150"/>
  <c r="P150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1"/>
  <c r="BH111"/>
  <c r="BG111"/>
  <c r="BF111"/>
  <c r="T111"/>
  <c r="R111"/>
  <c r="P111"/>
  <c r="BI107"/>
  <c r="BH107"/>
  <c r="BG107"/>
  <c r="BF107"/>
  <c r="T107"/>
  <c r="R107"/>
  <c r="P107"/>
  <c r="BI97"/>
  <c r="BH97"/>
  <c r="BG97"/>
  <c r="BF97"/>
  <c r="T97"/>
  <c r="R97"/>
  <c r="P97"/>
  <c r="J91"/>
  <c r="J90"/>
  <c r="F90"/>
  <c r="F88"/>
  <c r="E86"/>
  <c r="J55"/>
  <c r="J54"/>
  <c r="F54"/>
  <c r="F52"/>
  <c r="E50"/>
  <c r="J18"/>
  <c r="E18"/>
  <c r="F91"/>
  <c r="J17"/>
  <c r="J12"/>
  <c r="J88"/>
  <c r="E7"/>
  <c r="E48"/>
  <c i="6" r="J39"/>
  <c r="J38"/>
  <c i="1" r="AY60"/>
  <c i="6" r="J37"/>
  <c i="1" r="AX60"/>
  <c i="6"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84"/>
  <c r="J19"/>
  <c r="J14"/>
  <c r="J81"/>
  <c r="E7"/>
  <c r="E50"/>
  <c i="5" r="J39"/>
  <c r="J38"/>
  <c i="1" r="AY59"/>
  <c i="5" r="J37"/>
  <c i="1" r="AX59"/>
  <c i="5"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J86"/>
  <c r="J85"/>
  <c r="F85"/>
  <c r="F83"/>
  <c r="E81"/>
  <c r="J59"/>
  <c r="J58"/>
  <c r="F58"/>
  <c r="F56"/>
  <c r="E54"/>
  <c r="J20"/>
  <c r="E20"/>
  <c r="F86"/>
  <c r="J19"/>
  <c r="J14"/>
  <c r="J56"/>
  <c r="E7"/>
  <c r="E50"/>
  <c i="4" r="J39"/>
  <c r="J38"/>
  <c i="1" r="AY58"/>
  <c i="4" r="J37"/>
  <c i="1" r="AX58"/>
  <c i="4"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3" r="J39"/>
  <c r="J38"/>
  <c i="1" r="AY57"/>
  <c i="3" r="J37"/>
  <c i="1" r="AX57"/>
  <c i="3"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J86"/>
  <c r="J85"/>
  <c r="F85"/>
  <c r="F83"/>
  <c r="E81"/>
  <c r="J59"/>
  <c r="J58"/>
  <c r="F58"/>
  <c r="F56"/>
  <c r="E54"/>
  <c r="J20"/>
  <c r="E20"/>
  <c r="F59"/>
  <c r="J19"/>
  <c r="J14"/>
  <c r="J56"/>
  <c r="E7"/>
  <c r="E50"/>
  <c i="2" r="J257"/>
  <c r="J39"/>
  <c r="J38"/>
  <c i="1" r="AY56"/>
  <c i="2" r="J37"/>
  <c i="1" r="AX56"/>
  <c i="2" r="BI420"/>
  <c r="BH420"/>
  <c r="BG420"/>
  <c r="BF420"/>
  <c r="T420"/>
  <c r="R420"/>
  <c r="P420"/>
  <c r="BI416"/>
  <c r="BH416"/>
  <c r="BG416"/>
  <c r="BF416"/>
  <c r="T416"/>
  <c r="R416"/>
  <c r="P416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07"/>
  <c r="BH407"/>
  <c r="BG407"/>
  <c r="BF407"/>
  <c r="T407"/>
  <c r="R407"/>
  <c r="P407"/>
  <c r="BI406"/>
  <c r="BH406"/>
  <c r="BG406"/>
  <c r="BF406"/>
  <c r="T406"/>
  <c r="R406"/>
  <c r="P406"/>
  <c r="BI403"/>
  <c r="BH403"/>
  <c r="BG403"/>
  <c r="BF403"/>
  <c r="T403"/>
  <c r="R403"/>
  <c r="P403"/>
  <c r="BI400"/>
  <c r="BH400"/>
  <c r="BG400"/>
  <c r="BF400"/>
  <c r="T400"/>
  <c r="R400"/>
  <c r="P400"/>
  <c r="BI396"/>
  <c r="BH396"/>
  <c r="BG396"/>
  <c r="BF396"/>
  <c r="T396"/>
  <c r="R396"/>
  <c r="P396"/>
  <c r="BI392"/>
  <c r="BH392"/>
  <c r="BG392"/>
  <c r="BF392"/>
  <c r="T392"/>
  <c r="R392"/>
  <c r="P392"/>
  <c r="BI388"/>
  <c r="BH388"/>
  <c r="BG388"/>
  <c r="BF388"/>
  <c r="T388"/>
  <c r="R388"/>
  <c r="P388"/>
  <c r="BI384"/>
  <c r="BH384"/>
  <c r="BG384"/>
  <c r="BF384"/>
  <c r="T384"/>
  <c r="R384"/>
  <c r="P384"/>
  <c r="BI380"/>
  <c r="BH380"/>
  <c r="BG380"/>
  <c r="BF380"/>
  <c r="T380"/>
  <c r="R380"/>
  <c r="P380"/>
  <c r="BI378"/>
  <c r="BH378"/>
  <c r="BG378"/>
  <c r="BF378"/>
  <c r="T378"/>
  <c r="R378"/>
  <c r="P378"/>
  <c r="BI374"/>
  <c r="BH374"/>
  <c r="BG374"/>
  <c r="BF374"/>
  <c r="T374"/>
  <c r="R374"/>
  <c r="P374"/>
  <c r="BI372"/>
  <c r="BH372"/>
  <c r="BG372"/>
  <c r="BF372"/>
  <c r="T372"/>
  <c r="R372"/>
  <c r="P372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2"/>
  <c r="BH352"/>
  <c r="BG352"/>
  <c r="BF352"/>
  <c r="T352"/>
  <c r="R352"/>
  <c r="P352"/>
  <c r="BI348"/>
  <c r="BH348"/>
  <c r="BG348"/>
  <c r="BF348"/>
  <c r="T348"/>
  <c r="T347"/>
  <c r="R348"/>
  <c r="R347"/>
  <c r="P348"/>
  <c r="P347"/>
  <c r="BI340"/>
  <c r="BH340"/>
  <c r="BG340"/>
  <c r="BF340"/>
  <c r="T340"/>
  <c r="R340"/>
  <c r="P340"/>
  <c r="BI338"/>
  <c r="BH338"/>
  <c r="BG338"/>
  <c r="BF338"/>
  <c r="T338"/>
  <c r="R338"/>
  <c r="P338"/>
  <c r="BI331"/>
  <c r="BH331"/>
  <c r="BG331"/>
  <c r="BF331"/>
  <c r="T331"/>
  <c r="R331"/>
  <c r="P331"/>
  <c r="BI325"/>
  <c r="BH325"/>
  <c r="BG325"/>
  <c r="BF325"/>
  <c r="T325"/>
  <c r="T319"/>
  <c r="R325"/>
  <c r="R319"/>
  <c r="P325"/>
  <c r="P319"/>
  <c r="BI320"/>
  <c r="BH320"/>
  <c r="BG320"/>
  <c r="BF320"/>
  <c r="T320"/>
  <c r="R320"/>
  <c r="P320"/>
  <c r="BI315"/>
  <c r="BH315"/>
  <c r="BG315"/>
  <c r="BF315"/>
  <c r="T315"/>
  <c r="T314"/>
  <c r="R315"/>
  <c r="R314"/>
  <c r="P315"/>
  <c r="P314"/>
  <c r="BI313"/>
  <c r="BH313"/>
  <c r="BG313"/>
  <c r="BF313"/>
  <c r="T313"/>
  <c r="T312"/>
  <c r="R313"/>
  <c r="R312"/>
  <c r="P313"/>
  <c r="P312"/>
  <c r="BI309"/>
  <c r="BH309"/>
  <c r="BG309"/>
  <c r="BF309"/>
  <c r="T309"/>
  <c r="R309"/>
  <c r="P309"/>
  <c r="BI305"/>
  <c r="BH305"/>
  <c r="BG305"/>
  <c r="BF305"/>
  <c r="T305"/>
  <c r="R305"/>
  <c r="P305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J71"/>
  <c r="BI255"/>
  <c r="BH255"/>
  <c r="BG255"/>
  <c r="BF255"/>
  <c r="T255"/>
  <c r="R255"/>
  <c r="P255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3"/>
  <c r="BH183"/>
  <c r="BG183"/>
  <c r="BF183"/>
  <c r="T183"/>
  <c r="R183"/>
  <c r="P183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5"/>
  <c r="BH145"/>
  <c r="BG145"/>
  <c r="BF145"/>
  <c r="T145"/>
  <c r="R145"/>
  <c r="P145"/>
  <c r="BI143"/>
  <c r="BH143"/>
  <c r="BG143"/>
  <c r="BF143"/>
  <c r="T143"/>
  <c r="R143"/>
  <c r="P143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9"/>
  <c r="BH109"/>
  <c r="BG109"/>
  <c r="BF109"/>
  <c r="T109"/>
  <c r="R109"/>
  <c r="P109"/>
  <c r="J103"/>
  <c r="J102"/>
  <c r="F102"/>
  <c r="F100"/>
  <c r="E98"/>
  <c r="J59"/>
  <c r="J58"/>
  <c r="F58"/>
  <c r="F56"/>
  <c r="E54"/>
  <c r="J20"/>
  <c r="E20"/>
  <c r="F103"/>
  <c r="J19"/>
  <c r="J14"/>
  <c r="J100"/>
  <c r="E7"/>
  <c r="E94"/>
  <c i="1" r="L50"/>
  <c r="AM50"/>
  <c r="AM49"/>
  <c r="L49"/>
  <c r="AM47"/>
  <c r="L47"/>
  <c r="L45"/>
  <c r="L44"/>
  <c i="8" r="BK110"/>
  <c i="7" r="J203"/>
  <c r="BK107"/>
  <c i="5" r="BK99"/>
  <c i="4" r="BK112"/>
  <c i="3" r="J148"/>
  <c i="2" r="J411"/>
  <c r="J361"/>
  <c r="BK206"/>
  <c i="10" r="BK89"/>
  <c i="9" r="J131"/>
  <c i="8" r="J112"/>
  <c i="6" r="J92"/>
  <c i="5" r="BK92"/>
  <c i="4" r="J97"/>
  <c i="3" r="BK163"/>
  <c r="BK115"/>
  <c i="9" r="J158"/>
  <c i="7" r="BK341"/>
  <c r="BK270"/>
  <c r="BK218"/>
  <c i="9" r="BK168"/>
  <c r="BK148"/>
  <c i="7" r="BK334"/>
  <c i="4" r="BK100"/>
  <c i="9" r="BK158"/>
  <c i="8" r="BK115"/>
  <c i="7" r="BK263"/>
  <c i="5" r="J116"/>
  <c i="3" r="J117"/>
  <c i="2" r="J165"/>
  <c i="8" r="BK119"/>
  <c r="J99"/>
  <c i="7" r="J304"/>
  <c r="BK286"/>
  <c r="BK260"/>
  <c r="BK118"/>
  <c i="5" r="BK113"/>
  <c r="J94"/>
  <c i="3" r="BK160"/>
  <c r="BK123"/>
  <c i="2" r="BK420"/>
  <c r="J369"/>
  <c r="J305"/>
  <c r="BK247"/>
  <c r="BK199"/>
  <c i="9" r="BK99"/>
  <c i="7" r="BK364"/>
  <c r="BK310"/>
  <c i="8" r="J111"/>
  <c i="7" r="BK352"/>
  <c r="J287"/>
  <c r="BK212"/>
  <c i="5" r="J119"/>
  <c i="4" r="J100"/>
  <c i="3" r="J157"/>
  <c r="J138"/>
  <c r="BK110"/>
  <c r="BK94"/>
  <c i="2" r="J340"/>
  <c r="BK282"/>
  <c r="BK208"/>
  <c r="BK149"/>
  <c r="J113"/>
  <c i="7" r="BK283"/>
  <c i="3" r="J152"/>
  <c i="2" r="BK407"/>
  <c r="BK338"/>
  <c r="J259"/>
  <c r="J197"/>
  <c i="9" r="BK131"/>
  <c i="7" r="J311"/>
  <c r="J158"/>
  <c i="5" r="J123"/>
  <c r="J111"/>
  <c i="4" r="J118"/>
  <c i="10" r="J90"/>
  <c i="9" r="BK154"/>
  <c i="7" r="J341"/>
  <c r="BK176"/>
  <c i="5" r="J102"/>
  <c i="3" r="J156"/>
  <c r="J123"/>
  <c i="2" r="BK201"/>
  <c i="9" r="BK142"/>
  <c i="7" r="J270"/>
  <c i="5" r="J109"/>
  <c i="4" r="J93"/>
  <c i="9" r="J142"/>
  <c i="7" r="BK322"/>
  <c i="9" r="J176"/>
  <c i="8" r="BK99"/>
  <c i="5" r="BK120"/>
  <c i="9" r="J95"/>
  <c i="4" r="J116"/>
  <c i="2" r="BK113"/>
  <c i="7" r="J308"/>
  <c r="J212"/>
  <c i="5" r="J103"/>
  <c i="4" r="J96"/>
  <c i="3" r="BK132"/>
  <c i="2" r="BK384"/>
  <c r="BK290"/>
  <c r="BK125"/>
  <c i="7" r="J358"/>
  <c r="BK305"/>
  <c r="BK350"/>
  <c r="J218"/>
  <c i="5" r="J98"/>
  <c i="3" r="BK159"/>
  <c r="J113"/>
  <c i="2" r="BK348"/>
  <c r="BK359"/>
  <c r="J247"/>
  <c i="9" r="BK89"/>
  <c i="7" r="J171"/>
  <c i="5" r="BK109"/>
  <c i="4" r="J105"/>
  <c i="3" r="BK148"/>
  <c i="2" r="BK413"/>
  <c r="BK369"/>
  <c r="J277"/>
  <c r="J208"/>
  <c r="BK130"/>
  <c i="8" r="J95"/>
  <c i="7" r="J299"/>
  <c i="10" r="BK87"/>
  <c r="BK83"/>
  <c i="9" r="J160"/>
  <c r="BK103"/>
  <c i="7" r="BK358"/>
  <c r="BK293"/>
  <c r="BK201"/>
  <c r="J118"/>
  <c i="5" r="BK118"/>
  <c r="J96"/>
  <c i="4" r="BK116"/>
  <c i="3" r="J162"/>
  <c r="BK134"/>
  <c r="BK127"/>
  <c i="2" r="BK416"/>
  <c r="BK392"/>
  <c r="J359"/>
  <c r="J264"/>
  <c i="10" r="BK90"/>
  <c r="J84"/>
  <c i="8" r="J119"/>
  <c i="7" r="J289"/>
  <c i="6" r="J95"/>
  <c i="5" r="BK116"/>
  <c r="J104"/>
  <c i="4" r="BK99"/>
  <c r="J91"/>
  <c i="3" r="BK121"/>
  <c r="BK117"/>
  <c r="BK104"/>
  <c i="9" r="BK112"/>
  <c i="7" r="BK336"/>
  <c r="BK203"/>
  <c i="10" r="F36"/>
  <c i="8" r="BK89"/>
  <c i="5" r="BK103"/>
  <c i="9" r="BK176"/>
  <c r="BK156"/>
  <c i="8" r="BK121"/>
  <c r="BK98"/>
  <c i="7" r="BK282"/>
  <c i="3" r="BK151"/>
  <c i="2" r="BK277"/>
  <c i="9" r="BK117"/>
  <c i="8" r="BK108"/>
  <c i="7" r="BK326"/>
  <c r="BK296"/>
  <c i="8" r="J121"/>
  <c i="7" r="BK362"/>
  <c r="J350"/>
  <c i="9" r="BK127"/>
  <c i="8" r="J102"/>
  <c i="7" r="J355"/>
  <c r="J260"/>
  <c r="J150"/>
  <c i="6" r="BK90"/>
  <c i="5" r="BK108"/>
  <c r="BK94"/>
  <c i="4" r="BK110"/>
  <c i="3" r="J160"/>
  <c r="J140"/>
  <c r="BK112"/>
  <c r="J100"/>
  <c i="2" r="J406"/>
  <c r="BK320"/>
  <c r="BK288"/>
  <c r="BK220"/>
  <c r="BK197"/>
  <c r="J173"/>
  <c r="BK145"/>
  <c r="BK119"/>
  <c i="7" r="BK289"/>
  <c r="BK123"/>
  <c i="5" r="BK98"/>
  <c i="3" r="J135"/>
  <c i="2" r="BK411"/>
  <c r="J352"/>
  <c r="BK264"/>
  <c r="J222"/>
  <c r="J189"/>
  <c i="9" r="BK95"/>
  <c i="7" r="BK338"/>
  <c r="J272"/>
  <c r="J201"/>
  <c i="5" r="J124"/>
  <c r="J112"/>
  <c r="BK97"/>
  <c i="4" r="BK111"/>
  <c r="BK97"/>
  <c i="3" r="BK164"/>
  <c r="BK138"/>
  <c r="BK106"/>
  <c i="2" r="BK412"/>
  <c r="BK396"/>
  <c r="J348"/>
  <c r="J315"/>
  <c r="BK270"/>
  <c r="BK232"/>
  <c r="J220"/>
  <c r="J206"/>
  <c r="J136"/>
  <c i="9" r="J99"/>
  <c i="8" r="BK104"/>
  <c r="J92"/>
  <c r="BK85"/>
  <c i="7" r="J302"/>
  <c r="J293"/>
  <c i="10" r="J86"/>
  <c i="7" r="J364"/>
  <c r="BK194"/>
  <c i="5" r="J115"/>
  <c i="4" r="J113"/>
  <c i="3" r="J132"/>
  <c i="2" r="J320"/>
  <c i="10" r="J85"/>
  <c i="7" r="J282"/>
  <c i="4" r="J108"/>
  <c i="3" r="J112"/>
  <c i="7" r="J296"/>
  <c r="J176"/>
  <c i="9" r="J156"/>
  <c i="7" r="BK111"/>
  <c i="3" r="J147"/>
  <c i="9" r="BK147"/>
  <c i="6" r="BK92"/>
  <c i="2" r="J274"/>
  <c i="7" r="J338"/>
  <c r="BK284"/>
  <c r="J128"/>
  <c i="5" r="J97"/>
  <c i="3" r="BK158"/>
  <c r="J109"/>
  <c i="2" r="J367"/>
  <c r="BK378"/>
  <c r="BK212"/>
  <c r="BK136"/>
  <c i="7" r="J263"/>
  <c i="2" r="J412"/>
  <c r="J309"/>
  <c r="BK168"/>
  <c i="3" r="BK113"/>
  <c i="2" r="J374"/>
  <c r="BK309"/>
  <c r="J242"/>
  <c r="BK154"/>
  <c i="8" r="BK101"/>
  <c i="7" r="J322"/>
  <c i="10" r="BK91"/>
  <c r="BK82"/>
  <c i="8" r="BK111"/>
  <c i="7" r="BK355"/>
  <c r="BK207"/>
  <c r="BK169"/>
  <c i="5" r="BK125"/>
  <c i="4" r="BK103"/>
  <c i="3" r="J146"/>
  <c r="BK95"/>
  <c i="2" r="J400"/>
  <c r="BK300"/>
  <c r="J160"/>
  <c i="10" r="BK86"/>
  <c i="8" r="BK123"/>
  <c i="7" r="BK290"/>
  <c i="8" r="J101"/>
  <c i="6" r="J90"/>
  <c i="3" r="BK103"/>
  <c i="10" r="J88"/>
  <c i="8" r="J105"/>
  <c i="7" r="BK301"/>
  <c r="BK268"/>
  <c r="BK156"/>
  <c i="5" r="BK114"/>
  <c r="BK102"/>
  <c i="4" r="BK107"/>
  <c i="3" r="BK149"/>
  <c r="J127"/>
  <c r="BK100"/>
  <c i="2" r="BK372"/>
  <c r="J313"/>
  <c r="BK236"/>
  <c r="BK183"/>
  <c i="8" r="BK87"/>
  <c i="7" r="BK345"/>
  <c i="9" r="J117"/>
  <c i="8" r="J97"/>
  <c i="7" r="J345"/>
  <c r="J284"/>
  <c i="6" r="BK93"/>
  <c i="5" r="BK105"/>
  <c r="J92"/>
  <c i="3" r="J163"/>
  <c r="J141"/>
  <c r="J115"/>
  <c r="J98"/>
  <c i="2" r="BK313"/>
  <c r="J252"/>
  <c r="BK214"/>
  <c r="J145"/>
  <c i="1" r="AS55"/>
  <c i="3" r="J149"/>
  <c i="2" r="J413"/>
  <c r="BK361"/>
  <c r="J286"/>
  <c r="J199"/>
  <c r="J119"/>
  <c i="9" r="J88"/>
  <c i="7" r="J278"/>
  <c r="J207"/>
  <c i="6" r="BK95"/>
  <c i="5" r="J110"/>
  <c i="4" r="BK113"/>
  <c r="BK104"/>
  <c i="3" r="J159"/>
  <c r="J137"/>
  <c r="J104"/>
  <c i="2" r="J378"/>
  <c r="BK325"/>
  <c r="BK286"/>
  <c r="J238"/>
  <c r="J212"/>
  <c r="BK143"/>
  <c i="8" r="J110"/>
  <c r="J87"/>
  <c i="7" r="J315"/>
  <c i="10" r="BK88"/>
  <c r="BK84"/>
  <c i="9" r="J112"/>
  <c i="7" r="J362"/>
  <c r="J283"/>
  <c r="J156"/>
  <c i="5" r="BK119"/>
  <c r="J93"/>
  <c i="4" r="J99"/>
  <c i="3" r="BK140"/>
  <c i="2" r="J420"/>
  <c r="J363"/>
  <c r="J270"/>
  <c r="J109"/>
  <c i="9" r="J122"/>
  <c i="7" r="BK292"/>
  <c r="BK258"/>
  <c i="5" r="BK117"/>
  <c r="BK101"/>
  <c i="4" r="BK96"/>
  <c i="3" r="BK125"/>
  <c r="J110"/>
  <c i="9" r="J103"/>
  <c i="7" r="BK298"/>
  <c r="BK228"/>
  <c i="6" r="BK94"/>
  <c i="9" r="BK164"/>
  <c i="8" r="BK112"/>
  <c i="7" r="J268"/>
  <c i="5" r="BK111"/>
  <c i="9" r="J154"/>
  <c i="8" r="BK113"/>
  <c i="7" r="J326"/>
  <c i="5" r="J118"/>
  <c i="2" r="BK315"/>
  <c i="9" r="J89"/>
  <c i="8" r="BK102"/>
  <c i="7" r="BK319"/>
  <c r="J292"/>
  <c r="J274"/>
  <c r="BK187"/>
  <c i="6" r="J93"/>
  <c i="5" r="J100"/>
  <c i="4" r="BK105"/>
  <c i="3" r="BK135"/>
  <c i="2" r="J396"/>
  <c r="BK331"/>
  <c r="BK298"/>
  <c r="BK230"/>
  <c r="BK159"/>
  <c i="8" r="J115"/>
  <c i="7" r="BK315"/>
  <c i="8" r="J114"/>
  <c r="BK94"/>
  <c i="7" r="BK343"/>
  <c r="BK276"/>
  <c i="6" r="J94"/>
  <c i="5" r="J120"/>
  <c r="J95"/>
  <c i="3" r="BK162"/>
  <c r="J143"/>
  <c r="J129"/>
  <c r="J95"/>
  <c i="2" r="BK380"/>
  <c r="BK238"/>
  <c r="BK210"/>
  <c r="BK160"/>
  <c r="J143"/>
  <c i="8" r="J86"/>
  <c i="7" r="J194"/>
  <c i="4" r="J111"/>
  <c i="3" r="J103"/>
  <c i="2" r="BK363"/>
  <c r="J300"/>
  <c r="BK173"/>
  <c i="9" r="BK122"/>
  <c i="7" r="J334"/>
  <c r="J241"/>
  <c r="J111"/>
  <c i="5" r="BK115"/>
  <c r="BK96"/>
  <c i="4" r="J94"/>
  <c i="3" r="J151"/>
  <c r="J107"/>
  <c r="BK92"/>
  <c i="2" r="BK388"/>
  <c r="J331"/>
  <c r="BK294"/>
  <c r="BK255"/>
  <c r="J225"/>
  <c r="BK165"/>
  <c i="9" r="BK107"/>
  <c i="8" r="BK105"/>
  <c r="BK86"/>
  <c i="7" r="BK307"/>
  <c i="3" r="BK131"/>
  <c i="2" r="J403"/>
  <c r="BK352"/>
  <c r="J224"/>
  <c i="10" r="J87"/>
  <c i="9" r="J164"/>
  <c i="7" r="BK299"/>
  <c r="BK241"/>
  <c i="5" r="BK110"/>
  <c i="4" r="BK118"/>
  <c i="3" r="BK129"/>
  <c r="J106"/>
  <c i="9" r="J107"/>
  <c i="7" r="J313"/>
  <c r="BK255"/>
  <c r="BK178"/>
  <c i="9" r="BK160"/>
  <c r="BK135"/>
  <c i="8" r="BK90"/>
  <c i="5" r="BK100"/>
  <c i="9" r="J168"/>
  <c r="J135"/>
  <c i="8" r="BK93"/>
  <c i="7" r="J228"/>
  <c i="3" r="J116"/>
  <c i="8" r="J123"/>
  <c i="7" r="J336"/>
  <c r="BK287"/>
  <c r="J169"/>
  <c i="5" r="BK123"/>
  <c r="J105"/>
  <c i="4" r="J101"/>
  <c i="3" r="J144"/>
  <c r="BK116"/>
  <c i="2" r="BK406"/>
  <c r="BK340"/>
  <c r="BK274"/>
  <c r="BK193"/>
  <c i="9" r="BK88"/>
  <c i="8" r="BK92"/>
  <c i="7" r="BK308"/>
  <c r="BK347"/>
  <c r="J286"/>
  <c i="5" r="J122"/>
  <c i="4" r="J112"/>
  <c i="3" r="J158"/>
  <c r="BK137"/>
  <c r="J101"/>
  <c i="2" r="J388"/>
  <c r="BK305"/>
  <c r="BK225"/>
  <c r="BK189"/>
  <c r="BK134"/>
  <c i="7" r="BK313"/>
  <c i="4" r="BK93"/>
  <c i="3" r="BK144"/>
  <c r="BK97"/>
  <c i="2" r="J407"/>
  <c r="J365"/>
  <c r="J298"/>
  <c r="BK266"/>
  <c r="J236"/>
  <c r="BK218"/>
  <c r="J159"/>
  <c r="J134"/>
  <c i="8" r="BK107"/>
  <c r="J93"/>
  <c i="7" r="J317"/>
  <c r="J298"/>
  <c i="10" r="J89"/>
  <c r="BK85"/>
  <c i="9" r="J148"/>
  <c i="8" r="J104"/>
  <c i="7" r="J347"/>
  <c r="BK278"/>
  <c r="BK158"/>
  <c i="5" r="BK122"/>
  <c r="BK95"/>
  <c i="4" r="BK101"/>
  <c i="3" r="BK143"/>
  <c r="BK98"/>
  <c i="2" r="J372"/>
  <c r="J290"/>
  <c r="J183"/>
  <c i="10" r="J83"/>
  <c i="8" r="J108"/>
  <c i="7" r="BK215"/>
  <c i="5" r="J108"/>
  <c i="4" r="J103"/>
  <c i="3" r="J164"/>
  <c r="BK119"/>
  <c i="9" r="J127"/>
  <c i="7" r="BK332"/>
  <c r="J258"/>
  <c r="J187"/>
  <c i="9" r="J174"/>
  <c r="J147"/>
  <c i="8" r="BK95"/>
  <c i="5" r="J113"/>
  <c i="9" r="BK174"/>
  <c r="J91"/>
  <c i="7" r="BK317"/>
  <c i="5" r="BK93"/>
  <c i="2" r="J416"/>
  <c r="BK109"/>
  <c i="8" r="BK114"/>
  <c i="7" r="J305"/>
  <c r="J276"/>
  <c r="J178"/>
  <c i="5" r="J125"/>
  <c r="BK112"/>
  <c i="4" r="J110"/>
  <c i="3" r="BK157"/>
  <c r="J131"/>
  <c r="J97"/>
  <c i="2" r="J380"/>
  <c r="BK365"/>
  <c r="BK259"/>
  <c r="BK222"/>
  <c r="BK178"/>
  <c i="8" r="BK97"/>
  <c i="7" r="J352"/>
  <c i="8" r="J107"/>
  <c r="J90"/>
  <c i="7" r="J330"/>
  <c r="BK272"/>
  <c r="J123"/>
  <c i="5" r="BK106"/>
  <c i="4" r="J104"/>
  <c i="3" r="BK156"/>
  <c r="J125"/>
  <c r="BK107"/>
  <c i="2" r="J392"/>
  <c r="J294"/>
  <c r="J218"/>
  <c r="J168"/>
  <c i="7" r="BK304"/>
  <c r="BK97"/>
  <c i="3" r="J134"/>
  <c i="2" r="BK374"/>
  <c r="J288"/>
  <c r="J210"/>
  <c r="J193"/>
  <c i="9" r="BK91"/>
  <c i="7" r="J310"/>
  <c r="J255"/>
  <c r="J97"/>
  <c i="5" r="J114"/>
  <c r="J101"/>
  <c i="4" r="J107"/>
  <c r="BK91"/>
  <c i="3" r="J121"/>
  <c r="J94"/>
  <c i="2" r="BK403"/>
  <c r="J338"/>
  <c r="J282"/>
  <c r="BK252"/>
  <c r="BK224"/>
  <c r="J149"/>
  <c i="8" r="BK117"/>
  <c r="J89"/>
  <c i="7" r="J301"/>
  <c i="10" r="F35"/>
  <c i="1" r="BB64"/>
  <c i="3" r="BK101"/>
  <c i="2" r="BK367"/>
  <c i="10" r="J91"/>
  <c r="J82"/>
  <c i="7" r="J307"/>
  <c i="8" r="J117"/>
  <c r="J94"/>
  <c i="7" r="J238"/>
  <c i="3" r="BK147"/>
  <c i="2" r="BK242"/>
  <c i="8" r="J113"/>
  <c i="7" r="BK311"/>
  <c r="J290"/>
  <c r="BK238"/>
  <c r="BK150"/>
  <c i="5" r="J106"/>
  <c i="4" r="BK108"/>
  <c i="3" r="BK152"/>
  <c r="J119"/>
  <c i="2" r="BK400"/>
  <c r="J255"/>
  <c r="J214"/>
  <c r="J130"/>
  <c i="8" r="J85"/>
  <c i="7" r="J343"/>
  <c r="BK302"/>
  <c i="8" r="J98"/>
  <c i="7" r="J332"/>
  <c r="BK274"/>
  <c r="BK171"/>
  <c i="5" r="BK124"/>
  <c r="J99"/>
  <c i="4" r="BK94"/>
  <c i="3" r="BK146"/>
  <c r="BK109"/>
  <c r="J92"/>
  <c i="2" r="J325"/>
  <c r="J230"/>
  <c r="J201"/>
  <c r="J154"/>
  <c r="J125"/>
  <c i="7" r="J319"/>
  <c r="BK128"/>
  <c i="3" r="BK141"/>
  <c i="2" r="J384"/>
  <c r="J266"/>
  <c r="J232"/>
  <c r="J178"/>
  <c i="7" r="BK330"/>
  <c r="J215"/>
  <c r="J107"/>
  <c i="5" r="J117"/>
  <c r="BK104"/>
  <c i="9" l="1" r="R153"/>
  <c r="T153"/>
  <c i="10" r="P81"/>
  <c r="P80"/>
  <c i="1" r="AU64"/>
  <c i="2" r="T311"/>
  <c r="R311"/>
  <c r="P311"/>
  <c i="7" r="BK217"/>
  <c r="J217"/>
  <c r="J63"/>
  <c r="R295"/>
  <c r="R262"/>
  <c r="BK340"/>
  <c r="BK339"/>
  <c r="J339"/>
  <c r="J69"/>
  <c r="BK349"/>
  <c r="J349"/>
  <c r="J71"/>
  <c r="T361"/>
  <c r="T360"/>
  <c i="8" r="P84"/>
  <c i="2" r="R148"/>
  <c r="R108"/>
  <c r="T167"/>
  <c r="T188"/>
  <c r="BK237"/>
  <c r="J237"/>
  <c r="J70"/>
  <c r="P258"/>
  <c r="P281"/>
  <c r="P330"/>
  <c r="BK351"/>
  <c r="J351"/>
  <c r="J81"/>
  <c r="BK371"/>
  <c r="J371"/>
  <c r="J82"/>
  <c r="R402"/>
  <c r="T415"/>
  <c i="3" r="T155"/>
  <c r="T154"/>
  <c i="4" r="R90"/>
  <c i="5" r="T91"/>
  <c r="R121"/>
  <c i="6" r="P89"/>
  <c r="P88"/>
  <c r="P87"/>
  <c i="1" r="AU60"/>
  <c i="7" r="T206"/>
  <c r="T254"/>
  <c r="P321"/>
  <c r="P340"/>
  <c r="P339"/>
  <c i="8" r="BK84"/>
  <c i="9" r="BK173"/>
  <c r="J173"/>
  <c r="J65"/>
  <c i="2" r="BK167"/>
  <c r="J167"/>
  <c r="J67"/>
  <c r="BK188"/>
  <c r="J188"/>
  <c r="J68"/>
  <c r="T205"/>
  <c r="BK258"/>
  <c r="J258"/>
  <c r="J72"/>
  <c r="BK281"/>
  <c r="J281"/>
  <c r="J73"/>
  <c r="R330"/>
  <c r="R371"/>
  <c i="4" r="T90"/>
  <c i="7" r="BK295"/>
  <c r="J295"/>
  <c r="J67"/>
  <c r="P349"/>
  <c i="2" r="BK148"/>
  <c r="J148"/>
  <c r="J66"/>
  <c r="P167"/>
  <c r="P188"/>
  <c r="P205"/>
  <c r="T237"/>
  <c r="T281"/>
  <c r="T330"/>
  <c r="P351"/>
  <c r="P371"/>
  <c r="P402"/>
  <c r="R415"/>
  <c i="3" r="BK91"/>
  <c r="BK90"/>
  <c r="J90"/>
  <c r="J64"/>
  <c r="R155"/>
  <c r="R154"/>
  <c i="4" r="BK90"/>
  <c r="J90"/>
  <c r="J65"/>
  <c r="R115"/>
  <c i="5" r="BK107"/>
  <c r="J107"/>
  <c r="J66"/>
  <c r="P121"/>
  <c i="8" r="R84"/>
  <c i="7" r="BK206"/>
  <c r="J206"/>
  <c r="J62"/>
  <c r="R217"/>
  <c r="R254"/>
  <c r="T321"/>
  <c r="R349"/>
  <c r="R361"/>
  <c r="R360"/>
  <c i="8" r="BK116"/>
  <c r="J116"/>
  <c r="J62"/>
  <c i="2" r="R167"/>
  <c r="R188"/>
  <c r="P237"/>
  <c r="T258"/>
  <c r="BK330"/>
  <c r="J330"/>
  <c r="J78"/>
  <c r="T351"/>
  <c r="BK402"/>
  <c r="J402"/>
  <c r="J83"/>
  <c r="BK415"/>
  <c r="J415"/>
  <c r="J84"/>
  <c i="3" r="P91"/>
  <c r="P90"/>
  <c i="4" r="P90"/>
  <c i="5" r="P91"/>
  <c r="BK121"/>
  <c r="J121"/>
  <c r="J67"/>
  <c i="6" r="T89"/>
  <c r="T88"/>
  <c r="T87"/>
  <c i="8" r="P116"/>
  <c r="T116"/>
  <c i="2" r="P148"/>
  <c r="P108"/>
  <c r="P107"/>
  <c r="R205"/>
  <c r="R258"/>
  <c r="R351"/>
  <c r="R350"/>
  <c r="T402"/>
  <c i="3" r="BK155"/>
  <c r="J155"/>
  <c r="J67"/>
  <c i="4" r="BK115"/>
  <c r="J115"/>
  <c r="J66"/>
  <c i="5" r="T107"/>
  <c i="7" r="BK254"/>
  <c r="J254"/>
  <c r="J65"/>
  <c i="8" r="T84"/>
  <c r="T83"/>
  <c r="T82"/>
  <c i="9" r="BK87"/>
  <c r="R87"/>
  <c r="R90"/>
  <c r="P173"/>
  <c i="5" r="R107"/>
  <c i="6" r="BK89"/>
  <c r="J89"/>
  <c r="J65"/>
  <c i="7" r="R206"/>
  <c r="R96"/>
  <c r="R95"/>
  <c r="R94"/>
  <c r="BK321"/>
  <c r="J321"/>
  <c r="J68"/>
  <c r="T349"/>
  <c r="P361"/>
  <c r="P360"/>
  <c i="9" r="BK90"/>
  <c r="J90"/>
  <c r="J62"/>
  <c r="P153"/>
  <c i="5" r="BK91"/>
  <c r="BK90"/>
  <c r="BK89"/>
  <c r="J89"/>
  <c r="J63"/>
  <c r="P107"/>
  <c i="7" r="T217"/>
  <c r="P295"/>
  <c r="P262"/>
  <c r="R340"/>
  <c r="R339"/>
  <c r="BK361"/>
  <c r="J361"/>
  <c r="J74"/>
  <c i="3" r="R91"/>
  <c r="R90"/>
  <c r="R89"/>
  <c r="P155"/>
  <c r="P154"/>
  <c i="4" r="P115"/>
  <c i="5" r="R91"/>
  <c r="R90"/>
  <c r="R89"/>
  <c r="T121"/>
  <c i="6" r="R89"/>
  <c r="R88"/>
  <c r="R87"/>
  <c i="7" r="P217"/>
  <c r="P254"/>
  <c r="R321"/>
  <c r="T340"/>
  <c r="T339"/>
  <c i="9" r="T87"/>
  <c r="T90"/>
  <c r="T173"/>
  <c i="10" r="R81"/>
  <c r="R80"/>
  <c i="2" r="T148"/>
  <c r="T108"/>
  <c r="T107"/>
  <c r="BK205"/>
  <c r="J205"/>
  <c r="J69"/>
  <c r="R237"/>
  <c r="R281"/>
  <c r="T371"/>
  <c r="P415"/>
  <c i="3" r="T91"/>
  <c r="T90"/>
  <c r="T89"/>
  <c i="4" r="T115"/>
  <c i="7" r="P206"/>
  <c r="P96"/>
  <c r="P95"/>
  <c r="P94"/>
  <c i="1" r="AU61"/>
  <c i="7" r="T295"/>
  <c r="T262"/>
  <c i="8" r="R116"/>
  <c i="9" r="P87"/>
  <c r="P90"/>
  <c r="BK153"/>
  <c r="J153"/>
  <c r="J63"/>
  <c r="R173"/>
  <c i="10" r="BK81"/>
  <c r="J81"/>
  <c r="J60"/>
  <c r="T81"/>
  <c r="T80"/>
  <c i="7" r="BE292"/>
  <c r="BE296"/>
  <c r="BE330"/>
  <c r="BE338"/>
  <c r="BK96"/>
  <c r="J96"/>
  <c r="J61"/>
  <c i="8" r="E72"/>
  <c r="BE90"/>
  <c r="BE94"/>
  <c r="BE102"/>
  <c r="BE108"/>
  <c i="9" r="BE88"/>
  <c r="BE89"/>
  <c r="BE95"/>
  <c i="2" r="F59"/>
  <c r="BE109"/>
  <c r="BE113"/>
  <c r="BE119"/>
  <c r="BE125"/>
  <c r="BE238"/>
  <c r="BE247"/>
  <c r="BE274"/>
  <c r="BE290"/>
  <c r="BE313"/>
  <c r="BE315"/>
  <c r="BE352"/>
  <c r="BE361"/>
  <c r="BE372"/>
  <c r="BE374"/>
  <c r="BE400"/>
  <c r="BE406"/>
  <c r="BE416"/>
  <c i="3" r="E77"/>
  <c r="BE109"/>
  <c r="BE110"/>
  <c r="BE115"/>
  <c r="BE117"/>
  <c r="BE119"/>
  <c r="BE135"/>
  <c r="BE137"/>
  <c r="BE149"/>
  <c r="BE163"/>
  <c i="4" r="BE101"/>
  <c r="BE103"/>
  <c r="BE112"/>
  <c i="5" r="J83"/>
  <c r="BE92"/>
  <c r="BE95"/>
  <c r="BE98"/>
  <c r="BE99"/>
  <c r="BE100"/>
  <c r="BE106"/>
  <c r="BE108"/>
  <c r="BE116"/>
  <c r="BE118"/>
  <c r="BE120"/>
  <c i="6" r="BE94"/>
  <c i="7" r="BE128"/>
  <c r="BE156"/>
  <c r="BE158"/>
  <c r="BE169"/>
  <c r="BE187"/>
  <c r="BE194"/>
  <c r="BE203"/>
  <c r="BE218"/>
  <c r="BE238"/>
  <c r="BE260"/>
  <c r="BE282"/>
  <c r="BE315"/>
  <c r="BK357"/>
  <c r="J357"/>
  <c r="J72"/>
  <c i="8" r="BE123"/>
  <c i="9" r="BE99"/>
  <c i="2" r="E50"/>
  <c r="J56"/>
  <c r="BE136"/>
  <c r="BE149"/>
  <c r="BE160"/>
  <c r="BE178"/>
  <c r="BE183"/>
  <c r="BE189"/>
  <c r="BE208"/>
  <c r="BE210"/>
  <c r="BE220"/>
  <c r="BE224"/>
  <c r="BE230"/>
  <c r="BE236"/>
  <c r="BE242"/>
  <c r="BE259"/>
  <c r="BE264"/>
  <c r="BE277"/>
  <c r="BE305"/>
  <c r="BE367"/>
  <c r="BE380"/>
  <c r="BE388"/>
  <c r="BE392"/>
  <c r="BE403"/>
  <c r="BE407"/>
  <c r="BE413"/>
  <c r="BE420"/>
  <c r="BK314"/>
  <c r="J314"/>
  <c r="J76"/>
  <c i="3" r="F86"/>
  <c r="BE127"/>
  <c r="BE143"/>
  <c r="BE156"/>
  <c i="4" r="BE107"/>
  <c i="5" r="E77"/>
  <c r="BE102"/>
  <c r="BE109"/>
  <c r="BE111"/>
  <c i="7" r="BE178"/>
  <c r="BE268"/>
  <c r="BE290"/>
  <c r="BE298"/>
  <c r="BE299"/>
  <c r="BE305"/>
  <c r="BE308"/>
  <c r="BE326"/>
  <c i="2" r="BE165"/>
  <c r="BE168"/>
  <c r="BE173"/>
  <c r="BE222"/>
  <c r="BE225"/>
  <c r="BE286"/>
  <c r="BE300"/>
  <c r="BE309"/>
  <c r="BE340"/>
  <c r="BE384"/>
  <c r="BE396"/>
  <c r="BK312"/>
  <c r="J312"/>
  <c r="J75"/>
  <c i="3" r="J83"/>
  <c r="BE94"/>
  <c r="BE100"/>
  <c r="BE103"/>
  <c r="BE104"/>
  <c r="BE113"/>
  <c r="BE116"/>
  <c r="BE123"/>
  <c r="BE125"/>
  <c r="BE140"/>
  <c r="BE148"/>
  <c r="BE162"/>
  <c i="4" r="E50"/>
  <c r="F59"/>
  <c r="J82"/>
  <c r="BE93"/>
  <c r="BE99"/>
  <c r="BE108"/>
  <c r="BE116"/>
  <c r="BE118"/>
  <c i="5" r="BE97"/>
  <c r="BE103"/>
  <c r="BE105"/>
  <c i="6" r="J56"/>
  <c i="7" r="F55"/>
  <c r="BE293"/>
  <c r="BE311"/>
  <c r="BE322"/>
  <c r="BE334"/>
  <c r="BE345"/>
  <c r="BE350"/>
  <c r="BE355"/>
  <c i="8" r="BE95"/>
  <c r="BE105"/>
  <c i="9" r="F82"/>
  <c i="10" r="BE86"/>
  <c i="7" r="BE332"/>
  <c r="BE336"/>
  <c r="BE341"/>
  <c r="BE358"/>
  <c r="BE362"/>
  <c i="8" r="F55"/>
  <c r="BE85"/>
  <c r="BE86"/>
  <c r="BE87"/>
  <c r="BE93"/>
  <c i="9" r="E48"/>
  <c r="BE91"/>
  <c r="BE117"/>
  <c i="2" r="BE134"/>
  <c r="BE143"/>
  <c r="BE154"/>
  <c r="BE197"/>
  <c r="BE206"/>
  <c r="BE232"/>
  <c r="BE252"/>
  <c r="BE270"/>
  <c r="BE282"/>
  <c r="BE288"/>
  <c r="BE294"/>
  <c r="BE325"/>
  <c r="BE338"/>
  <c r="BE348"/>
  <c r="BE359"/>
  <c r="BE363"/>
  <c r="BE378"/>
  <c r="BE412"/>
  <c i="3" r="BE95"/>
  <c r="BE98"/>
  <c r="BE101"/>
  <c r="BE106"/>
  <c r="BE107"/>
  <c r="BE146"/>
  <c r="BE151"/>
  <c r="BE159"/>
  <c r="BE164"/>
  <c i="4" r="BE94"/>
  <c i="5" r="F59"/>
  <c r="BE93"/>
  <c r="BE101"/>
  <c i="6" r="BE90"/>
  <c i="7" r="E84"/>
  <c r="BE107"/>
  <c r="BE123"/>
  <c r="BE201"/>
  <c r="BE241"/>
  <c r="BE283"/>
  <c r="BE307"/>
  <c r="BE319"/>
  <c i="8" r="BE98"/>
  <c r="BE104"/>
  <c i="9" r="J52"/>
  <c i="2" r="BE145"/>
  <c r="BE159"/>
  <c r="BE193"/>
  <c r="BE201"/>
  <c r="BE212"/>
  <c r="BE218"/>
  <c r="BE255"/>
  <c r="BE320"/>
  <c r="BE331"/>
  <c r="BE411"/>
  <c r="BK319"/>
  <c r="J319"/>
  <c r="J77"/>
  <c r="BK347"/>
  <c r="J347"/>
  <c r="J79"/>
  <c i="3" r="BE129"/>
  <c r="BE134"/>
  <c r="BE138"/>
  <c r="BE157"/>
  <c i="4" r="BE111"/>
  <c i="5" r="BE94"/>
  <c r="BE119"/>
  <c r="BE123"/>
  <c i="6" r="F59"/>
  <c i="7" r="BE97"/>
  <c r="BE118"/>
  <c r="BE215"/>
  <c i="8" r="BE89"/>
  <c r="BE92"/>
  <c r="BE99"/>
  <c r="BE119"/>
  <c i="9" r="BE176"/>
  <c i="10" r="J52"/>
  <c i="3" r="BE158"/>
  <c i="4" r="BE104"/>
  <c r="BE113"/>
  <c i="5" r="BE96"/>
  <c r="BE104"/>
  <c r="BE110"/>
  <c r="BE114"/>
  <c i="6" r="E75"/>
  <c r="BE93"/>
  <c i="7" r="BE176"/>
  <c r="BE228"/>
  <c r="BE258"/>
  <c r="BE270"/>
  <c r="BE317"/>
  <c i="8" r="J52"/>
  <c r="BE97"/>
  <c r="BE101"/>
  <c r="BE110"/>
  <c i="9" r="BE131"/>
  <c r="BE142"/>
  <c i="1" r="BC64"/>
  <c i="6" r="BE92"/>
  <c i="7" r="J52"/>
  <c r="BE207"/>
  <c r="BE212"/>
  <c r="BE263"/>
  <c r="BE301"/>
  <c r="BE302"/>
  <c r="BE304"/>
  <c r="BE310"/>
  <c i="9" r="BE103"/>
  <c r="BE122"/>
  <c r="BE135"/>
  <c r="BE147"/>
  <c r="BE156"/>
  <c i="3" r="BE112"/>
  <c r="BE131"/>
  <c r="BE132"/>
  <c i="4" r="BE91"/>
  <c r="BE105"/>
  <c r="BE110"/>
  <c i="5" r="BE112"/>
  <c r="BE115"/>
  <c r="BE122"/>
  <c r="BE124"/>
  <c i="7" r="BE255"/>
  <c r="BE272"/>
  <c r="BE274"/>
  <c r="BE276"/>
  <c r="BE278"/>
  <c r="BE284"/>
  <c r="BE287"/>
  <c r="BE313"/>
  <c r="BK262"/>
  <c r="J262"/>
  <c r="J66"/>
  <c i="8" r="BE107"/>
  <c r="BE111"/>
  <c i="9" r="BE154"/>
  <c r="BE160"/>
  <c r="BE174"/>
  <c i="10" r="E48"/>
  <c r="F55"/>
  <c r="BE82"/>
  <c r="BE84"/>
  <c r="BE90"/>
  <c i="2" r="BE130"/>
  <c r="BE199"/>
  <c r="BE214"/>
  <c r="BE266"/>
  <c r="BE298"/>
  <c r="BE365"/>
  <c r="BE369"/>
  <c r="BK108"/>
  <c r="J108"/>
  <c r="J65"/>
  <c i="3" r="BE92"/>
  <c r="BE97"/>
  <c r="BE121"/>
  <c r="BE141"/>
  <c r="BE144"/>
  <c r="BE147"/>
  <c r="BE152"/>
  <c r="BE160"/>
  <c i="4" r="BE96"/>
  <c r="BE97"/>
  <c r="BE100"/>
  <c i="5" r="BE113"/>
  <c r="BE117"/>
  <c r="BE125"/>
  <c i="6" r="BE95"/>
  <c i="7" r="BE111"/>
  <c r="BE150"/>
  <c r="BE171"/>
  <c r="BE286"/>
  <c r="BE289"/>
  <c r="BE343"/>
  <c r="BE347"/>
  <c r="BE352"/>
  <c r="BE364"/>
  <c i="8" r="BE112"/>
  <c r="BE113"/>
  <c r="BE114"/>
  <c r="BE115"/>
  <c r="BE117"/>
  <c r="BE121"/>
  <c i="9" r="BE107"/>
  <c r="BE112"/>
  <c r="BE127"/>
  <c r="BE148"/>
  <c r="BE158"/>
  <c r="BE164"/>
  <c r="BE168"/>
  <c i="10" r="BE83"/>
  <c r="BE85"/>
  <c r="BE87"/>
  <c r="BE88"/>
  <c r="BE89"/>
  <c r="BE91"/>
  <c i="4" r="F39"/>
  <c i="1" r="BD58"/>
  <c i="8" r="F37"/>
  <c i="1" r="BD62"/>
  <c i="9" r="J34"/>
  <c i="1" r="AW63"/>
  <c i="4" r="J36"/>
  <c i="1" r="AW58"/>
  <c i="7" r="F34"/>
  <c i="1" r="BA61"/>
  <c i="3" r="F37"/>
  <c i="1" r="BB57"/>
  <c i="6" r="F37"/>
  <c i="1" r="BB60"/>
  <c i="7" r="F35"/>
  <c i="1" r="BB61"/>
  <c i="6" r="F39"/>
  <c i="1" r="BD60"/>
  <c i="2" r="F36"/>
  <c i="1" r="BA56"/>
  <c i="4" r="F37"/>
  <c i="1" r="BB58"/>
  <c r="AS54"/>
  <c i="7" r="F36"/>
  <c i="1" r="BC61"/>
  <c i="10" r="F34"/>
  <c i="1" r="BA64"/>
  <c i="4" r="F38"/>
  <c i="1" r="BC58"/>
  <c i="5" r="F39"/>
  <c i="1" r="BD59"/>
  <c i="6" r="J36"/>
  <c i="1" r="AW60"/>
  <c i="3" r="J36"/>
  <c i="1" r="AW57"/>
  <c i="9" r="F35"/>
  <c i="1" r="BB63"/>
  <c i="2" r="J36"/>
  <c i="1" r="AW56"/>
  <c i="6" r="F38"/>
  <c i="1" r="BC60"/>
  <c i="5" r="F37"/>
  <c i="1" r="BB59"/>
  <c i="10" r="F37"/>
  <c i="1" r="BD64"/>
  <c i="10" r="J34"/>
  <c i="1" r="AW64"/>
  <c i="5" r="F38"/>
  <c i="1" r="BC59"/>
  <c i="7" r="F37"/>
  <c i="1" r="BD61"/>
  <c i="7" r="J34"/>
  <c i="1" r="AW61"/>
  <c i="3" r="F39"/>
  <c i="1" r="BD57"/>
  <c i="8" r="F34"/>
  <c i="1" r="BA62"/>
  <c i="3" r="F36"/>
  <c i="1" r="BA57"/>
  <c i="4" r="F36"/>
  <c i="1" r="BA58"/>
  <c i="8" r="F36"/>
  <c i="1" r="BC62"/>
  <c i="9" r="F37"/>
  <c i="1" r="BD63"/>
  <c i="3" r="F38"/>
  <c i="1" r="BC57"/>
  <c i="8" r="J34"/>
  <c i="1" r="AW62"/>
  <c i="2" r="F37"/>
  <c i="1" r="BB56"/>
  <c i="2" r="F38"/>
  <c i="1" r="BC56"/>
  <c i="6" r="F36"/>
  <c i="1" r="BA60"/>
  <c i="9" r="F34"/>
  <c i="1" r="BA63"/>
  <c i="8" r="F35"/>
  <c i="1" r="BB62"/>
  <c i="5" r="J36"/>
  <c i="1" r="AW59"/>
  <c i="2" r="F39"/>
  <c i="1" r="BD56"/>
  <c i="5" r="F36"/>
  <c i="1" r="BA59"/>
  <c i="9" r="F36"/>
  <c i="1" r="BC63"/>
  <c i="2" l="1" r="R107"/>
  <c r="R106"/>
  <c i="7" r="T96"/>
  <c r="T95"/>
  <c r="T94"/>
  <c i="9" r="R86"/>
  <c r="R85"/>
  <c i="4" r="P89"/>
  <c r="P88"/>
  <c i="1" r="AU58"/>
  <c i="5" r="P90"/>
  <c r="P89"/>
  <c i="1" r="AU59"/>
  <c i="2" r="T350"/>
  <c r="T106"/>
  <c i="8" r="R83"/>
  <c r="R82"/>
  <c i="4" r="R89"/>
  <c r="R88"/>
  <c i="9" r="BK86"/>
  <c r="J86"/>
  <c r="J60"/>
  <c i="3" r="P89"/>
  <c i="1" r="AU57"/>
  <c i="2" r="P350"/>
  <c r="P106"/>
  <c i="1" r="AU56"/>
  <c i="4" r="T89"/>
  <c r="T88"/>
  <c i="9" r="T86"/>
  <c r="T85"/>
  <c i="8" r="BK83"/>
  <c r="BK82"/>
  <c r="J82"/>
  <c r="J59"/>
  <c i="9" r="P86"/>
  <c r="P85"/>
  <c i="1" r="AU63"/>
  <c i="5" r="T90"/>
  <c r="T89"/>
  <c i="8" r="P83"/>
  <c r="P82"/>
  <c i="1" r="AU62"/>
  <c i="7" r="BK95"/>
  <c r="BK360"/>
  <c r="J360"/>
  <c r="J73"/>
  <c i="2" r="BK311"/>
  <c r="J311"/>
  <c r="J74"/>
  <c r="BK350"/>
  <c r="J350"/>
  <c r="J80"/>
  <c i="5" r="J91"/>
  <c r="J65"/>
  <c i="2" r="BK107"/>
  <c r="BK106"/>
  <c r="J106"/>
  <c r="J63"/>
  <c i="3" r="J91"/>
  <c r="J65"/>
  <c i="5" r="J90"/>
  <c r="J64"/>
  <c i="6" r="BK88"/>
  <c r="BK87"/>
  <c r="J87"/>
  <c i="7" r="J340"/>
  <c r="J70"/>
  <c i="3" r="BK154"/>
  <c r="J154"/>
  <c r="J66"/>
  <c i="8" r="J84"/>
  <c r="J61"/>
  <c i="4" r="BK89"/>
  <c r="BK88"/>
  <c r="J88"/>
  <c i="9" r="J87"/>
  <c r="J61"/>
  <c i="10" r="BK80"/>
  <c r="J80"/>
  <c i="6" r="J32"/>
  <c i="1" r="AG60"/>
  <c i="4" r="F35"/>
  <c i="1" r="AZ58"/>
  <c i="6" r="J35"/>
  <c i="1" r="AV60"/>
  <c r="AT60"/>
  <c i="9" r="J33"/>
  <c i="1" r="AV63"/>
  <c r="AT63"/>
  <c i="2" r="F35"/>
  <c i="1" r="AZ56"/>
  <c i="2" r="J35"/>
  <c i="1" r="AV56"/>
  <c r="AT56"/>
  <c r="BD55"/>
  <c r="BD54"/>
  <c r="W33"/>
  <c i="5" r="F35"/>
  <c i="1" r="AZ59"/>
  <c i="6" r="F35"/>
  <c i="1" r="AZ60"/>
  <c i="5" r="J32"/>
  <c i="1" r="AG59"/>
  <c r="BC55"/>
  <c r="BC54"/>
  <c r="AY54"/>
  <c i="5" r="J35"/>
  <c i="1" r="AV59"/>
  <c r="AT59"/>
  <c i="10" r="J33"/>
  <c i="1" r="AV64"/>
  <c r="AT64"/>
  <c i="10" r="J30"/>
  <c i="1" r="AG64"/>
  <c i="8" r="F33"/>
  <c i="1" r="AZ62"/>
  <c i="10" r="F33"/>
  <c i="1" r="AZ64"/>
  <c i="3" r="F35"/>
  <c i="1" r="AZ57"/>
  <c i="7" r="F33"/>
  <c i="1" r="AZ61"/>
  <c i="4" r="J35"/>
  <c i="1" r="AV58"/>
  <c r="AT58"/>
  <c r="BB55"/>
  <c r="BB54"/>
  <c r="AX54"/>
  <c i="8" r="J33"/>
  <c i="1" r="AV62"/>
  <c r="AT62"/>
  <c i="7" r="J33"/>
  <c i="1" r="AV61"/>
  <c r="AT61"/>
  <c i="9" r="F33"/>
  <c i="1" r="AZ63"/>
  <c r="BA55"/>
  <c r="AW55"/>
  <c i="3" r="J35"/>
  <c i="1" r="AV57"/>
  <c r="AT57"/>
  <c i="4" r="J32"/>
  <c i="1" r="AG58"/>
  <c i="7" l="1" r="BK94"/>
  <c r="J94"/>
  <c i="6" r="J41"/>
  <c i="5" r="J41"/>
  <c i="4" r="J41"/>
  <c i="10" r="J39"/>
  <c i="3" r="BK89"/>
  <c r="J89"/>
  <c r="J63"/>
  <c i="4" r="J63"/>
  <c i="6" r="J63"/>
  <c r="J88"/>
  <c r="J64"/>
  <c i="8" r="J83"/>
  <c r="J60"/>
  <c i="2" r="J107"/>
  <c r="J64"/>
  <c i="9" r="BK85"/>
  <c r="J85"/>
  <c r="J59"/>
  <c i="10" r="J59"/>
  <c i="7" r="J95"/>
  <c r="J60"/>
  <c i="4" r="J89"/>
  <c r="J64"/>
  <c i="1" r="AN60"/>
  <c r="AN64"/>
  <c r="AN58"/>
  <c r="AN59"/>
  <c r="AZ55"/>
  <c r="AV55"/>
  <c r="AT55"/>
  <c r="AY55"/>
  <c r="W31"/>
  <c i="2" r="J32"/>
  <c i="1" r="AG56"/>
  <c r="AN56"/>
  <c i="7" r="J30"/>
  <c i="1" r="AG61"/>
  <c r="AN61"/>
  <c r="AU55"/>
  <c r="AU54"/>
  <c r="BA54"/>
  <c r="W30"/>
  <c r="AX55"/>
  <c r="W32"/>
  <c i="8" r="J30"/>
  <c i="1" r="AG62"/>
  <c r="AN62"/>
  <c i="8" l="1" r="J39"/>
  <c i="2" r="J41"/>
  <c i="7" r="J39"/>
  <c r="J59"/>
  <c i="1" r="AW54"/>
  <c r="AK30"/>
  <c i="9" r="J30"/>
  <c i="1" r="AG63"/>
  <c r="AN63"/>
  <c i="3" r="J32"/>
  <c i="1" r="AG57"/>
  <c r="AN57"/>
  <c r="AZ54"/>
  <c r="W29"/>
  <c i="9" l="1" r="J39"/>
  <c i="3" r="J41"/>
  <c i="1" r="AV54"/>
  <c r="AK29"/>
  <c r="AG55"/>
  <c r="AN55"/>
  <c l="1"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<sst xmlns="http://schemas.openxmlformats.org/spreadsheetml/2006/main">
  <si>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</si>
  <si>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</si>
  <si>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</si>
  <si>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</si>
  <si>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</si>
  <si>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{c3c03057-ff33-4762-976a-8356f9ea28c6}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</si>
  <si>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</si>
  <si>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</si>
  <si>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</si>
  <si>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</si>
  <si>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</si>
  <si>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</si>
  <si>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</si>
  <si>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</si>
  <si>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2026_03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</si>
  <si>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</si>
  <si>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</si>
  <si>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Novostavba skladovací haly - Havlíčkův Brod</t>
  </si>
  <si>
    <t>KSO:</t>
  </si>
  <si>
    <t/>
  </si>
  <si>
    <t>CC-CZ:</t>
  </si>
  <si>
    <t>Místo:</t>
  </si>
  <si>
    <t>Havlíčkův Brod</t>
  </si>
  <si>
    <t>Datum:</t>
  </si>
  <si>
    <t>3. 3. 2026</t>
  </si>
  <si>
    <t>Zadavatel:</t>
  </si>
  <si>
    <t>IČ:</t>
  </si>
  <si>
    <t>Technické služby Havlíčkův Brod, Na Valech 3523</t>
  </si>
  <si>
    <t>DIČ:</t>
  </si>
  <si>
    <t>Účastník:</t>
  </si>
  <si>
    <t>Vyplň údaj</t>
  </si>
  <si>
    <t>Projektant:</t>
  </si>
  <si>
    <t>AGROPROJEKT Jihlava, spol.s r.o., Strojírenská 4/7</t>
  </si>
  <si>
    <t>True</t>
  </si>
  <si>
    <t>Zpracovatel:</t>
  </si>
  <si>
    <t>Fr.Neuwirth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</si>
  <si>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</si>
  <si>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</si>
  <si>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</si>
  <si>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</si>
  <si>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</si>
  <si>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</si>
  <si>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</si>
  <si>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</si>
  <si>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</si>
  <si>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</si>
  <si>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</si>
  <si>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</si>
  <si>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</si>
  <si>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</si>
  <si>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</si>
  <si>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</si>
  <si>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</si>
  <si>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</si>
  <si>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</si>
  <si>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</si>
  <si>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</si>
  <si>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</si>
  <si>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</si>
  <si>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</si>
  <si>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</si>
  <si>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</si>
  <si>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</si>
  <si>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</si>
  <si>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</si>
  <si>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</si>
  <si>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</si>
  <si>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</si>
  <si>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</si>
  <si>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</si>
  <si>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</si>
  <si>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</si>
  <si>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</si>
  <si>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</si>
  <si>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</si>
  <si>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</si>
  <si>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SO_01</t>
  </si>
  <si>
    <t>objekt skladovací haly</t>
  </si>
  <si>
    <t>STA</t>
  </si>
  <si>
    <t>1</t>
  </si>
  <si>
    <t>{e760b3cd-16db-4d78-8710-3077fbefcab3}</t>
  </si>
  <si>
    <t>2</t>
  </si>
  <si>
    <t>/</t>
  </si>
  <si>
    <t>01</t>
  </si>
  <si>
    <t>stavební část</t>
  </si>
  <si>
    <t>Soupis</t>
  </si>
  <si>
    <t>{7ef062a3-2514-44eb-82d9-352ab2959a69}</t>
  </si>
  <si>
    <t>02</t>
  </si>
  <si>
    <t>silnoproudá elektrotechnika</t>
  </si>
  <si>
    <t>{6bea2e1c-ca35-494e-a506-5980e03065a3}</t>
  </si>
  <si>
    <t>03</t>
  </si>
  <si>
    <t>hromosvod a uzemnění</t>
  </si>
  <si>
    <t>{1d2edda2-0f34-44d2-b169-3056d0921388}</t>
  </si>
  <si>
    <t>04</t>
  </si>
  <si>
    <t>dohledový systém VSS</t>
  </si>
  <si>
    <t>{a14bf4ef-1530-46de-89a1-8cff3405db42}</t>
  </si>
  <si>
    <t>05</t>
  </si>
  <si>
    <t>záchytný systém (certifikovaný)</t>
  </si>
  <si>
    <t>{dfabfea4-d331-46cb-9ab1-1a385a599705}</t>
  </si>
  <si>
    <t>SO_02</t>
  </si>
  <si>
    <t>vsakovací galerie, dešťová kanalizace</t>
  </si>
  <si>
    <t>{423bfdec-f948-4249-a1d2-39cc4b7900e9}</t>
  </si>
  <si>
    <t>SO_03</t>
  </si>
  <si>
    <t>kabelová přípojka NN</t>
  </si>
  <si>
    <t>{356145c4-28c1-490e-95dc-ab3ab23c4447}</t>
  </si>
  <si>
    <t>SO_04</t>
  </si>
  <si>
    <t>demolice</t>
  </si>
  <si>
    <t>{60d24aba-fb1e-4d60-80d3-6848579ef305}</t>
  </si>
  <si>
    <t>VON</t>
  </si>
  <si>
    <t>Vedlejší a ostatní náklady</t>
  </si>
  <si>
    <t>{f53f0419-6b63-482f-acda-3c35fe604ecb}</t>
  </si>
  <si>
    <t>KRYCÍ LIST SOUPISU PRACÍ</t>
  </si>
  <si>
    <t>Objekt:</t>
  </si>
  <si>
    <t>SO_01 - objekt skladovací haly</t>
  </si>
  <si>
    <t>Soupis:</t>
  </si>
  <si>
    <t>01 -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</si>
  <si>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</si>
  <si>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</si>
  <si>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</si>
  <si>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</si>
  <si>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</si>
  <si>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</si>
  <si>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18 - Povrchové úpravy terénu</t>
  </si>
  <si>
    <t xml:space="preserve">    2 - Zakládání</t>
  </si>
  <si>
    <t xml:space="preserve">    3 - Svislé a kompletní konstrukce</t>
  </si>
  <si>
    <t xml:space="preserve">    38 - Ocelová konstrukce haly</t>
  </si>
  <si>
    <t xml:space="preserve">    5 - Okapový chodník</t>
  </si>
  <si>
    <t xml:space="preserve">    6 - Úpravy povrchů, podlahy a osazování výplní</t>
  </si>
  <si>
    <t xml:space="preserve">    63 - Podlahy a podlahové konstrukce</t>
  </si>
  <si>
    <t xml:space="preserve">    63 - 1 - Drátkobetonová deska</t>
  </si>
  <si>
    <t xml:space="preserve">    9 - Ostatní konstrukce a práce, bourání</t>
  </si>
  <si>
    <t xml:space="preserve">      94 - Lešení a stavební výtahy</t>
  </si>
  <si>
    <t xml:space="preserve">      95 - Dokončovací konstrukce a práce pozemních staveb</t>
  </si>
  <si>
    <t xml:space="preserve">      96 - Bourání konstrukcí</t>
  </si>
  <si>
    <t xml:space="preserve">    95 - 1 - Doplňkové ocelové konstrukce</t>
  </si>
  <si>
    <t xml:space="preserve">    998 - Přesun hmot</t>
  </si>
  <si>
    <t>PSV - Práce a dodávky PSV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</si>
  <si>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</si>
  <si>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</si>
  <si>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</si>
  <si>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</si>
  <si>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</si>
  <si>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</si>
  <si>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</si>
  <si>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</si>
  <si>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</si>
  <si>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</si>
  <si>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</si>
  <si>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</si>
  <si>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</si>
  <si>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</si>
  <si>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</si>
  <si>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</si>
  <si>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</si>
  <si>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</si>
  <si>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</si>
  <si>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</si>
  <si>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</si>
  <si>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</si>
  <si>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132251101</t>
  </si>
  <si>
    <t>Hloubení nezapažených rýh šířky do 800 mm strojně s urovnáním dna do předepsaného profilu a spádu v hornině třídy těžitelnosti I skupiny 3 do 20 m3</t>
  </si>
  <si>
    <t>m3</t>
  </si>
  <si>
    <t>CS ÚRS 2026 01</t>
  </si>
  <si>
    <t>4</t>
  </si>
  <si>
    <t>1626787382</t>
  </si>
  <si>
    <t>Online PSC</t>
  </si>
  <si>
    <t>https://podminky.urs.cz/item/CS_URS_2026_01/132251101</t>
  </si>
  <si>
    <t>VV</t>
  </si>
  <si>
    <t>"rýhy pro základové pasy" (4,10*8+4,20*4+4,80*2)*0,30*1,00</t>
  </si>
  <si>
    <t>Mezisoučet</t>
  </si>
  <si>
    <t>3</t>
  </si>
  <si>
    <t>132251253</t>
  </si>
  <si>
    <t>Hloubení nezapažených rýh šířky přes 800 do 2 000 mm strojně s urovnáním dna do předepsaného profilu a spádu v hornině třídy těžitelnosti I skupiny 3 přes 50 do 100 m3</t>
  </si>
  <si>
    <t>1476242196</t>
  </si>
  <si>
    <t>https://podminky.urs.cz/item/CS_URS_2026_01/132251253</t>
  </si>
  <si>
    <t>ručně z 15% objemu, strojně z 85% objemu</t>
  </si>
  <si>
    <t>"výkop pro patky P 1" 2,40*1,90*(1,00+0,10)*10*0,85</t>
  </si>
  <si>
    <t>"výkop pro patky P 2" 1,70*1,20*(1,00+0,10)*4*0,85</t>
  </si>
  <si>
    <t>132212331</t>
  </si>
  <si>
    <t>Hloubení nezapažených rýh šířky přes 800 do 2 000 mm ručně s urovnáním dna do předepsaného profilu a spádu v hornině třídy těžitelnosti I skupiny 3 soudržných</t>
  </si>
  <si>
    <t>128449563</t>
  </si>
  <si>
    <t>https://podminky.urs.cz/item/CS_URS_2026_01/132212331</t>
  </si>
  <si>
    <t>"výkop pro patky P 1" 2,40*1,90*(1,00+0,10)*10*0,15</t>
  </si>
  <si>
    <t>"výkop pro patky P 2" 1,70*1,20*(1,00+0,10)*4*0,15</t>
  </si>
  <si>
    <t>174151101</t>
  </si>
  <si>
    <t>Zásyp sypaninou z jakékoliv horniny strojně s uložením výkopku ve vrstvách se zhutněním jam, šachet, rýh nebo kolem objektů v těchto vykopávkách</t>
  </si>
  <si>
    <t>1061376316</t>
  </si>
  <si>
    <t>https://podminky.urs.cz/item/CS_URS_2026_01/174151101</t>
  </si>
  <si>
    <t>5,000</t>
  </si>
  <si>
    <t>pozn.: po dohodě s projektantem 5,0 m3</t>
  </si>
  <si>
    <t>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</si>
  <si>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</si>
  <si>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do 500 m (meziskládka)</t>
  </si>
  <si>
    <t>1106971206</t>
  </si>
  <si>
    <t>https://podminky.urs.cz/item/CS_URS_2026_01/162351103</t>
  </si>
  <si>
    <t>"na meziskládku a zpět" 5,00*2</t>
  </si>
  <si>
    <t>6</t>
  </si>
  <si>
    <t>167151111</t>
  </si>
  <si>
    <t>Nakládání, skládání a překládání neulehlého výkopku nebo sypaniny strojně nakládání, množství přes 100 m3, z hornin třídy těžitelnosti I, skupiny 1 až 3</t>
  </si>
  <si>
    <t>816132099</t>
  </si>
  <si>
    <t>https://podminky.urs.cz/item/CS_URS_2026_01/167151111</t>
  </si>
  <si>
    <t>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</si>
  <si>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</si>
  <si>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do 10 000 m (vzdálenost skládky budse upřesněna)</t>
  </si>
  <si>
    <t>827098063</t>
  </si>
  <si>
    <t>https://podminky.urs.cz/item/CS_URS_2026_01/162751117</t>
  </si>
  <si>
    <t>zemina z výkopů - celkem</t>
  </si>
  <si>
    <t>17,760+50,266+8,870</t>
  </si>
  <si>
    <t>zemina použitá pro zásypy</t>
  </si>
  <si>
    <t>-5,000</t>
  </si>
  <si>
    <t>8</t>
  </si>
  <si>
    <t>171251201</t>
  </si>
  <si>
    <t>Uložení sypaniny na skládky nebo meziskládky bez hutnění s upravením uložené sypaniny do předepsaného tvaru</t>
  </si>
  <si>
    <t>1591443615</t>
  </si>
  <si>
    <t>https://podminky.urs.cz/item/CS_URS_2026_01/171251201</t>
  </si>
  <si>
    <t>9</t>
  </si>
  <si>
    <t>171201231</t>
  </si>
  <si>
    <t>Poplatek za předání zeminy a kamení recyklačnímu zařízení zatříděné do Katalogu odpadů pod kódem 17 05 04</t>
  </si>
  <si>
    <t>t</t>
  </si>
  <si>
    <t>-2013426007</t>
  </si>
  <si>
    <t>https://podminky.urs.cz/item/CS_URS_2026_01/171201231</t>
  </si>
  <si>
    <t>71,896*1,6 'Přepočtené koeficientem množství</t>
  </si>
  <si>
    <t>18</t>
  </si>
  <si>
    <t>Povrchové úpravy terénu</t>
  </si>
  <si>
    <t>10</t>
  </si>
  <si>
    <t>181912111</t>
  </si>
  <si>
    <t>Úprava pláně vyrovnáním výškových rozdílů ručně v hornině třídy těžitelnosti I skupiny 3 bez zhutnění</t>
  </si>
  <si>
    <t>m2</t>
  </si>
  <si>
    <t>-1880378302</t>
  </si>
  <si>
    <t>https://podminky.urs.cz/item/CS_URS_2026_01/181912111</t>
  </si>
  <si>
    <t>(26,65+18,65*2)*2,00</t>
  </si>
  <si>
    <t>pozn.: po dohodě s projektantem 2,0 m od obrubníku</t>
  </si>
  <si>
    <t>11</t>
  </si>
  <si>
    <t>181351103</t>
  </si>
  <si>
    <t>Rozprostření a urovnání ornice v rovině nebo ve svahu sklonu do 1:5 strojně při souvislé ploše přes 100 do 500 m2, tl. vrstvy do 200 mm</t>
  </si>
  <si>
    <t>555596842</t>
  </si>
  <si>
    <t>https://podminky.urs.cz/item/CS_URS_2026_01/181351103</t>
  </si>
  <si>
    <t>M</t>
  </si>
  <si>
    <t>10364101</t>
  </si>
  <si>
    <t>zemina pro terénní úpravy - ornice (127,90×0,15=19,185 m3)</t>
  </si>
  <si>
    <t>763971212</t>
  </si>
  <si>
    <t>13</t>
  </si>
  <si>
    <t>181411131</t>
  </si>
  <si>
    <t>Založení trávníku na půdě předem připravené plochy do 1000 m2 výsevem včetně utažení parkového v rovině nebo na svahu do 1:5</t>
  </si>
  <si>
    <t>1167045166</t>
  </si>
  <si>
    <t>https://podminky.urs.cz/item/CS_URS_2026_01/181411131</t>
  </si>
  <si>
    <t>14</t>
  </si>
  <si>
    <t>00572470</t>
  </si>
  <si>
    <t>osivo směs travní univerzál</t>
  </si>
  <si>
    <t>kg</t>
  </si>
  <si>
    <t>104113046</t>
  </si>
  <si>
    <t>127,9*0,02 'Přepočtené koeficientem množství</t>
  </si>
  <si>
    <t>Zakládání</t>
  </si>
  <si>
    <t>15</t>
  </si>
  <si>
    <t>275313511</t>
  </si>
  <si>
    <t>Základy z betonu prostého patky a bloky z betonu kamenem neprokládaného tř. C 12/15</t>
  </si>
  <si>
    <t>-648825480</t>
  </si>
  <si>
    <t>https://podminky.urs.cz/item/CS_URS_2026_01/275313511</t>
  </si>
  <si>
    <t>podkladní betonová mazanina pod ŽB patky</t>
  </si>
  <si>
    <t>(2,40*1,90*0,10*10+1,70*1,20*0,10*4)*1,05</t>
  </si>
  <si>
    <t>16</t>
  </si>
  <si>
    <t>275322611</t>
  </si>
  <si>
    <t>Základy z betonu železového (bez výztuže) patky z betonu se zvýšenými nároky na prostředí tř. C 30/37_XC4_SD3, XF4, XM2</t>
  </si>
  <si>
    <t>294610849</t>
  </si>
  <si>
    <t>https://podminky.urs.cz/item/CS_URS_2026_01/275322611</t>
  </si>
  <si>
    <t>ŽB základové patky</t>
  </si>
  <si>
    <t>(2,40*1,90*1,00*10+1,70*1,20*1,00*4)*1,05</t>
  </si>
  <si>
    <t>17</t>
  </si>
  <si>
    <t>275361821</t>
  </si>
  <si>
    <t>Výztuž základů patek z betonářské oceli 10 505 (R)</t>
  </si>
  <si>
    <t>-833418260</t>
  </si>
  <si>
    <t>https://podminky.urs.cz/item/CS_URS_2026_01/275361821</t>
  </si>
  <si>
    <t>množství výztuže bude upřesněno</t>
  </si>
  <si>
    <t>56,448*0,080</t>
  </si>
  <si>
    <t>274313711</t>
  </si>
  <si>
    <t>Základy z betonu prostého pasy betonu kamenem neprokládaného tř. C 20/25</t>
  </si>
  <si>
    <t>-1568277476</t>
  </si>
  <si>
    <t>https://podminky.urs.cz/item/CS_URS_2026_01/274313711</t>
  </si>
  <si>
    <t>základové pasy mezi patkami</t>
  </si>
  <si>
    <t>(4,10*8+4,20*4+4,80*2)*0,30*1,00*1,05</t>
  </si>
  <si>
    <t>Svislé a kompletní konstrukce</t>
  </si>
  <si>
    <t>19</t>
  </si>
  <si>
    <t>311321817</t>
  </si>
  <si>
    <t>Nadzákladové zdi z betonu železového (bez výztuže) nosné pohledového (v přírodní barvě drtí a přísad) tř. C 20/25 |(alternativně prefa dílce)</t>
  </si>
  <si>
    <t>-164819330</t>
  </si>
  <si>
    <t>https://podminky.urs.cz/item/CS_URS_2026_01/311321817</t>
  </si>
  <si>
    <t>(24,60+18,35)*2*0,15*0,72-5,00*2*0,15*0,72</t>
  </si>
  <si>
    <t>20</t>
  </si>
  <si>
    <t>311351121</t>
  </si>
  <si>
    <t>Bednění nadzákladových zdí nosných rovné oboustranné za každou stranu zřízení</t>
  </si>
  <si>
    <t>923995668</t>
  </si>
  <si>
    <t>https://podminky.urs.cz/item/CS_URS_2026_01/311351121</t>
  </si>
  <si>
    <t>(24,60+18,65+24,30+18,35)*2*0,72-5,00*4*0,72+0,15*4*0,72</t>
  </si>
  <si>
    <t>311351122</t>
  </si>
  <si>
    <t>Bednění nadzákladových zdí nosných rovné oboustranné za každou stranu odstranění</t>
  </si>
  <si>
    <t>1709217124</t>
  </si>
  <si>
    <t>https://podminky.urs.cz/item/CS_URS_2026_01/311351122</t>
  </si>
  <si>
    <t>22</t>
  </si>
  <si>
    <t>311351911</t>
  </si>
  <si>
    <t>Bednění nadzákladových zdí nosných Příplatek k cenám bednění za pohledový beton</t>
  </si>
  <si>
    <t>1116850446</t>
  </si>
  <si>
    <t>https://podminky.urs.cz/item/CS_URS_2026_01/311351911</t>
  </si>
  <si>
    <t>23</t>
  </si>
  <si>
    <t>311361821</t>
  </si>
  <si>
    <t>Výztuž nadzákladových zdí nosných svislých nebo odkloněných od svislice, rovných nebo oblých z betonářské oceli 10 505 (R) nebo BSt 500</t>
  </si>
  <si>
    <t>-1476755225</t>
  </si>
  <si>
    <t>https://podminky.urs.cz/item/CS_URS_2026_01/311361821</t>
  </si>
  <si>
    <t>8,197*0,150</t>
  </si>
  <si>
    <t>38</t>
  </si>
  <si>
    <t>Ocelová konstrukce haly</t>
  </si>
  <si>
    <t>24</t>
  </si>
  <si>
    <t>337171122</t>
  </si>
  <si>
    <t>Montáž nosné ocelové konstrukce haly průmyslové bez jeřábové dráhy výšky přes 6 do 12 m, rozpětí vazníků přes 12 do 24 m (položka obsahuje veškerou mechanizaci)</t>
  </si>
  <si>
    <t>1665641308</t>
  </si>
  <si>
    <t>https://podminky.urs.cz/item/CS_URS_2026_01/337171122</t>
  </si>
  <si>
    <t>25</t>
  </si>
  <si>
    <t>RMAT0001</t>
  </si>
  <si>
    <t>ocelová konstrukce průmyslové haly (výroba a dodávka, povrchová úprava žárový pozink)_x000d_
položka obsahuje :_x000d_
- statický výpočet_x000d_
- dílenskou dokumentaci_x000d_
- ocelový skelet_x000d_
- větrovací a ztužující prvky_x000d_
- povrchovou úpravu žárový pozink_x000d_
- spojovací Pz materiál_x000d_
- chemické kotvy M27_x000d_
- dopravu</t>
  </si>
  <si>
    <t>1464267670</t>
  </si>
  <si>
    <t>18*1,2 'Přepočtené koeficientem množství</t>
  </si>
  <si>
    <t>26</t>
  </si>
  <si>
    <t>342171112</t>
  </si>
  <si>
    <t>Montáž opláštění stěn ocelové konstrukce z tvarovaných ocelových plechů šroubovaných, výšky budovy přes 6 do 12 m</t>
  </si>
  <si>
    <t>-727799504</t>
  </si>
  <si>
    <t>https://podminky.urs.cz/item/CS_URS_2026_01/342171112</t>
  </si>
  <si>
    <t>27</t>
  </si>
  <si>
    <t>154 R_001</t>
  </si>
  <si>
    <t>plech trapézový lakovaný (RAL9006) 35/207/1035 tl.0,7 mm s antikondenzační samolepicí folií (položka obsahuje veškerý monmtážní a doplňkový materiál, lišty apod.)</t>
  </si>
  <si>
    <t>2103801056</t>
  </si>
  <si>
    <t>411,2*1,05 'Přepočtené koeficientem množství</t>
  </si>
  <si>
    <t>28</t>
  </si>
  <si>
    <t>342191112</t>
  </si>
  <si>
    <t>Montáž opláštění stěn ocelové konstrukce ze sklolaminátových desek šroubovaných, výšky budovy přes 6 do 12 m</t>
  </si>
  <si>
    <t>1682008222</t>
  </si>
  <si>
    <t>https://podminky.urs.cz/item/CS_URS_2026_01/342191112</t>
  </si>
  <si>
    <t>4,00*1,00*8</t>
  </si>
  <si>
    <t>29</t>
  </si>
  <si>
    <t>631712591</t>
  </si>
  <si>
    <t>deska sklolaminátová trapéz tl.1.0 mm profil 270/35</t>
  </si>
  <si>
    <t>420377439</t>
  </si>
  <si>
    <t>32*1,05 'Přepočtené koeficientem množství</t>
  </si>
  <si>
    <t>30</t>
  </si>
  <si>
    <t>444171112</t>
  </si>
  <si>
    <t>Montáž krytiny střech ocelových konstrukcí z tvarovaných ocelových plechů šroubovaných, výšky budovy přes 6 do 12 m</t>
  </si>
  <si>
    <t>685322128</t>
  </si>
  <si>
    <t>https://podminky.urs.cz/item/CS_URS_2026_01/444171112</t>
  </si>
  <si>
    <t>31</t>
  </si>
  <si>
    <t>1525579502</t>
  </si>
  <si>
    <t>522*1,133 'Přepočtené koeficientem množství</t>
  </si>
  <si>
    <t>32</t>
  </si>
  <si>
    <t>380 R_001</t>
  </si>
  <si>
    <t>Dodávka spojovacího materiálu</t>
  </si>
  <si>
    <t>kpl</t>
  </si>
  <si>
    <t>-220223946</t>
  </si>
  <si>
    <t>33</t>
  </si>
  <si>
    <t>342191911</t>
  </si>
  <si>
    <t>Montáž opláštění stěn ocelové konstrukce ocelových pomocných a kotevních prvků pro opláštění stěn</t>
  </si>
  <si>
    <t>722523282</t>
  </si>
  <si>
    <t>https://podminky.urs.cz/item/CS_URS_2026_01/342191911</t>
  </si>
  <si>
    <t>profil 232C14</t>
  </si>
  <si>
    <t>(23,40*8+18,35*8+9,90*2)*4,40</t>
  </si>
  <si>
    <t>34</t>
  </si>
  <si>
    <t>RMAT0002</t>
  </si>
  <si>
    <t>Metsec profil 232C14 povrchová úprava žárový pozink (bude upřesněno dodavatelskou dokumentací)</t>
  </si>
  <si>
    <t>237809595</t>
  </si>
  <si>
    <t>1556,72*1,2 'Přepočtené koeficientem množství</t>
  </si>
  <si>
    <t>35</t>
  </si>
  <si>
    <t>444191911</t>
  </si>
  <si>
    <t>Montáž krytiny střech ocelových konstrukcí ocelových pomocných a kotevních prvků pro krytiny střech</t>
  </si>
  <si>
    <t>-222013382</t>
  </si>
  <si>
    <t>https://podminky.urs.cz/item/CS_URS_2026_01/444191911</t>
  </si>
  <si>
    <t>"profil 202Z15" 25,00*8*2*4,10</t>
  </si>
  <si>
    <t>36</t>
  </si>
  <si>
    <t>RMAT0004</t>
  </si>
  <si>
    <t>Metsec profil 202Z15 povrchová úprava žárový pozink (bude upřesněno dodavatelskou dokumentací)</t>
  </si>
  <si>
    <t>1169636891</t>
  </si>
  <si>
    <t>Okapový chodník</t>
  </si>
  <si>
    <t>37</t>
  </si>
  <si>
    <t>637121111</t>
  </si>
  <si>
    <t>Okapový chodník z kameniva s udusáním a urovnáním povrchu z kačírku tl. 100 mm</t>
  </si>
  <si>
    <t>1633988200</t>
  </si>
  <si>
    <t>https://podminky.urs.cz/item/CS_URS_2026_01/637121111</t>
  </si>
  <si>
    <t>(25,65+18,65*2)*0,50</t>
  </si>
  <si>
    <t>564841011</t>
  </si>
  <si>
    <t>Podklad ze štěrkodrti ŠD s rozprostřením a zhutněním plochy jednotlivě do 100 m2, po zhutnění tl. 120 mm</t>
  </si>
  <si>
    <t>276848261</t>
  </si>
  <si>
    <t>https://podminky.urs.cz/item/CS_URS_2026_01/564841011</t>
  </si>
  <si>
    <t>podklad pod okapový chodník</t>
  </si>
  <si>
    <t>39</t>
  </si>
  <si>
    <t>919726122</t>
  </si>
  <si>
    <t>Geotextilie netkaná pro ochranu, separaci nebo filtraci měrná hmotnost přes 200 do 300 g/m2</t>
  </si>
  <si>
    <t>1555327253</t>
  </si>
  <si>
    <t>https://podminky.urs.cz/item/CS_URS_2026_01/919726122</t>
  </si>
  <si>
    <t>textilie proti prorůstání - okapový chodník</t>
  </si>
  <si>
    <t>(25,65+19,15*2)*(0,50+0,10*2)</t>
  </si>
  <si>
    <t>40</t>
  </si>
  <si>
    <t>916371211.1</t>
  </si>
  <si>
    <t>Osazení skrytého zahradního obrubníku kotveného k podkladu plastovými hřeby</t>
  </si>
  <si>
    <t>m</t>
  </si>
  <si>
    <t>21983829</t>
  </si>
  <si>
    <t>25,65+19,65*2+0,50*2</t>
  </si>
  <si>
    <t>41</t>
  </si>
  <si>
    <t>138 R_001</t>
  </si>
  <si>
    <t>Zahradní obrubník G21 5×300 cm (balení onsahuje 10 ks hřebů)</t>
  </si>
  <si>
    <t>balení</t>
  </si>
  <si>
    <t>-572914511</t>
  </si>
  <si>
    <t>65,95*0,36667 'Přepočtené koeficientem množství</t>
  </si>
  <si>
    <t>Úpravy povrchů, podlahy a osazování výplní</t>
  </si>
  <si>
    <t>63</t>
  </si>
  <si>
    <t>Podlahy a podlahové konstrukce</t>
  </si>
  <si>
    <t>42</t>
  </si>
  <si>
    <t>631312141</t>
  </si>
  <si>
    <t>Doplnění dosavadních mazanin prostým betonem s dodáním hmot, bez potěru, plochy jednotlivě rýh v dosavadních mazaninách</t>
  </si>
  <si>
    <t>-1000016232</t>
  </si>
  <si>
    <t>https://podminky.urs.cz/item/CS_URS_2026_01/631312141</t>
  </si>
  <si>
    <t>doplnění stávající podkladní desky po provedení nových základových konstrukcí</t>
  </si>
  <si>
    <t>24,565*1,475*2*0,20+15,60*1,10*2*0,20</t>
  </si>
  <si>
    <t>43</t>
  </si>
  <si>
    <t>631319175</t>
  </si>
  <si>
    <t>Příplatek k cenám mazanin za stržení povrchu spodní vrstvy mazaniny latí před vložením výztuže nebo pletiva pro tl. obou vrstev mazaniny přes 120 do 240 mm</t>
  </si>
  <si>
    <t>-1294680277</t>
  </si>
  <si>
    <t>https://podminky.urs.cz/item/CS_URS_2026_01/631319175</t>
  </si>
  <si>
    <t>44</t>
  </si>
  <si>
    <t>631362021</t>
  </si>
  <si>
    <t>Výztuž mazanin ze svařovaných sítí z drátů typu KARI</t>
  </si>
  <si>
    <t>1549325606</t>
  </si>
  <si>
    <t>https://podminky.urs.cz/item/CS_URS_2026_01/631362021</t>
  </si>
  <si>
    <t>"Kari síť 100×100 d=6 mm" 106,785*4,44*1,31*0,001</t>
  </si>
  <si>
    <t>45</t>
  </si>
  <si>
    <t>985131311</t>
  </si>
  <si>
    <t>Očištění ploch betonových podlah (příprava podkladu pod vyrovnávací beton)</t>
  </si>
  <si>
    <t>1442755089</t>
  </si>
  <si>
    <t>https://podminky.urs.cz/item/CS_URS_2026_01/985131311</t>
  </si>
  <si>
    <t>24,30*18,35</t>
  </si>
  <si>
    <t>46</t>
  </si>
  <si>
    <t>632902221.1</t>
  </si>
  <si>
    <t>Příprava stávajícího povrchu betonových mazanin pro cementový potěr spojovacím (adhezním) můstkem</t>
  </si>
  <si>
    <t>-2077972269</t>
  </si>
  <si>
    <t>47</t>
  </si>
  <si>
    <t>632451032</t>
  </si>
  <si>
    <t>Potěr cementový vyrovnávací z malty (MC-15) v ploše o průměrné (střední) tl. přes 20 do 30 mm</t>
  </si>
  <si>
    <t>-1943791199</t>
  </si>
  <si>
    <t>https://podminky.urs.cz/item/CS_URS_2026_01/632451032</t>
  </si>
  <si>
    <t>63 - 1</t>
  </si>
  <si>
    <t>Drátkobetonová deska</t>
  </si>
  <si>
    <t>48</t>
  </si>
  <si>
    <t>631311137</t>
  </si>
  <si>
    <t>Mazanina z betonu prostého bez zvýšených nároků na prostředí tl. přes 120 do 240 mm tř. C 30/37</t>
  </si>
  <si>
    <t>-687411048</t>
  </si>
  <si>
    <t>https://podminky.urs.cz/item/CS_URS_2026_01/631311137</t>
  </si>
  <si>
    <t>(24,30*18,35+5,00*0,15*2)*0,20</t>
  </si>
  <si>
    <t>49</t>
  </si>
  <si>
    <t>-736837662</t>
  </si>
  <si>
    <t>50</t>
  </si>
  <si>
    <t>631319205</t>
  </si>
  <si>
    <t>Příplatek k cenám betonových mazanin za vyztužení ocelovými vlákny (drátkobeton) objemové vyztužení 35 kg/m3</t>
  </si>
  <si>
    <t>895239714</t>
  </si>
  <si>
    <t>https://podminky.urs.cz/item/CS_URS_2026_01/631319205</t>
  </si>
  <si>
    <t>51</t>
  </si>
  <si>
    <t>37570185</t>
  </si>
  <si>
    <t>"Kari síť 100×100 d=8 mm" 447,405*7,99*1,31*0,001</t>
  </si>
  <si>
    <t>52</t>
  </si>
  <si>
    <t>633121111</t>
  </si>
  <si>
    <t>Povrchová úprava vsypovou směsí průmyslových betonových podlah středně těžký provoz s přísadou korundu, tl. 2 mm</t>
  </si>
  <si>
    <t>-55320530</t>
  </si>
  <si>
    <t>https://podminky.urs.cz/item/CS_URS_2026_01/633121111</t>
  </si>
  <si>
    <t>24,30*18,35+5,00*0,15*2</t>
  </si>
  <si>
    <t>53</t>
  </si>
  <si>
    <t>633811111</t>
  </si>
  <si>
    <t>Povrchová úprava betonových podlah broušení nerovností do 2 mm (stržení šlemu)</t>
  </si>
  <si>
    <t>455099428</t>
  </si>
  <si>
    <t>https://podminky.urs.cz/item/CS_URS_2026_01/633811111</t>
  </si>
  <si>
    <t>54</t>
  </si>
  <si>
    <t>634112117</t>
  </si>
  <si>
    <t>Obvodová dilatace mezi stěnou a mazaninou nebo potěrem podlahovým páskem z pěnového PE tl. do 10 mm, výšky 200 mm</t>
  </si>
  <si>
    <t>517144226</t>
  </si>
  <si>
    <t>https://podminky.urs.cz/item/CS_URS_2026_01/634112117</t>
  </si>
  <si>
    <t>obvodová dilatace</t>
  </si>
  <si>
    <t>(24,30+18,35+0,15*2)*2</t>
  </si>
  <si>
    <t>55</t>
  </si>
  <si>
    <t>634911114</t>
  </si>
  <si>
    <t>Řezání dilatačních nebo smršťovacích spár v čerstvé betonové mazanině nebo potěru šířky do 5 mm, hloubky přes 50 do 80 mm</t>
  </si>
  <si>
    <t>1735143619</t>
  </si>
  <si>
    <t>https://podminky.urs.cz/item/CS_URS_2026_01/634911114</t>
  </si>
  <si>
    <t>24,30*2+18,35*4</t>
  </si>
  <si>
    <t>56</t>
  </si>
  <si>
    <t>634113115</t>
  </si>
  <si>
    <t>Výplň dilatačních spár mazanin plastovým profilem výšky 80 mm</t>
  </si>
  <si>
    <t>-75755001</t>
  </si>
  <si>
    <t>https://podminky.urs.cz/item/CS_URS_2026_01/634113115</t>
  </si>
  <si>
    <t>Ostatní konstrukce a práce, bourání</t>
  </si>
  <si>
    <t>94</t>
  </si>
  <si>
    <t>Lešení a stavební výtahy</t>
  </si>
  <si>
    <t>57</t>
  </si>
  <si>
    <t>946 R_001</t>
  </si>
  <si>
    <t>Věže pojízdné trubkové nebo dílcové s maximálním zatížením podlahy do 200 kg/m2 o půdorysné ploše přes 5 m2 výšky přes 5,5 m do 6,6 m montáž, příplatek za každý další den použití, demontáž (dobu použití vyjádří uchazeč v jednotkové ceně)</t>
  </si>
  <si>
    <t>kus</t>
  </si>
  <si>
    <t>304515713</t>
  </si>
  <si>
    <t>95</t>
  </si>
  <si>
    <t>Dokončovací konstrukce a práce pozemních staveb</t>
  </si>
  <si>
    <t>58</t>
  </si>
  <si>
    <t>952901221</t>
  </si>
  <si>
    <t>Vyčištění budov nebo objektů před předáním do užívání průmyslových budov a objektů výrobních, skladovacích, garáží, dílen nebo hal apod. s nespalnou podlahou jakékoliv výšky podlaží</t>
  </si>
  <si>
    <t>-183344325</t>
  </si>
  <si>
    <t>https://podminky.urs.cz/item/CS_URS_2026_01/952901221</t>
  </si>
  <si>
    <t>24,62*18,65</t>
  </si>
  <si>
    <t>96</t>
  </si>
  <si>
    <t>Bourání konstrukcí</t>
  </si>
  <si>
    <t>59</t>
  </si>
  <si>
    <t>977311114</t>
  </si>
  <si>
    <t>Řezání stávajících betonových mazanin bez vyztužení hloubky přes 150 do 200 mm</t>
  </si>
  <si>
    <t>-1055896270</t>
  </si>
  <si>
    <t>https://podminky.urs.cz/item/CS_URS_2026_01/977311114</t>
  </si>
  <si>
    <t>pro provádění výkopu pro nové základové konstrukce</t>
  </si>
  <si>
    <t>24,565*2+15,60*2</t>
  </si>
  <si>
    <t>60</t>
  </si>
  <si>
    <t>965042241</t>
  </si>
  <si>
    <t>Bourání mazanin betonových nebo z litého asfaltu tl. přes 100 mm, plochy přes 4 m2</t>
  </si>
  <si>
    <t>2020395448</t>
  </si>
  <si>
    <t>https://podminky.urs.cz/item/CS_URS_2026_01/965042241</t>
  </si>
  <si>
    <t>95 - 1</t>
  </si>
  <si>
    <t>Doplňkové ocelové konstrukce</t>
  </si>
  <si>
    <t>61</t>
  </si>
  <si>
    <t>953946123</t>
  </si>
  <si>
    <t>Montáž atypických ocelových konstrukcí profilů hmotnosti přes 13 do 30 kg/m, hmotnosti konstrukce přes 2,5 do 5 t</t>
  </si>
  <si>
    <t>1219097981</t>
  </si>
  <si>
    <t>https://podminky.urs.cz/item/CS_URS_2026_01/953946123</t>
  </si>
  <si>
    <t>ocelové rámy a výměny</t>
  </si>
  <si>
    <t>"Jäckl 100×100 - rámy kolem vrat" (5,00+4,00*2)*22,963*0,001</t>
  </si>
  <si>
    <t>"Jäckl 100×100 - rámy kolem oken" (6,00+1,00)*2*8*22,963*0,001</t>
  </si>
  <si>
    <t>"ostatní drobný materiál" 2870,375*0,100*0,001</t>
  </si>
  <si>
    <t>62</t>
  </si>
  <si>
    <t>RMAT0001.1</t>
  </si>
  <si>
    <t>ocelová konstrukce - výměny kolem vrat a větracích otvorů Jäckl 100×100 mm; ostatní spojovací a montážní materiál, žárový pozink</t>
  </si>
  <si>
    <t>1569998400</t>
  </si>
  <si>
    <t>3,158*1100 'Přepočtené koeficientem množství</t>
  </si>
  <si>
    <t>628613611</t>
  </si>
  <si>
    <t>Žárové zinkování ponorem dílů ocelových konstrukcí hmotnosti dílců do 100 kg</t>
  </si>
  <si>
    <t>-972193097</t>
  </si>
  <si>
    <t>https://podminky.urs.cz/item/CS_URS_2026_01/628613611</t>
  </si>
  <si>
    <t>"Jäckl 100×100 - rámy kolem vrat" (5,00+4,00*2)*22,963</t>
  </si>
  <si>
    <t>"Jäckl 100×100 - rámy kolem oken" (6,00+1,00)*2*8*22,963</t>
  </si>
  <si>
    <t>"ostatní drobný materiál" 2870,375*0,100</t>
  </si>
  <si>
    <t>998</t>
  </si>
  <si>
    <t>Přesun hmot</t>
  </si>
  <si>
    <t>64</t>
  </si>
  <si>
    <t>998014211</t>
  </si>
  <si>
    <t>Přesun hmot pro budovy a haly občanské výstavby, bydlení, výrobu a služby s nosnou svislou konstrukcí montovanou z dílců kovových vodorovná dopravní vzdálenost do 100 m, pro budovy a haly jednopodlažní</t>
  </si>
  <si>
    <t>2133756005</t>
  </si>
  <si>
    <t>https://podminky.urs.cz/item/CS_URS_2026_01/998014211</t>
  </si>
  <si>
    <t>PSV</t>
  </si>
  <si>
    <t>Práce a dodávky PSV</t>
  </si>
  <si>
    <t>711</t>
  </si>
  <si>
    <t>Izolace proti vodě, vlhkosti a plynům</t>
  </si>
  <si>
    <t>65</t>
  </si>
  <si>
    <t>711471301</t>
  </si>
  <si>
    <t>Provedení dvojitého hydroizolačního systému pro izolaci spodní stavby proti povrchové a podpovrchové tlakové vodě na ploše vodorovné V fólií z mPVC kladených volně jednovrstvá s horkovzdušným navařením jednotlivých segmentů</t>
  </si>
  <si>
    <t>2107690167</t>
  </si>
  <si>
    <t>https://podminky.urs.cz/item/CS_URS_2026_01/711471301</t>
  </si>
  <si>
    <t>hala</t>
  </si>
  <si>
    <t>po obvodě vytažení do 0,20 m</t>
  </si>
  <si>
    <t>(24,62+18,65)*2*(0,20+0,20*2)</t>
  </si>
  <si>
    <t>66</t>
  </si>
  <si>
    <t>28322004</t>
  </si>
  <si>
    <t>fólie hydroizolační pro spodní stavbu mPVC tl 1,5mm</t>
  </si>
  <si>
    <t>-1739600939</t>
  </si>
  <si>
    <t>511,087*1,1655 'Přepočtené koeficientem množství</t>
  </si>
  <si>
    <t>67</t>
  </si>
  <si>
    <t>711491171</t>
  </si>
  <si>
    <t>Provedení doplňků izolace proti vodě textilií na ploše vodorovné V vrstva podkladní</t>
  </si>
  <si>
    <t>-1875636598</t>
  </si>
  <si>
    <t>https://podminky.urs.cz/item/CS_URS_2026_01/711491171</t>
  </si>
  <si>
    <t>68</t>
  </si>
  <si>
    <t>69311068</t>
  </si>
  <si>
    <t>geotextilie netkaná separační, ochranná, filtrační, drenážní PP 300g/m2</t>
  </si>
  <si>
    <t>1319381716</t>
  </si>
  <si>
    <t>511,087*1,05 'Přepočtené koeficientem množství</t>
  </si>
  <si>
    <t>69</t>
  </si>
  <si>
    <t>711491172</t>
  </si>
  <si>
    <t>Provedení doplňků izolace proti vodě textilií na ploše vodorovné V vrstva ochranná</t>
  </si>
  <si>
    <t>-1225803093</t>
  </si>
  <si>
    <t>https://podminky.urs.cz/item/CS_URS_2026_01/711491172</t>
  </si>
  <si>
    <t>70</t>
  </si>
  <si>
    <t>1502722821</t>
  </si>
  <si>
    <t>71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</si>
  <si>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</si>
  <si>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</si>
  <si>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-1793566422</t>
  </si>
  <si>
    <t>https://podminky.urs.cz/item/CS_URS_2026_01/998711102</t>
  </si>
  <si>
    <t>764</t>
  </si>
  <si>
    <t>Konstrukce klempířské</t>
  </si>
  <si>
    <t>72</t>
  </si>
  <si>
    <t>764326441</t>
  </si>
  <si>
    <t>Ventilační turbína z hliníkového plechu s lemováním na střechách s krytinou skládanou mimo prejzovou nebo z plechu, průměru do 300 mm</t>
  </si>
  <si>
    <t>-803690791</t>
  </si>
  <si>
    <t>https://podminky.urs.cz/item/CS_URS_2026_01/764326441</t>
  </si>
  <si>
    <t>73</t>
  </si>
  <si>
    <t>764511602</t>
  </si>
  <si>
    <t>Žlab podokapní z pozinkovaného plechu s povrchovou úpravou včetně háků a čel půlkruhový rš 330 mm</t>
  </si>
  <si>
    <t>-1391257543</t>
  </si>
  <si>
    <t>https://podminky.urs.cz/item/CS_URS_2026_01/764511602</t>
  </si>
  <si>
    <t>"K 1" 25,00*2</t>
  </si>
  <si>
    <t>74</t>
  </si>
  <si>
    <t>764511643</t>
  </si>
  <si>
    <t>Žlab podokapní z pozinkovaného plechu s povrchovou úpravou kotlík oválný (trychtýřový), rš žlabu/průměr svodu 330/125 mm</t>
  </si>
  <si>
    <t>-2100182156</t>
  </si>
  <si>
    <t>https://podminky.urs.cz/item/CS_URS_2026_01/764511643</t>
  </si>
  <si>
    <t>75</t>
  </si>
  <si>
    <t>764518623</t>
  </si>
  <si>
    <t>Svod z pozinkovaného plechu s upraveným povrchem včetně objímek, kolen a odskoků kruhový, průměru 125 mm</t>
  </si>
  <si>
    <t>1575340841</t>
  </si>
  <si>
    <t>https://podminky.urs.cz/item/CS_URS_2026_01/764518623</t>
  </si>
  <si>
    <t>"K 2" 5,60*4</t>
  </si>
  <si>
    <t>76</t>
  </si>
  <si>
    <t>764212661</t>
  </si>
  <si>
    <t>Oplechování střešních prvků z pozinkovaného plechu s povrchovou úpravou okapu střechy rovné okapovým plechem rš 150 mm</t>
  </si>
  <si>
    <t>472769757</t>
  </si>
  <si>
    <t>https://podminky.urs.cz/item/CS_URS_2026_01/764212661</t>
  </si>
  <si>
    <t>"K 3" 25,00*2</t>
  </si>
  <si>
    <t>77</t>
  </si>
  <si>
    <t>764212632</t>
  </si>
  <si>
    <t>Oplechování střešních prvků z pozinkovaného plechu s povrchovou úpravou štítu závětrnou lištou rš 200 mm</t>
  </si>
  <si>
    <t>438424392</t>
  </si>
  <si>
    <t>https://podminky.urs.cz/item/CS_URS_2026_01/764212632</t>
  </si>
  <si>
    <t>"K 4" 41,800</t>
  </si>
  <si>
    <t>78</t>
  </si>
  <si>
    <t>764211635</t>
  </si>
  <si>
    <t>Oplechování střešních prvků z pozinkovaného plechu s povrchovou úpravou hřebene nevětraného s použitím hřebenového plechu rš 400 mm</t>
  </si>
  <si>
    <t>499160293</t>
  </si>
  <si>
    <t>https://podminky.urs.cz/item/CS_URS_2026_01/764211635</t>
  </si>
  <si>
    <t>"K 5" 25,000</t>
  </si>
  <si>
    <t>79</t>
  </si>
  <si>
    <t>764218604</t>
  </si>
  <si>
    <t>Oplechování sokli - okapnička rš 330 mm z pozinkovaného plechu s povrchovou úpravou rovných, bez rohů mechanicky kotvené</t>
  </si>
  <si>
    <t>-555238995</t>
  </si>
  <si>
    <t>https://podminky.urs.cz/item/CS_URS_2026_01/764218604</t>
  </si>
  <si>
    <t>"K 6" 77,400</t>
  </si>
  <si>
    <t>80</t>
  </si>
  <si>
    <t>998764102</t>
  </si>
  <si>
    <t>Přesun hmot pro konstrukce klempířské stanovený z hmotnosti přesunovaného materiálu vodorovná dopravní vzdálenost do 50 m základní v objektech výšky přes 6 do 12 m</t>
  </si>
  <si>
    <t>1367570424</t>
  </si>
  <si>
    <t>https://podminky.urs.cz/item/CS_URS_2026_01/998764102</t>
  </si>
  <si>
    <t>767</t>
  </si>
  <si>
    <t>Konstrukce zámečnické</t>
  </si>
  <si>
    <t>81</t>
  </si>
  <si>
    <t>767 R_001</t>
  </si>
  <si>
    <t>Montáž, výroba a dodávka - úhelník L 100×100×6 vč.kotev pro doraz u vrat u podlahy, materiál žárový pozink</t>
  </si>
  <si>
    <t>-861686191</t>
  </si>
  <si>
    <t>"doraz u vrat a dveří - ozn.Z 1" 5,00*2</t>
  </si>
  <si>
    <t>82</t>
  </si>
  <si>
    <t>767 R_002</t>
  </si>
  <si>
    <t>Montáž, výroba a dodávka - okno fixní do ocelového rámu, trojdílné, výplň polykarbonátová tabule, povrchová úprava rámu šedá; rozměr 385×85 cm (dle PSV ozn.01) položka obsahuje veškerý montážní materiál, lemování apodl)</t>
  </si>
  <si>
    <t>651362386</t>
  </si>
  <si>
    <t>83</t>
  </si>
  <si>
    <t>767652240</t>
  </si>
  <si>
    <t>Montáž vrat garážových nebo průmyslových otvíravých do ocelové konstrukce, plochy přes 13 m2</t>
  </si>
  <si>
    <t>1655050103</t>
  </si>
  <si>
    <t>https://podminky.urs.cz/item/CS_URS_2026_01/767652240</t>
  </si>
  <si>
    <t>"D 2" 2</t>
  </si>
  <si>
    <t>84</t>
  </si>
  <si>
    <t>553 R_001</t>
  </si>
  <si>
    <t>vrata ocelová dvoukřídlová do ocelového rámu 500×400 cm; kování a zámek; povrchová úprava - barva šedá (dle PSV ozn.D 2)</t>
  </si>
  <si>
    <t>1553297431</t>
  </si>
  <si>
    <t>85</t>
  </si>
  <si>
    <t>553 R_002</t>
  </si>
  <si>
    <t>vrata ocelová dvoukřídlová do ocelového rámu 500×400 cm s otevíravými dveřmi 80×200 cm; kování a zámek; povrchová úprava - barva šedá (dle PSV ozn.D 2)</t>
  </si>
  <si>
    <t>1168774455</t>
  </si>
  <si>
    <t>86</t>
  </si>
  <si>
    <t>998767202</t>
  </si>
  <si>
    <t>Přesun hmot pro zámečnické konstrukce stanovený procentní sazbou (%) z ceny vodorovná dopravní vzdálenost do 50 m základní v objektech výšky přes 6 do 12 m</t>
  </si>
  <si>
    <t>%</t>
  </si>
  <si>
    <t>-1043474732</t>
  </si>
  <si>
    <t>https://podminky.urs.cz/item/CS_URS_2026_01/998767202</t>
  </si>
  <si>
    <t>783</t>
  </si>
  <si>
    <t>Dokončovací práce - nátěry</t>
  </si>
  <si>
    <t>87</t>
  </si>
  <si>
    <t>783923161</t>
  </si>
  <si>
    <t>Penetrační nátěr betonových podlah pórovitých ( např. z cihelné dlažby, betonu apod.) akrylátový</t>
  </si>
  <si>
    <t>1852640901</t>
  </si>
  <si>
    <t>https://podminky.urs.cz/item/CS_URS_2026_01/783923161</t>
  </si>
  <si>
    <t>88</t>
  </si>
  <si>
    <t>783927161</t>
  </si>
  <si>
    <t>Krycí (uzavírací) nátěr betonových podlah dvojnásobný akrylátový</t>
  </si>
  <si>
    <t>-1838223764</t>
  </si>
  <si>
    <t>https://podminky.urs.cz/item/CS_URS_2026_01/783927161</t>
  </si>
  <si>
    <t>02 - silnoproudá elektrotechnika</t>
  </si>
  <si>
    <t>Jiří Čurda (Import do KROS4)</t>
  </si>
  <si>
    <t xml:space="preserve">    741 - Elektroinstalace - silnoproud</t>
  </si>
  <si>
    <t>M - Práce a dodávky M</t>
  </si>
  <si>
    <t xml:space="preserve">    21-M - Elektromontáže</t>
  </si>
  <si>
    <t>741</t>
  </si>
  <si>
    <t>Elektroinstalace - silnoproud</t>
  </si>
  <si>
    <t>741110001</t>
  </si>
  <si>
    <t>Montáž trubek elektroinstalačních s nasunutím nebo našroubováním do krabic plastových tuhých, uložených pevně, vnější Ø přes 16 do 23 mm</t>
  </si>
  <si>
    <t>https://podminky.urs.cz/item/CS_URS_2026_01/741110001</t>
  </si>
  <si>
    <t>34571091</t>
  </si>
  <si>
    <t>trubka elektroinstalační tuhá z PVC D 13,7/16mm</t>
  </si>
  <si>
    <t>741110002</t>
  </si>
  <si>
    <t>Montáž trubek elektroinstalačních s nasunutím nebo našroubováním do krabic plastových tuhých, uložených pevně, vnější Ø přes 23 do 35 mm</t>
  </si>
  <si>
    <t>https://podminky.urs.cz/item/CS_URS_2026_01/741110002</t>
  </si>
  <si>
    <t>34571093</t>
  </si>
  <si>
    <t>trubka elektroinstalační tuhá z PVC D 22,1/25 mm, délka 3m</t>
  </si>
  <si>
    <t>741112111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</si>
  <si>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</si>
  <si>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https://podminky.urs.cz/item/CS_URS_2026_01/741112111</t>
  </si>
  <si>
    <t>34571534</t>
  </si>
  <si>
    <t>trubka elektroinstalační plastová tuhá lehce odolná D 18,3/20mm</t>
  </si>
  <si>
    <t>741120301</t>
  </si>
  <si>
    <t>Montáž vodičů izolovaných měděných bez ukončení uložených pevně plných a laněných s PVC pláštěm, bezhalogenových, ohniodolných (např. CY, CHAH-V) průřezu žíly 0,55 až 16 mm2</t>
  </si>
  <si>
    <t>https://podminky.urs.cz/item/CS_URS_2026_01/741120301</t>
  </si>
  <si>
    <t>34140826</t>
  </si>
  <si>
    <t>vodič propojovací jádro Cu plné izolace PVC 450/750V (H07V-U) 1x6mm2</t>
  </si>
  <si>
    <t>741122011</t>
  </si>
  <si>
    <t>Montáž kabelů měděných bez ukončení uložených pod omítku plných kulatých (např. CYKY, CYKFY), počtu a průřezu žil 2x1,5 až 2,5 mm2</t>
  </si>
  <si>
    <t>https://podminky.urs.cz/item/CS_URS_2026_01/741122011</t>
  </si>
  <si>
    <t>PKB.71101</t>
  </si>
  <si>
    <t>CHKE-V-O 2x1,5</t>
  </si>
  <si>
    <t>741122015</t>
  </si>
  <si>
    <t>Montáž kabelů měděných bez ukončení uložených pod omítku plných kulatých (např. CYKY, CYKFY), počtu a průřezu žil 3x1,5 mm2</t>
  </si>
  <si>
    <t>https://podminky.urs.cz/item/CS_URS_2026_01/741122015</t>
  </si>
  <si>
    <t>PKB.711018</t>
  </si>
  <si>
    <t>CYKY-J 3x1,5</t>
  </si>
  <si>
    <t>741122016</t>
  </si>
  <si>
    <t>Montáž kabelů měděných bez ukončení uložených pod omítku plných kulatých (např. CYKY, CYKFY), počtu a průřezu žil 3x2,5 až 6 mm2</t>
  </si>
  <si>
    <t>https://podminky.urs.cz/item/CS_URS_2026_01/741122016</t>
  </si>
  <si>
    <t>PKB.711032</t>
  </si>
  <si>
    <t>CYKY-J 5x2,5</t>
  </si>
  <si>
    <t>741122032</t>
  </si>
  <si>
    <t>Montáž kabelů měděných bez ukončení uložených pod omítku plných kulatých (např. CYKY, CYKFY), počtu a průřezu žil 5x4 až 6 mm2</t>
  </si>
  <si>
    <t>https://podminky.urs.cz/item/CS_URS_2026_01/741122032</t>
  </si>
  <si>
    <t>34111098</t>
  </si>
  <si>
    <t>kabel instalační jádro Cu plné izolace PVC plášť PVC 450/750V (CYKY) 5x4mm2</t>
  </si>
  <si>
    <t>34111100</t>
  </si>
  <si>
    <t>kabel instalační jádro Cu plné izolace PVC plášť PVC 450/750V (CYKY) 5x6mm2</t>
  </si>
  <si>
    <t>741130004</t>
  </si>
  <si>
    <t>Ukončení vodičů izolovaných s označením a zapojením v rozváděči nebo na přístroji, průřezu žíly do 6 mm2</t>
  </si>
  <si>
    <t>https://podminky.urs.cz/item/CS_URS_2026_01/741130004</t>
  </si>
  <si>
    <t>741132001</t>
  </si>
  <si>
    <t>Ukončení kabelů smršťovací koncovkou nebo páskou se zapojením s letováním počtu a průřezu žil do 2x1,5 mm2</t>
  </si>
  <si>
    <t>https://podminky.urs.cz/item/CS_URS_2026_01/741132001</t>
  </si>
  <si>
    <t>741132002</t>
  </si>
  <si>
    <t>Ukončení kabelů smršťovací koncovkou nebo páskou se zapojením s letováním počtu a průřezu žil do 3x1,5 mm2</t>
  </si>
  <si>
    <t>https://podminky.urs.cz/item/CS_URS_2026_01/741132002</t>
  </si>
  <si>
    <t>741132103</t>
  </si>
  <si>
    <t>Ukončení kabelů smršťovací koncovkou nebo páskou se zapojením bez letování, počtu a průřezu žil 3x1,5 až 4 mm2</t>
  </si>
  <si>
    <t>https://podminky.urs.cz/item/CS_URS_2026_01/741132103</t>
  </si>
  <si>
    <t>741132133</t>
  </si>
  <si>
    <t>Ukončení kabelů smršťovací koncovkou nebo páskou se zapojením bez letování, počtu a průřezu žil 4x16 mm2</t>
  </si>
  <si>
    <t>https://podminky.urs.cz/item/CS_URS_2026_01/741132133</t>
  </si>
  <si>
    <t>741132145</t>
  </si>
  <si>
    <t>Ukončení kabelů smršťovací koncovkou nebo páskou se zapojením bez letování, počtu a průřezu žil 5x1,5 až 4 mm2</t>
  </si>
  <si>
    <t>https://podminky.urs.cz/item/CS_URS_2026_01/741132145</t>
  </si>
  <si>
    <t>741210001</t>
  </si>
  <si>
    <t>Montáž rozvodnic oceloplechových nebo plastových bez zapojení vodičů běžných, hmotnosti do 20 kg</t>
  </si>
  <si>
    <t>https://podminky.urs.cz/item/CS_URS_2026_01/741210001</t>
  </si>
  <si>
    <t>dodávka 1</t>
  </si>
  <si>
    <t>rozváděč RMS</t>
  </si>
  <si>
    <t>741210101</t>
  </si>
  <si>
    <t>Montáž rozvaděčů litinových, hliníkových nebo plastových bez zapojení vodičů sestavy hmotnosti do 50 kg</t>
  </si>
  <si>
    <t>https://podminky.urs.cz/item/CS_URS_2026_01/741210101</t>
  </si>
  <si>
    <t xml:space="preserve"> Hensel 1</t>
  </si>
  <si>
    <t>zásuvková skříň Mi - 77222</t>
  </si>
  <si>
    <t>741310031</t>
  </si>
  <si>
    <t>Montáž spínačů jedno nebo dvoupólových nástěnných se zapojením vodičů, pro prostředí venkovní nebo mokré spínačů, řazení 1-jednopólových</t>
  </si>
  <si>
    <t>https://podminky.urs.cz/item/CS_URS_2026_01/741310031</t>
  </si>
  <si>
    <t>0016841.URS</t>
  </si>
  <si>
    <t xml:space="preserve">spínač dov vlhkaVL 3553-06929 jednopólový 10A </t>
  </si>
  <si>
    <t>741320042</t>
  </si>
  <si>
    <t>Montáž pojistek se zapojením vodičů pojistkových částí patron nožových</t>
  </si>
  <si>
    <t>https://podminky.urs.cz/item/CS_URS_2026_01/741320042</t>
  </si>
  <si>
    <t>35825228</t>
  </si>
  <si>
    <t>pojistka nožová 32A nízkoztrátová 3,10W, provedení normální, charakteristika gG</t>
  </si>
  <si>
    <t>741330371</t>
  </si>
  <si>
    <t>Montáž ovladačů tlačítkových ve skříni se zapojením vodičů 1 tlačítkových</t>
  </si>
  <si>
    <t>https://podminky.urs.cz/item/CS_URS_2026_01/741330371</t>
  </si>
  <si>
    <t>34535799</t>
  </si>
  <si>
    <t>ovladač zapínací tlačítkový GEWIS 42201 ve skříňce</t>
  </si>
  <si>
    <t>741371002</t>
  </si>
  <si>
    <t>Montáž svítidel zářivkových se zapojením vodičů bytových nebo společenských místností stropních přisazených 1 zdroj s krytem</t>
  </si>
  <si>
    <t>https://podminky.urs.cz/item/CS_URS_2026_01/741371002</t>
  </si>
  <si>
    <t>Sv B</t>
  </si>
  <si>
    <t>Led svítidlo Aura 2 1L108C03-042-4000k</t>
  </si>
  <si>
    <t>Sv C</t>
  </si>
  <si>
    <t>Led svítidlo Pixel 5200/840</t>
  </si>
  <si>
    <t>Sv N</t>
  </si>
  <si>
    <t>nouzové svítidlo Helios LED 101 M 1h</t>
  </si>
  <si>
    <t>741371012</t>
  </si>
  <si>
    <t>Montáž svítidel zářivkových se zapojením vodičů bytových nebo společenských místností stropních závěsných na trubkách 2 zdroje</t>
  </si>
  <si>
    <t>https://podminky.urs.cz/item/CS_URS_2026_01/741371012</t>
  </si>
  <si>
    <t>Sv A</t>
  </si>
  <si>
    <t>Led svítidlo Prima 1,5 ft ABS 5500/840</t>
  </si>
  <si>
    <t>741810002</t>
  </si>
  <si>
    <t>Zkoušky a prohlídky elektrických rozvodů a zařízení celková prohlídka a vyhotovení revizní zprávy pro objem montážních prací přes 100 do 500 tis. Kč</t>
  </si>
  <si>
    <t>https://podminky.urs.cz/item/CS_URS_2026_01/741810002</t>
  </si>
  <si>
    <t>Práce a dodávky M</t>
  </si>
  <si>
    <t>21-M</t>
  </si>
  <si>
    <t>Elektromontáže</t>
  </si>
  <si>
    <t>210020302</t>
  </si>
  <si>
    <t>Montáž žlabů kovových šířky do 100 mm bez víka</t>
  </si>
  <si>
    <t>345754971</t>
  </si>
  <si>
    <t xml:space="preserve">žlab kabelový Merkur M2 100/50 pozinkovaný </t>
  </si>
  <si>
    <t>256</t>
  </si>
  <si>
    <t>345755671</t>
  </si>
  <si>
    <t>držák DZM 3</t>
  </si>
  <si>
    <t>3457556711</t>
  </si>
  <si>
    <t>držák DZM 5</t>
  </si>
  <si>
    <t>741910511</t>
  </si>
  <si>
    <t>Montáž kovových nosných a doplňkových konstrukcí se zhotovením pro upevnění přístrojů a zařízení celkové hmotnosti do 5 kg</t>
  </si>
  <si>
    <t>https://podminky.urs.cz/item/CS_URS_2026_01/741910511</t>
  </si>
  <si>
    <t>210020652</t>
  </si>
  <si>
    <t>Montáž se zhotovením konstrukce pro upevnění přístrojů do 10 kg</t>
  </si>
  <si>
    <t>31197002</t>
  </si>
  <si>
    <t>tyč závitová Pz 4.6 M8 (1,0 m = 1 kus)</t>
  </si>
  <si>
    <t>Tab 1</t>
  </si>
  <si>
    <t>výstražná tabulka</t>
  </si>
  <si>
    <t>03 - hromosvod a uzemnění</t>
  </si>
  <si>
    <t xml:space="preserve">    46-M - Zemní práce při extr.mont.pracích</t>
  </si>
  <si>
    <t>210220020</t>
  </si>
  <si>
    <t>Montáž uzemňovacího vedení s upevněním, propojením a připojením pomocí svorek v zemi s izolací spojů vodičů FeZn páskou průřezu do 120 mm2 v městské zástavbě</t>
  </si>
  <si>
    <t>https://podminky.urs.cz/item/CS_URS_2026_01/210220020</t>
  </si>
  <si>
    <t>35442062</t>
  </si>
  <si>
    <t>pás zemnící 30x4mm FeZn</t>
  </si>
  <si>
    <t>210220022</t>
  </si>
  <si>
    <t>Montáž uzemňovacího vedení s upevněním, propojením a připojením pomocí svorek v zemi s izolací spojů vodičů FeZn drátem nebo lanem průměru do 10 mm v městské zástavbě</t>
  </si>
  <si>
    <t>https://podminky.urs.cz/item/CS_URS_2026_01/210220022</t>
  </si>
  <si>
    <t>35441073</t>
  </si>
  <si>
    <t>drát D 10mm FeZn</t>
  </si>
  <si>
    <t>210220301</t>
  </si>
  <si>
    <t>Montáž hromosvodného vedení svorek se 2 šrouby</t>
  </si>
  <si>
    <t>https://podminky.urs.cz/item/CS_URS_2026_01/210220301</t>
  </si>
  <si>
    <t>35441996</t>
  </si>
  <si>
    <t>svorka odbočovací a spojovací pro spojování kruhových a páskových vodičů, FeZn</t>
  </si>
  <si>
    <t>35441865</t>
  </si>
  <si>
    <t>svorka FeZn k zemnící tyči - D 28mm</t>
  </si>
  <si>
    <t>210220302</t>
  </si>
  <si>
    <t>Montáž hromosvodného vedení svorek se 3 a více šrouby</t>
  </si>
  <si>
    <t>https://podminky.urs.cz/item/CS_URS_2026_01/210220302</t>
  </si>
  <si>
    <t>35441925</t>
  </si>
  <si>
    <t>svorka zkušební pro lano D 6-12mm, FeZn</t>
  </si>
  <si>
    <t>210220361</t>
  </si>
  <si>
    <t>Montáž hromosvodného vedení zemnicích desek a tyčí s připojením na svodové nebo uzemňovací vedení bez příslušenství tyčí, délky do 2 m</t>
  </si>
  <si>
    <t>https://podminky.urs.cz/item/CS_URS_2026_01/210220361</t>
  </si>
  <si>
    <t>35442090</t>
  </si>
  <si>
    <t>tyč zemnící 2m FeZn</t>
  </si>
  <si>
    <t>210220372</t>
  </si>
  <si>
    <t>Montáž hromosvodného vedení ochranných prvků a doplňků úhelníků nebo trubek s držáky do zdiva</t>
  </si>
  <si>
    <t>https://podminky.urs.cz/item/CS_URS_2026_01/210220372</t>
  </si>
  <si>
    <t>35441831</t>
  </si>
  <si>
    <t>úhelník ochranný na ochranu svodu - 2000mm, FeZn</t>
  </si>
  <si>
    <t>735345161</t>
  </si>
  <si>
    <t>označovací štítek</t>
  </si>
  <si>
    <t>210220412</t>
  </si>
  <si>
    <t>Zhotovení sváru</t>
  </si>
  <si>
    <t>210280001</t>
  </si>
  <si>
    <t>Zkoušky a prohlídky elektrických rozvodů a zařízení celková prohlídka, zkoušení, měření a vyhotovení revizní zprávy pro objem montážních prací do 100 tisíc Kč</t>
  </si>
  <si>
    <t>https://podminky.urs.cz/item/CS_URS_2026_01/210280001</t>
  </si>
  <si>
    <t>46-M</t>
  </si>
  <si>
    <t>Zemní práce při extr.mont.pracích</t>
  </si>
  <si>
    <t>460171162</t>
  </si>
  <si>
    <t>Hloubení kabelových rýh strojně včetně urovnání dna s přemístěním výkopku do vzdálenosti 3 m od okraje jámy nebo s naložením na dopravní prostředek šířky 35 cm hloubky 70 cm v hornině třídy těžitelnosti I skupiny 3</t>
  </si>
  <si>
    <t>https://podminky.urs.cz/item/CS_URS_2026_01/460171162</t>
  </si>
  <si>
    <t>460431172</t>
  </si>
  <si>
    <t>Zásyp kabelových rýh ručně s přemístění sypaniny ze vzdálenosti do 10 m, s uložením výkopku ve vrstvách včetně zhutnění a úpravy povrchu šířky 35 cm hloubky 70 cm z horniny třídy těžitelnosti I skupiny 3</t>
  </si>
  <si>
    <t>https://podminky.urs.cz/item/CS_URS_2026_01/460431172</t>
  </si>
  <si>
    <t>04 - dohledový systém VSS</t>
  </si>
  <si>
    <t>Pavel Vacek DiS (Import do KROS4)</t>
  </si>
  <si>
    <t>Pozn.: napájecí kabel CYKY-J 3x2,5 NN není součástí dodávky této dokumentace.</t>
  </si>
  <si>
    <t>D1 - Dohledový videosystém (VSS)</t>
  </si>
  <si>
    <t xml:space="preserve">    D2 - Technologie VSS</t>
  </si>
  <si>
    <t xml:space="preserve">    D3 - Rozvody a pomocné konstrukce</t>
  </si>
  <si>
    <t xml:space="preserve">    D4 - Ostatní náklady</t>
  </si>
  <si>
    <t>D1</t>
  </si>
  <si>
    <t>Dohledový videosystém (VSS)</t>
  </si>
  <si>
    <t>D2</t>
  </si>
  <si>
    <t>Technologie VSS</t>
  </si>
  <si>
    <t>Pol1</t>
  </si>
  <si>
    <t>Rozvaděč nástěnný 15U 600mm, dveře sklo, RAL 7035, Solarix SENSA-15U-66-11-G</t>
  </si>
  <si>
    <t>ks</t>
  </si>
  <si>
    <t>Pol2</t>
  </si>
  <si>
    <t>Chladící jednotka 19" 1U 2 ventilátory s bimetalovým termostatem BK do 19" lišt VJ19-2-T-B</t>
  </si>
  <si>
    <t>Pol3</t>
  </si>
  <si>
    <t>Vyvazovací panel 19" 1U BK ocelový Solarix VP-01-1-00-B</t>
  </si>
  <si>
    <t>Pol4</t>
  </si>
  <si>
    <t>Police 19" 1U 250mm pevná BK úchyt na přední i zadní lišty Solarix UP-12-B</t>
  </si>
  <si>
    <t>Pol5</t>
  </si>
  <si>
    <t>Lišta CU horizontální zemnící s uchycení na 19" lišty, Solarix ZL-19-CU</t>
  </si>
  <si>
    <t>Pol6</t>
  </si>
  <si>
    <t>Vyvazovací háček D1 44x44mm, Solarix VH-D1-44-44, balení 5ks</t>
  </si>
  <si>
    <t>Pol7</t>
  </si>
  <si>
    <t>IP bullet kamera 4 MP, MZVF, 2,8-12, WDR 130dB, hybridní světlo 60m, audio, VCA, IP67, Hikvision DS-2CD2647G2HT-LIZS</t>
  </si>
  <si>
    <t>Pol8</t>
  </si>
  <si>
    <t>Síťový videorekordér (NVR) pro 8 IP kamer, až 32Mp, záznamová kapacita až 80 Mbps, VA, Hikvision DS-7608NXI-I2/S (E)</t>
  </si>
  <si>
    <t>Pol9</t>
  </si>
  <si>
    <t>Přídavný HDD k NVR rekordéru, 2TB,SATA, CMR, 64MB Western Digital WD23PURZ</t>
  </si>
  <si>
    <t>Pol10</t>
  </si>
  <si>
    <t>Switch 24x10/100M PoE +, 1 1xGigabit combo port, budget 230W, Hikvision DS-3E0326P-E/M (C)</t>
  </si>
  <si>
    <t>Pol11</t>
  </si>
  <si>
    <t>Záložní zdroj UPS, 1U, 500VA, 400W, 4xIEC 320 C13, USB, RJ-45, APC Smart-UPS SCL500RMI1UC</t>
  </si>
  <si>
    <t>Pol12</t>
  </si>
  <si>
    <t>Konektor RJ45 CAT6 STP 8p8c stíněný skládaný na drát</t>
  </si>
  <si>
    <t>Pol13</t>
  </si>
  <si>
    <t>Patch panel 19“ 24xRj45 Cat.6 STP černý, Solarix 1U SX24-6-STP-BK</t>
  </si>
  <si>
    <t>Pol14</t>
  </si>
  <si>
    <t>Patch kabel CAT6 FTP PVC 1m modrý snag-proof, Solarix C6-315BU-1MB</t>
  </si>
  <si>
    <t>Pol15</t>
  </si>
  <si>
    <t>drobný elektroinstalační materiál</t>
  </si>
  <si>
    <t>D3</t>
  </si>
  <si>
    <t>Rozvody a pomocné konstrukce</t>
  </si>
  <si>
    <t>Pol16</t>
  </si>
  <si>
    <t>instalační kabel Solarix SXKD-6-FTP-PVC, CAT6 F/UTP</t>
  </si>
  <si>
    <t>Pol17</t>
  </si>
  <si>
    <t>pevný vodič H07V-U 6mm2, zelenožlutý (uzemnění rackové skříně na nejbližší ekvipotenciální přípojnici)</t>
  </si>
  <si>
    <t>Pol18</t>
  </si>
  <si>
    <t>ohebná trubka s nízkou mechanickou odolností vnější průměr 20mm,320 N/5cm, Kopos 1420_H10</t>
  </si>
  <si>
    <t>Pol19</t>
  </si>
  <si>
    <t>tuhá hrdlová trubka s nízkou mechanickou odolností, vnější průměr 20mm, KOPOS 1520_HA</t>
  </si>
  <si>
    <t>Pol20</t>
  </si>
  <si>
    <t>příchytka pro tuhou hrdlovanou trubku, KOPOS</t>
  </si>
  <si>
    <t>Pol21</t>
  </si>
  <si>
    <t>spojka pro tuhou hrdlovanou trubku, KOPOS</t>
  </si>
  <si>
    <t>Pol22</t>
  </si>
  <si>
    <t>koleno pro tuhou hrdlovanou trubku, KOPOS</t>
  </si>
  <si>
    <t>Pol23</t>
  </si>
  <si>
    <t>tuhá hrdlová trubka s nízkou mechanickou odolností, vnější průměr 25mm, KOPOS 1525_HA</t>
  </si>
  <si>
    <t>Pol24</t>
  </si>
  <si>
    <t>Pol25</t>
  </si>
  <si>
    <t>Pol26</t>
  </si>
  <si>
    <t>Pol27</t>
  </si>
  <si>
    <t>průrazy stěnami</t>
  </si>
  <si>
    <t>Pol28</t>
  </si>
  <si>
    <t>drobný spojovací materiál</t>
  </si>
  <si>
    <t>D4</t>
  </si>
  <si>
    <t>Ostatní náklady</t>
  </si>
  <si>
    <t>Pol29</t>
  </si>
  <si>
    <t>Oživení a odzkoušení systému</t>
  </si>
  <si>
    <t>Pol30</t>
  </si>
  <si>
    <t>Dokumentace skutečného stavu</t>
  </si>
  <si>
    <t>Pol31</t>
  </si>
  <si>
    <t>Zaškolení obsluhy</t>
  </si>
  <si>
    <t>Pol32</t>
  </si>
  <si>
    <t>Cestovné</t>
  </si>
  <si>
    <t>05 - záchytný systém (certifikovaný)</t>
  </si>
  <si>
    <t>767881118</t>
  </si>
  <si>
    <t>Montáž záchytného systému proti pádu bodů samostatných nebo v systému s poddajným kotvícím vedením do trapézového plechu samořeznými vruty, motýlkovými a provlékacími příchytkami</t>
  </si>
  <si>
    <t>1100677779</t>
  </si>
  <si>
    <t>https://podminky.urs.cz/item/CS_URS_2026_01/767881118</t>
  </si>
  <si>
    <t>TWT.TSL300T10</t>
  </si>
  <si>
    <t>Kotvicí bod TSL-300-T10</t>
  </si>
  <si>
    <t>-126068193</t>
  </si>
  <si>
    <t>TS-SET10 (set pro údržbu střechy, obsahuje zachycovací postroj, spojovací lano 10 m a vak)</t>
  </si>
  <si>
    <t>soubor</t>
  </si>
  <si>
    <t>-168985873</t>
  </si>
  <si>
    <t>TS-SAFECARE (skříňka pro uložení OOPP)</t>
  </si>
  <si>
    <t>1821169870</t>
  </si>
  <si>
    <t>-1911411471</t>
  </si>
  <si>
    <t>SO_02 - vsakovací galerie, dešťová kanalizace</t>
  </si>
  <si>
    <t xml:space="preserve">      11 - Přípravné a přidružené zemní práce</t>
  </si>
  <si>
    <t xml:space="preserve">    4 - Vodorovné konstrukce</t>
  </si>
  <si>
    <t xml:space="preserve">    5 - Komunikace pozemní</t>
  </si>
  <si>
    <t xml:space="preserve">    8 - Vedení trubní - dešťová kanalizace</t>
  </si>
  <si>
    <t xml:space="preserve">      89 - Šachty (betonová/plastová)</t>
  </si>
  <si>
    <t xml:space="preserve">    89 - 1 - Vsakovací galerie</t>
  </si>
  <si>
    <t xml:space="preserve">      91 - Doplňující konstrukce a práce pozemních komunikací, letišť a ploch</t>
  </si>
  <si>
    <t xml:space="preserve">    997 - Doprava suti a vybouraných hmot</t>
  </si>
  <si>
    <t xml:space="preserve">    721 - Zdravotechnika - vnitřní kanalizace</t>
  </si>
  <si>
    <t>121151113</t>
  </si>
  <si>
    <t>Sejmutí ornice strojně při souvislé ploše přes 100 do 500 m2, tl. vrstvy do 200 mm</t>
  </si>
  <si>
    <t>236883188</t>
  </si>
  <si>
    <t>https://podminky.urs.cz/item/CS_URS_2026_01/121151113</t>
  </si>
  <si>
    <t>"vsakovací galerie" 24,70*7,60</t>
  </si>
  <si>
    <t>"šachta Š 1" 1,50*1,50</t>
  </si>
  <si>
    <t>"šachta Š 2" 2,00*2,00</t>
  </si>
  <si>
    <t>"kanalizace DN200" (60,70-18,00)*1,20</t>
  </si>
  <si>
    <t>"kanalizace DN250" 6,10*1,20</t>
  </si>
  <si>
    <t>Součet</t>
  </si>
  <si>
    <t>131251104</t>
  </si>
  <si>
    <t>Hloubení nezapažených jam a zářezů strojně s urovnáním dna do předepsaného profilu a spádu v hornině třídy těžitelnosti I skupiny 3 přes 100 do 500 m3</t>
  </si>
  <si>
    <t>-855961311</t>
  </si>
  <si>
    <t>https://podminky.urs.cz/item/CS_URS_2026_01/131251104</t>
  </si>
  <si>
    <t>"vsakovací galerie" (24,40*7,30+21,90*4,80)*1/2*1,94</t>
  </si>
  <si>
    <t>132251252</t>
  </si>
  <si>
    <t>Hloubení nezapažených rýh šířky přes 800 do 2 000 mm strojně s urovnáním dna do předepsaného profilu a spádu v hornině třídy těžitelnosti I skupiny 3 přes 20 do 50 m3</t>
  </si>
  <si>
    <t>1869362343</t>
  </si>
  <si>
    <t>https://podminky.urs.cz/item/CS_URS_2026_01/132251252</t>
  </si>
  <si>
    <t>"DN150" 2,20*2*1,00*1,00</t>
  </si>
  <si>
    <t>"DN200" (2,00+23,00)*1,00*(1,18+1,42)*1/2</t>
  </si>
  <si>
    <t>"DN200" 19,00*1,00*(1,00+1,45)*1/2</t>
  </si>
  <si>
    <t>"DN250" 6,60*1,00*1,45</t>
  </si>
  <si>
    <t>132254201</t>
  </si>
  <si>
    <t>Hloubení zapažených rýh šířky přes 800 do 2 000 mm strojně s urovnáním dna do předepsaného profilu a spádu v hornině třídy těžitelnosti I skupiny 3 do 20 m3</t>
  </si>
  <si>
    <t>-724847558</t>
  </si>
  <si>
    <t>https://podminky.urs.cz/item/CS_URS_2026_01/132254201</t>
  </si>
  <si>
    <t>"DN150" 3,00*2*1,00*0,75</t>
  </si>
  <si>
    <t>"DN200" 18,00*1,00*0,80</t>
  </si>
  <si>
    <t>133251101</t>
  </si>
  <si>
    <t>Hloubení nezapažených šachet strojně v hornině třídy těžitelnosti I skupiny 3 do 20 m3</t>
  </si>
  <si>
    <t>-474781829</t>
  </si>
  <si>
    <t>https://podminky.urs.cz/item/CS_URS_2026_01/133251101</t>
  </si>
  <si>
    <t>"šachta Š 1" 1,50*1,50*1,38</t>
  </si>
  <si>
    <t>"šachta Š 2" 2,00*2,00*2,10</t>
  </si>
  <si>
    <t>142301216</t>
  </si>
  <si>
    <t>vsakovací galerie</t>
  </si>
  <si>
    <t>obsyp kolem vsakovací galerie - hutnitelný materiál bez kamenů</t>
  </si>
  <si>
    <t>(20,80*5,70+21,90*4,80)*1/2*0,61-20,70*3,60*0,61</t>
  </si>
  <si>
    <t>násyp tl.100 mm nad vsakovací galerií - hutnitelný materiál bez kamenů</t>
  </si>
  <si>
    <t>22,90*5,80*0,10-0,45*0,45*0,785*0,10*2</t>
  </si>
  <si>
    <t>násyp nad nosnou brstvou ze štěrku tl.0,83 m</t>
  </si>
  <si>
    <t>(24,40*7,30+23,40*6,30)*1/2*0,83-0,45*0,45*0,785*0,83*2</t>
  </si>
  <si>
    <t>ležatá kanalizace</t>
  </si>
  <si>
    <t>nezapažené rýhy</t>
  </si>
  <si>
    <t>"DN150" 2,20*2*1,00*0,40</t>
  </si>
  <si>
    <t>"DN200" (2,00+23,00)*1,00*(0,58+0,82)*1/2</t>
  </si>
  <si>
    <t>"DN200" 19,00*1,00*(0,40+0,85)*1/2</t>
  </si>
  <si>
    <t>"DN250" 6,60*1,00*0,80</t>
  </si>
  <si>
    <t>zapažené rýhy</t>
  </si>
  <si>
    <t>"DN150" 3,00*2*1,00*0,15</t>
  </si>
  <si>
    <t>"DN200" 18,00*1,00*0,20</t>
  </si>
  <si>
    <t>1573062720</t>
  </si>
  <si>
    <t>nosná vrstva ze štěrku</t>
  </si>
  <si>
    <t>(23,40*6,30+22,90*5,80)*1/2*0,35</t>
  </si>
  <si>
    <t>58344171</t>
  </si>
  <si>
    <t>štěrkodrť frakce 0/32</t>
  </si>
  <si>
    <t>-1059722620</t>
  </si>
  <si>
    <t>49,042*1,89211 'Přepočtené koeficientem množství</t>
  </si>
  <si>
    <t>175111201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</si>
  <si>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</si>
  <si>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-1069425668</t>
  </si>
  <si>
    <t>https://podminky.urs.cz/item/CS_URS_2026_01/175111201</t>
  </si>
  <si>
    <t>šachta Š 1</t>
  </si>
  <si>
    <t>1,50*1,50*1,35</t>
  </si>
  <si>
    <t>-(1,50*1,50-0,425*0,425*0,785)*1,38</t>
  </si>
  <si>
    <t>šachta Š 2</t>
  </si>
  <si>
    <t>2,00*2,00*1,10</t>
  </si>
  <si>
    <t>-(1,30*1,30*0,785*0,95+1,24*1,24*0,785*0,628+(1,24*1,24+0,865*0,865)*1/2*0,785-0,415)</t>
  </si>
  <si>
    <t>175111209</t>
  </si>
  <si>
    <t>Obsypání objektů nad přilehlým původním terénem ručně Příplatek k ceně za prohození sypaniny</t>
  </si>
  <si>
    <t>957620039</t>
  </si>
  <si>
    <t>https://podminky.urs.cz/item/CS_URS_2026_01/175111209</t>
  </si>
  <si>
    <t>151101101</t>
  </si>
  <si>
    <t>Zřízení pažení a rozepření stěn rýh pro podzemní vedení příložné pro jakoukoliv mezerovitost, hloubky do 2 m</t>
  </si>
  <si>
    <t>566161121</t>
  </si>
  <si>
    <t>https://podminky.urs.cz/item/CS_URS_2026_01/151101101</t>
  </si>
  <si>
    <t>rýhy v asfaltové ploše</t>
  </si>
  <si>
    <t>3,00*2*1,20*2+18,00*1,25*2</t>
  </si>
  <si>
    <t>151101111</t>
  </si>
  <si>
    <t>Odstranění pažení a rozepření stěn rýh pro podzemní vedení s uložením materiálu na vzdálenost do 3 m od kraje výkopu příložné, hloubky do 2 m</t>
  </si>
  <si>
    <t>1988027505</t>
  </si>
  <si>
    <t>https://podminky.urs.cz/item/CS_URS_2026_01/151101111</t>
  </si>
  <si>
    <t>-949915136</t>
  </si>
  <si>
    <t>ornice na meziskládku</t>
  </si>
  <si>
    <t>252,530*0,20</t>
  </si>
  <si>
    <t>ornice zpět na zásypy</t>
  </si>
  <si>
    <t>252,138*0,20</t>
  </si>
  <si>
    <t>zemina pro zásypy - na meziskládku a zpět</t>
  </si>
  <si>
    <t>(211,765+2,028)*2</t>
  </si>
  <si>
    <t>1121925866</t>
  </si>
  <si>
    <t>zemina pro zásypy</t>
  </si>
  <si>
    <t>211,765+2,028</t>
  </si>
  <si>
    <t>-377053752</t>
  </si>
  <si>
    <t>274,743+69,745+18,900+11,505</t>
  </si>
  <si>
    <t>-(211,765+2,028)</t>
  </si>
  <si>
    <t>843059374</t>
  </si>
  <si>
    <t>493129389</t>
  </si>
  <si>
    <t>161,1*1,6 'Přepočtené koeficientem množství</t>
  </si>
  <si>
    <t>Přípravné a přidružené zemní práce</t>
  </si>
  <si>
    <t>919735124</t>
  </si>
  <si>
    <t>Řezání stávajícího betonového krytu nebo podkladu hloubky přes 150 do 200 mm</t>
  </si>
  <si>
    <t>1635966020</t>
  </si>
  <si>
    <t>https://podminky.urs.cz/item/CS_URS_2026_01/919735124</t>
  </si>
  <si>
    <t>předpoklad - rozřezání na díly 30×100 cm</t>
  </si>
  <si>
    <t>(3,00*2*2+18,00*2)+(1,00*10*2+1,00*61)</t>
  </si>
  <si>
    <t>113106021.1</t>
  </si>
  <si>
    <t>Rozebrání jednotlivých rozřezaných dílců cca 0,3 m2 při překopech inženýrských sítí s přemístěním hmot na skládku na vzdálenost do 3 m nebo s naložením na dopravní prostředek ručně komunikací pro pěší s ložem z kameniva nebo živice a s výplní spár z betonových nebo kameninových dlaždic, desek nebo tvarovek (bude rozřezáno na jednotlivé díly, které se po provedení prací zpětně provizorně vrátí) velikost dílů cca 0,3 m2</t>
  </si>
  <si>
    <t>1626439066</t>
  </si>
  <si>
    <t>(3,00*2+18,00)*1,00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</si>
  <si>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</si>
  <si>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</si>
  <si>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-2091780384</t>
  </si>
  <si>
    <t>https://podminky.urs.cz/item/CS_URS_2026_01/113107323</t>
  </si>
  <si>
    <t>-2139382924</t>
  </si>
  <si>
    <t>"vsakovací galerie" 24,70*7,60-0,50*0,50*0,785*2</t>
  </si>
  <si>
    <t>-821930054</t>
  </si>
  <si>
    <t>308271633</t>
  </si>
  <si>
    <t>252,138*0,02 'Přepočtené koeficientem množství</t>
  </si>
  <si>
    <t>Vodorovné konstrukce</t>
  </si>
  <si>
    <t>451572111</t>
  </si>
  <si>
    <t>Lože pod potrubí, stoky a drobné objekty v otevřeném výkopu z kameniva drobného těženého 0 až 4 mm</t>
  </si>
  <si>
    <t>1103669222</t>
  </si>
  <si>
    <t>https://podminky.urs.cz/item/CS_URS_2026_01/451572111</t>
  </si>
  <si>
    <t>podsyp šachty Š 1</t>
  </si>
  <si>
    <t>1,50*1,50*0,10</t>
  </si>
  <si>
    <t>podsyp šachty Š 2</t>
  </si>
  <si>
    <t>2,00*2,00*0,10</t>
  </si>
  <si>
    <t>podsyp potrubí a jeho obsyp</t>
  </si>
  <si>
    <t>"DN150" 8,80*1,00*(0,10+0,45)</t>
  </si>
  <si>
    <t>"DN200" 60,70*1,00*(0,10+0,50)</t>
  </si>
  <si>
    <t>"DN250" 6,10*1,00*(0,10+0,55)</t>
  </si>
  <si>
    <t>Komunikace pozemní</t>
  </si>
  <si>
    <t>596811511.1</t>
  </si>
  <si>
    <t>Zpětné položení vyřezaných dílců původní betonové komunikace (velkoformátové dlažby) pozemních komunikací a komunikací pro pěší s ložem z kameniva tl. 40 mm, s vyplněním spár, s hutněním, vibrováním a se smetením přebytečného materiálu tl. přes 150 do 200 mm, velikosti dlaždic do 0,5 m2, pro plochy do 300 m2 (položka obsahuje manipulaci v rámci staveniště)</t>
  </si>
  <si>
    <t>-1389368329</t>
  </si>
  <si>
    <t>564952111</t>
  </si>
  <si>
    <t>Podklad z mechanicky zpevněného kameniva MZK (minerální beton) s rozprostřením a s hutněním, po zhutnění tl. 150 mm</t>
  </si>
  <si>
    <t>-344625485</t>
  </si>
  <si>
    <t>https://podminky.urs.cz/item/CS_URS_2026_01/564952111</t>
  </si>
  <si>
    <t>564851011</t>
  </si>
  <si>
    <t>Podklad ze štěrkodrti ŠD s rozprostřením a zhutněním plochy jednotlivě do 100 m2, po zhutnění tl. 150 mm</t>
  </si>
  <si>
    <t>348546257</t>
  </si>
  <si>
    <t>https://podminky.urs.cz/item/CS_URS_2026_01/564851011</t>
  </si>
  <si>
    <t>Vedení trubní - dešťová kanalizace</t>
  </si>
  <si>
    <t>871310310</t>
  </si>
  <si>
    <t>Montáž kanalizačního potrubí z polypropylenu PP hladkého plnostěnného SN 10 DN 150</t>
  </si>
  <si>
    <t>-90848158</t>
  </si>
  <si>
    <t>https://podminky.urs.cz/item/CS_URS_2026_01/871310310</t>
  </si>
  <si>
    <t>"vodorovné potrubí" 8,800</t>
  </si>
  <si>
    <t>"svislé potrubí - napojení na gajgry" 1,00*4</t>
  </si>
  <si>
    <t>28617003</t>
  </si>
  <si>
    <t>trubka kanalizační PP plnostěnná třívrstvá DN 150x1000mm SN10</t>
  </si>
  <si>
    <t>-2025792994</t>
  </si>
  <si>
    <t>12,8*1,015 'Přepočtené koeficientem množství</t>
  </si>
  <si>
    <t>871350310</t>
  </si>
  <si>
    <t>Montáž kanalizačního potrubí z polypropylenu PP hladkého plnostěnného SN 10 DN 200</t>
  </si>
  <si>
    <t>-1356104445</t>
  </si>
  <si>
    <t>https://podminky.urs.cz/item/CS_URS_2026_01/871350310</t>
  </si>
  <si>
    <t>28617004</t>
  </si>
  <si>
    <t>trubka kanalizační PP plnostěnná třívrstvá DN 200x1000mm SN10</t>
  </si>
  <si>
    <t>-1690401006</t>
  </si>
  <si>
    <t>61*1,015 'Přepočtené koeficientem množství</t>
  </si>
  <si>
    <t>871360310</t>
  </si>
  <si>
    <t>Montáž kanalizačního potrubí z polypropylenu PP hladkého plnostěnného SN 10 DN 250</t>
  </si>
  <si>
    <t>568768210</t>
  </si>
  <si>
    <t>https://podminky.urs.cz/item/CS_URS_2026_01/871360310</t>
  </si>
  <si>
    <t>28617005</t>
  </si>
  <si>
    <t>trubka kanalizační PP plnostěnná třívrstvá DN 250x1000mm SN10</t>
  </si>
  <si>
    <t>-291522707</t>
  </si>
  <si>
    <t>6,5*1,015 'Přepočtené koeficientem množství</t>
  </si>
  <si>
    <t>877310310</t>
  </si>
  <si>
    <t>Montáž tvarovek na kanalizačním plastovém potrubí z PP nebo PVC-U hladkého plnostěnného kolen, víček nebo hrdlových uzávěrů DN 150</t>
  </si>
  <si>
    <t>-822973268</t>
  </si>
  <si>
    <t>https://podminky.urs.cz/item/CS_URS_2026_01/877310310</t>
  </si>
  <si>
    <t>6+4</t>
  </si>
  <si>
    <t>28617182</t>
  </si>
  <si>
    <t>koleno kanalizační PP třívrstvé SN16 DN 150x45°</t>
  </si>
  <si>
    <t>1228780746</t>
  </si>
  <si>
    <t>28617192</t>
  </si>
  <si>
    <t>koleno kanalizační PP třívrstvé SN16 DN 150x87°</t>
  </si>
  <si>
    <t>2147021213</t>
  </si>
  <si>
    <t>877350310</t>
  </si>
  <si>
    <t>Montáž tvarovek na kanalizačním plastovém potrubí z PP nebo PVC-U hladkého plnostěnného kolen, víček nebo hrdlových uzávěrů DN 200</t>
  </si>
  <si>
    <t>945212673</t>
  </si>
  <si>
    <t>https://podminky.urs.cz/item/CS_URS_2026_01/877350310</t>
  </si>
  <si>
    <t>28617163</t>
  </si>
  <si>
    <t>koleno kanalizační PP třívrstvé SN16 DN 200x15°</t>
  </si>
  <si>
    <t>1026290442</t>
  </si>
  <si>
    <t>877350320</t>
  </si>
  <si>
    <t>Montáž tvarovek na kanalizačním plastovém potrubí z PP nebo PVC-U hladkého plnostěnného odboček DN 200</t>
  </si>
  <si>
    <t>-457048667</t>
  </si>
  <si>
    <t>https://podminky.urs.cz/item/CS_URS_2026_01/877350320</t>
  </si>
  <si>
    <t>28617207</t>
  </si>
  <si>
    <t>odbočka kanalizační PP třívrstvá SN16 45° DN 200/150</t>
  </si>
  <si>
    <t>987383</t>
  </si>
  <si>
    <t>877350330</t>
  </si>
  <si>
    <t>Montáž tvarovek na kanalizačním plastovém potrubí z PP nebo PVC-U hladkého plnostěnného spojek nebo redukcí DN 200</t>
  </si>
  <si>
    <t>-477761130</t>
  </si>
  <si>
    <t>https://podminky.urs.cz/item/CS_URS_2026_01/877350330</t>
  </si>
  <si>
    <t>28617245</t>
  </si>
  <si>
    <t>redukce kanalizační PP třívrstvá DN 200/150</t>
  </si>
  <si>
    <t>2100234469</t>
  </si>
  <si>
    <t>452386131</t>
  </si>
  <si>
    <t>Podkladní a vyrovnávací konstrukce z betonu vyrovnávací prstence z prostého betonu tř. C 25/30 pod poklopy a mříže, výšky přes 200 mm</t>
  </si>
  <si>
    <t>-75121757</t>
  </si>
  <si>
    <t>https://podminky.urs.cz/item/CS_URS_2026_01/452386131</t>
  </si>
  <si>
    <t>89</t>
  </si>
  <si>
    <t>Šachty (betonová/plastová)</t>
  </si>
  <si>
    <t>894410103</t>
  </si>
  <si>
    <t>Osazení betonových dílců šachet kanalizačních dno DN 1000, výšky 1000 mm</t>
  </si>
  <si>
    <t>291229428</t>
  </si>
  <si>
    <t>https://podminky.urs.cz/item/CS_URS_2026_01/894410103</t>
  </si>
  <si>
    <t>59224339</t>
  </si>
  <si>
    <t>dno betonové šachty DN 1000 kanalizační výšky 100cm</t>
  </si>
  <si>
    <t>2046289735</t>
  </si>
  <si>
    <t>894410211</t>
  </si>
  <si>
    <t>Osazení betonových dílců šachet kanalizačních skruž rovná DN 1000, výšky 250 mm</t>
  </si>
  <si>
    <t>-192198519</t>
  </si>
  <si>
    <t>https://podminky.urs.cz/item/CS_URS_2026_01/894410211</t>
  </si>
  <si>
    <t>59224160</t>
  </si>
  <si>
    <t>skruž betonová kanalizační se stupadly 100x25x12cm</t>
  </si>
  <si>
    <t>1234981335</t>
  </si>
  <si>
    <t>894410232</t>
  </si>
  <si>
    <t>Osazení betonových dílců šachet kanalizačních skruž přechodová (konus) DN 1000</t>
  </si>
  <si>
    <t>-362198173</t>
  </si>
  <si>
    <t>https://podminky.urs.cz/item/CS_URS_2026_01/894410232</t>
  </si>
  <si>
    <t>59224312</t>
  </si>
  <si>
    <t>konus betonové šachty DN 1000 kanalizační 100x62,5x58cm tl stěny 12 stupadla poplastovaná</t>
  </si>
  <si>
    <t>1841219801</t>
  </si>
  <si>
    <t>894410302</t>
  </si>
  <si>
    <t>Osazení betonových dílců šachet kanalizačních deska zákrytová DN 1000</t>
  </si>
  <si>
    <t>1218084047</t>
  </si>
  <si>
    <t>https://podminky.urs.cz/item/CS_URS_2026_01/894410302</t>
  </si>
  <si>
    <t>59224014</t>
  </si>
  <si>
    <t>prstenec šachtový vyrovnávací betonový 625x100x120mm</t>
  </si>
  <si>
    <t>881935039</t>
  </si>
  <si>
    <t>899104112</t>
  </si>
  <si>
    <t>Osazení poklopů šachtových litinových, ocelových nebo železobetonových včetně rámů pro třídu zatížení D400, E600</t>
  </si>
  <si>
    <t>2133858940</t>
  </si>
  <si>
    <t>https://podminky.urs.cz/item/CS_URS_2026_01/899104112</t>
  </si>
  <si>
    <t>28661935</t>
  </si>
  <si>
    <t>poklop šachtový litinový DN 600 pro třídu zatížení D400</t>
  </si>
  <si>
    <t>-1281777444</t>
  </si>
  <si>
    <t>894812206</t>
  </si>
  <si>
    <t>Revizní a čistící šachta z polypropylenu PP pro hladké trouby DN 425 šachtové dno (DN šachty / DN trubního vedení) DN 425/200 průtočné 30°,60°,90°</t>
  </si>
  <si>
    <t>1306485684</t>
  </si>
  <si>
    <t>https://podminky.urs.cz/item/CS_URS_2026_01/894812206</t>
  </si>
  <si>
    <t>894812231</t>
  </si>
  <si>
    <t>Revizní a čistící šachta z polypropylenu PP pro hladké trouby DN 425 roura šachtová korugovaná bez hrdla, světlé hloubky 1500 mm</t>
  </si>
  <si>
    <t>-1691579760</t>
  </si>
  <si>
    <t>https://podminky.urs.cz/item/CS_URS_2026_01/894812231</t>
  </si>
  <si>
    <t>894812242</t>
  </si>
  <si>
    <t>Revizní a čistící šachta z polypropylenu PP pro hladké trouby DN 425 roura šachtová korugovaná teleskopická (včetně těsnění) 750 mm</t>
  </si>
  <si>
    <t>1622274348</t>
  </si>
  <si>
    <t>https://podminky.urs.cz/item/CS_URS_2026_01/894812242</t>
  </si>
  <si>
    <t>894812249</t>
  </si>
  <si>
    <t>Revizní a čistící šachta z polypropylenu PP pro hladké trouby DN 425 roura šachtová korugovaná Příplatek k cenám 2231 - 2242 za uříznutí šachtové roury</t>
  </si>
  <si>
    <t>-1024961716</t>
  </si>
  <si>
    <t>https://podminky.urs.cz/item/CS_URS_2026_01/894812249</t>
  </si>
  <si>
    <t>894812262</t>
  </si>
  <si>
    <t>Revizní a čistící šachta z polypropylenu PP pro hladké trouby DN 425 poklop litinový (pro třídu zatížení) plný do teleskopické trubky (D400)</t>
  </si>
  <si>
    <t>-63000204</t>
  </si>
  <si>
    <t>https://podminky.urs.cz/item/CS_URS_2026_01/894812262</t>
  </si>
  <si>
    <t>89 - 1</t>
  </si>
  <si>
    <t>Vsakovací galerie</t>
  </si>
  <si>
    <t>564811111</t>
  </si>
  <si>
    <t>Podklad ze štěrkodrti ŠD s rozprostřením a zhutněním plochy přes 100 m2, po zhutnění tl. 50 mm</t>
  </si>
  <si>
    <t>182532450</t>
  </si>
  <si>
    <t>https://podminky.urs.cz/item/CS_URS_2026_01/564811111</t>
  </si>
  <si>
    <t>"zhutnění - dno jámy pro vsak" 21,90*4,80</t>
  </si>
  <si>
    <t>897171133</t>
  </si>
  <si>
    <t>Akumulační boxy z polypropylenu PP pro vsakování dešťových vod osazené do hloubky do 4 m o celkovém akumulačním objemu přes 30 do 60 m3 (cena obsahuje obalení galerie textilií 200 g/m2; napojovací tvarovku přítoku)</t>
  </si>
  <si>
    <t>-1795409589</t>
  </si>
  <si>
    <t>https://podminky.urs.cz/item/CS_URS_2026_01/897171133</t>
  </si>
  <si>
    <t>21,60*3,60*0,61</t>
  </si>
  <si>
    <t>897173132</t>
  </si>
  <si>
    <t>Kontrolní šachta integrovaná do akumulačních boxů osazených do hloubky do 4 m, výšky přes 350 do 700 mm</t>
  </si>
  <si>
    <t>-2016242521</t>
  </si>
  <si>
    <t>https://podminky.urs.cz/item/CS_URS_2026_01/897173132</t>
  </si>
  <si>
    <t>894812033</t>
  </si>
  <si>
    <t>Revizní a čistící šachta z polypropylenu PP pro hladké trouby DN 400 roura šachtová korugovaná bez hrdla, světlé hloubky 2000 mm</t>
  </si>
  <si>
    <t>-1637753143</t>
  </si>
  <si>
    <t>https://podminky.urs.cz/item/CS_URS_2026_01/894812033</t>
  </si>
  <si>
    <t>894812041</t>
  </si>
  <si>
    <t>Příplatek k cenám 2031 - 2035 za uříznutí šachtové roury</t>
  </si>
  <si>
    <t>151891355</t>
  </si>
  <si>
    <t>https://podminky.urs.cz/item/CS_URS_2026_01/894812041</t>
  </si>
  <si>
    <t>899101113</t>
  </si>
  <si>
    <t>Osazení poklopů šachtových litinových, ocelových nebo železobetonových bez rámů hmotnosti jednotlivě do 50 kg</t>
  </si>
  <si>
    <t>1055364607</t>
  </si>
  <si>
    <t>https://podminky.urs.cz/item/CS_URS_2026_01/899101113</t>
  </si>
  <si>
    <t>55241016</t>
  </si>
  <si>
    <t>poklop pro drenážní šachtu, litina, třída D400 bez odvětrání</t>
  </si>
  <si>
    <t>-1457332584</t>
  </si>
  <si>
    <t>91</t>
  </si>
  <si>
    <t>Doplňující konstrukce a práce pozemních komunikací, letišť a ploch</t>
  </si>
  <si>
    <t>113202111</t>
  </si>
  <si>
    <t>Vytrhání obrub s vybouráním lože, s přemístěním hmot na skládku na vzdálenost do 3 m nebo s naložením na dopravní prostředek z krajníků nebo obrubníků stojatých (pro opětné použití)</t>
  </si>
  <si>
    <t>1277089731</t>
  </si>
  <si>
    <t>https://podminky.urs.cz/item/CS_URS_2026_01/113202111</t>
  </si>
  <si>
    <t>916131113</t>
  </si>
  <si>
    <t>Osazení silničního obrubníku betonového se zřízením lože, s vyplněním a zatřením spár cementovou maltou ležatého s boční opěrou z betonu prostého, do lože z betonu prostého (použity stávající obrubníky)</t>
  </si>
  <si>
    <t>131386454</t>
  </si>
  <si>
    <t>https://podminky.urs.cz/item/CS_URS_2026_01/916131113</t>
  </si>
  <si>
    <t>919121213</t>
  </si>
  <si>
    <t>Utěsnění dilatačních spár zálivkou za studena v cementobetonovém nebo živičném krytu včetně adhezního nátěru bez těsnicího profilu pod zálivkou, pro komůrky šířky 10 mm, hloubky 25 mm</t>
  </si>
  <si>
    <t>567677329</t>
  </si>
  <si>
    <t>https://podminky.urs.cz/item/CS_URS_2026_01/919121213</t>
  </si>
  <si>
    <t>919731122</t>
  </si>
  <si>
    <t>Zarovnání styčné plochy podkladu nebo krytu podél vybourané části komunikace nebo zpevněné plochy živičné tl. přes 50 do 100 mm</t>
  </si>
  <si>
    <t>-1724404201</t>
  </si>
  <si>
    <t>https://podminky.urs.cz/item/CS_URS_2026_01/919731122</t>
  </si>
  <si>
    <t>997</t>
  </si>
  <si>
    <t>Doprava suti a vybouraných hmot</t>
  </si>
  <si>
    <t>997221551</t>
  </si>
  <si>
    <t>Vodorovná doprava suti bez naložení, ale se složením a s hrubým urovnáním ze sypkých materiálů, na vzdálenost do 1 km</t>
  </si>
  <si>
    <t>1422884818</t>
  </si>
  <si>
    <t>https://podminky.urs.cz/item/CS_URS_2026_01/997221551</t>
  </si>
  <si>
    <t>997221559</t>
  </si>
  <si>
    <t>Vodorovná doprava suti bez naložení, ale se složením a s hrubým urovnáním ze sypkých materiálů, na vzdálenost Příplatek k ceně za každý další započatý 1 km přes 1 km (vzdálenost skládky bude upřesněna)</t>
  </si>
  <si>
    <t>-1633268133</t>
  </si>
  <si>
    <t>https://podminky.urs.cz/item/CS_URS_2026_01/997221559</t>
  </si>
  <si>
    <t>10,692*9 'Přepočtené koeficientem množství</t>
  </si>
  <si>
    <t>997221873</t>
  </si>
  <si>
    <t>Poplatek za předání stavebního odpadu recyklačnímu zařízení zeminy a kamení zatříděného do Katalogu odpadů pod kódem 17 05 04</t>
  </si>
  <si>
    <t>-271609299</t>
  </si>
  <si>
    <t>https://podminky.urs.cz/item/CS_URS_2026_01/997221873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</si>
  <si>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</si>
  <si>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</si>
  <si>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601819211</t>
  </si>
  <si>
    <t>https://podminky.urs.cz/item/CS_URS_2026_01/998276101</t>
  </si>
  <si>
    <t>721</t>
  </si>
  <si>
    <t>Zdravotechnika - vnitřní kanalizace</t>
  </si>
  <si>
    <t>721241103</t>
  </si>
  <si>
    <t>Lapače střešních splavenin litinové DN 150</t>
  </si>
  <si>
    <t>-31977805</t>
  </si>
  <si>
    <t>https://podminky.urs.cz/item/CS_URS_2026_01/721241103</t>
  </si>
  <si>
    <t>998721101</t>
  </si>
  <si>
    <t>Přesun hmot pro vnitřní kanalizaci stanovený z hmotnosti přesunovaného materiálu vodorovná dopravní vzdálenost do 50 m základní v objektech výšky do 6 m</t>
  </si>
  <si>
    <t>374455562</t>
  </si>
  <si>
    <t>https://podminky.urs.cz/item/CS_URS_2026_01/998721101</t>
  </si>
  <si>
    <t>SO_03 - kabelová přípojka NN</t>
  </si>
  <si>
    <t>210010254</t>
  </si>
  <si>
    <t>Montáž hadic ochranných plastových D do 63 mm uložených volně</t>
  </si>
  <si>
    <t>34571352</t>
  </si>
  <si>
    <t>trubka elektroinstalační ohebná dvouplášťová korugovaná HDPE (chránička) D 52/63mm</t>
  </si>
  <si>
    <t>210100251</t>
  </si>
  <si>
    <t>Ukončení kabelů smršťovací koncovkou nebo páskou se zapojením bez letování počtu a průřezu žil 4 x 10 mm2</t>
  </si>
  <si>
    <t>https://podminky.urs.cz/item/CS_URS_2026_01/210100251</t>
  </si>
  <si>
    <t>35436314</t>
  </si>
  <si>
    <t>hlava rozdělovací smršťovaná přímá do 1kV SKE 4f/1+2 kabel 12-32mm/průřez 1,5-35mm</t>
  </si>
  <si>
    <t>210120102</t>
  </si>
  <si>
    <t>Montáž pojistek se zapojením vodičů závitových pojistkových částí pojistkových patron nožových</t>
  </si>
  <si>
    <t>https://podminky.urs.cz/item/CS_URS_2026_01/210120102</t>
  </si>
  <si>
    <t>35825230</t>
  </si>
  <si>
    <t>pojistka nožová 40A nízkoztrátová 3,60W, provedení normální, charakteristika gG</t>
  </si>
  <si>
    <t>210120451</t>
  </si>
  <si>
    <t>Montáž jističů třípólových nn do 25 A bez krytu</t>
  </si>
  <si>
    <t>35822403</t>
  </si>
  <si>
    <t>jistič 3-pólový 25 A vypínací charakteristika B vypínací schopnost 10 kA</t>
  </si>
  <si>
    <t>210191542</t>
  </si>
  <si>
    <t xml:space="preserve">Montáž skříní bez zapojení vodičů tenkocementových v pilíři pilířů pro skříně bez základů, typ </t>
  </si>
  <si>
    <t>https://podminky.urs.cz/item/CS_URS_2026_01/210191542</t>
  </si>
  <si>
    <t>KP1</t>
  </si>
  <si>
    <t xml:space="preserve">kompaktní elektroměrový pilíř -  ER112/NK</t>
  </si>
  <si>
    <t>KP2</t>
  </si>
  <si>
    <t xml:space="preserve">kompaktní přípojkový pilíř - SS 200/NK </t>
  </si>
  <si>
    <t>210810013</t>
  </si>
  <si>
    <t>Montáž měděných kabelů CYKY, CYKYD, CYKYDY, NYM, NYY, YSLY 750 V 4x10mm2 uložených volně</t>
  </si>
  <si>
    <t>34111076</t>
  </si>
  <si>
    <t>kabel instalační jádro Cu plné izolace PVC plášť PVC 450/750V (CYKY) 4x10mm2</t>
  </si>
  <si>
    <t>210810017</t>
  </si>
  <si>
    <t>Montáž měděných kabelů CYKY, CYKYD, CYKYDY, NYM, NYY, YSLY 750 V 5x6 mm2 uložených volně</t>
  </si>
  <si>
    <t>PM</t>
  </si>
  <si>
    <t>Přidružený materiál</t>
  </si>
  <si>
    <t>PPV</t>
  </si>
  <si>
    <t>Podíl přidružených výkonů</t>
  </si>
  <si>
    <t>460171172</t>
  </si>
  <si>
    <t>Hloubení kabelových rýh strojně včetně urovnání dna s přemístěním výkopku do vzdálenosti 3 m od okraje jámy nebo s naložením na dopravní prostředek šířky 35 cm hloubky 80 cm v hornině třídy těžitelnosti I skupiny 3</t>
  </si>
  <si>
    <t>https://podminky.urs.cz/item/CS_URS_2026_01/460171172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</si>
  <si>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</si>
  <si>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</si>
  <si>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https://podminky.urs.cz/item/CS_URS_2026_01/460431182</t>
  </si>
  <si>
    <t>460671113</t>
  </si>
  <si>
    <t>Výstražné prvky pro krytí kabelů včetně vyrovnání povrchu rýhy, rozvinutí a uložení fólie, šířky přes 25 do 35 cm - montáž</t>
  </si>
  <si>
    <t>1156780744</t>
  </si>
  <si>
    <t>https://podminky.urs.cz/item/CS_URS_2026_01/460671113</t>
  </si>
  <si>
    <t>69311311</t>
  </si>
  <si>
    <t>pás varovný plný do výkopu š 330mm s potiskem</t>
  </si>
  <si>
    <t>-885015630</t>
  </si>
  <si>
    <t>68*1,05 'Přepočtené koeficientem množství</t>
  </si>
  <si>
    <t>SO_04 - demolice</t>
  </si>
  <si>
    <t xml:space="preserve">    1 - Zemní práce související s odstraněním plynové přípojky</t>
  </si>
  <si>
    <t xml:space="preserve">    98 - Demolice a bourací práce</t>
  </si>
  <si>
    <t>HZS - Hodinové zúčtovací sazby</t>
  </si>
  <si>
    <t>Zemní práce související s odstraněním plynové přípojky</t>
  </si>
  <si>
    <t>131 R_001</t>
  </si>
  <si>
    <t>Výkopové práce pro provedení demontáže plynového potrubí</t>
  </si>
  <si>
    <t>178211330</t>
  </si>
  <si>
    <t>174 R_001</t>
  </si>
  <si>
    <t>Zásyp rýhy po provedené demontáži plynového potrubí, provedení urovnání terénu</t>
  </si>
  <si>
    <t>375224072</t>
  </si>
  <si>
    <t>98</t>
  </si>
  <si>
    <t>Demolice a bourací práce</t>
  </si>
  <si>
    <t>966073121</t>
  </si>
  <si>
    <t>Demontáž krytiny střech ocelových konstrukcí z tvarovaných ocelových plechů, výšky budovy do 6 m</t>
  </si>
  <si>
    <t>1228822404</t>
  </si>
  <si>
    <t>https://podminky.urs.cz/item/CS_URS_2026_01/966073121</t>
  </si>
  <si>
    <t>18,55*(6,55+6,20)*2</t>
  </si>
  <si>
    <t>764004801</t>
  </si>
  <si>
    <t>Demontáž klempířských konstrukcí žlabu podokapního do suti</t>
  </si>
  <si>
    <t>414196685</t>
  </si>
  <si>
    <t>https://podminky.urs.cz/item/CS_URS_2026_01/764004801</t>
  </si>
  <si>
    <t>18,60*2</t>
  </si>
  <si>
    <t>764004861</t>
  </si>
  <si>
    <t>Demontáž klempířských konstrukcí svodu do suti</t>
  </si>
  <si>
    <t>-619016157</t>
  </si>
  <si>
    <t>https://podminky.urs.cz/item/CS_URS_2026_01/764004861</t>
  </si>
  <si>
    <t>4,80*4</t>
  </si>
  <si>
    <t>968062247</t>
  </si>
  <si>
    <t>Vybourání dřevěných rámů oken s křídly, dveřních zárubní, vrat, stěn, ostění nebo obkladů rámů oken s křídly jednoduchých, plochy přes 4 m2</t>
  </si>
  <si>
    <t>-1488610230</t>
  </si>
  <si>
    <t>https://podminky.urs.cz/item/CS_URS_2026_01/968062247</t>
  </si>
  <si>
    <t>5,70*1,00*3</t>
  </si>
  <si>
    <t>962051115</t>
  </si>
  <si>
    <t>Bourání příček železobetonových tloušťky do 100 mm</t>
  </si>
  <si>
    <t>702177997</t>
  </si>
  <si>
    <t>https://podminky.urs.cz/item/CS_URS_2026_01/962051115</t>
  </si>
  <si>
    <t>do ocelové konstrukce</t>
  </si>
  <si>
    <t>(24,565+18,540+6,295*2)*2,40</t>
  </si>
  <si>
    <t>966071121</t>
  </si>
  <si>
    <t>Demontáž ocelových konstrukcí profilů hmotnosti přes 13 do 30 kg/m, hmotnosti konstrukce do 5 t</t>
  </si>
  <si>
    <t>-695672040</t>
  </si>
  <si>
    <t>https://podminky.urs.cz/item/CS_URS_2026_01/966071121</t>
  </si>
  <si>
    <t>ocelová konstrukce pro ŽB příčky</t>
  </si>
  <si>
    <t>(24,565+2,40*17+18,54+2,40*11+(6,295+2,40*5)*2)*18,00*0,001</t>
  </si>
  <si>
    <t>966072820</t>
  </si>
  <si>
    <t>Rozebrání oplocení z dílců plechových vlnitých nebo profilovaných, hmotnosti 1 m oplocení do 30 kg</t>
  </si>
  <si>
    <t>-498602243</t>
  </si>
  <si>
    <t>https://podminky.urs.cz/item/CS_URS_2026_01/966072820</t>
  </si>
  <si>
    <t>oplocení z profilovaného plechu na ocelové sloupky (výška 2,0 m)</t>
  </si>
  <si>
    <t>18,54*1</t>
  </si>
  <si>
    <t>966071721</t>
  </si>
  <si>
    <t>Bourání plotových sloupků a vzpěr ocelových trubkových nebo profilovaných výšky do 2,50 m odřezáním</t>
  </si>
  <si>
    <t>-212803978</t>
  </si>
  <si>
    <t>https://podminky.urs.cz/item/CS_URS_2026_01/966071721</t>
  </si>
  <si>
    <t>"sloupky oplocení z oprofilovaného plechu" 13</t>
  </si>
  <si>
    <t>"vzpěry" 3</t>
  </si>
  <si>
    <t>966073813</t>
  </si>
  <si>
    <t>Rozebrání vrat a vrátek k oplocení plochy jednotlivě přes 10 do 20 m2</t>
  </si>
  <si>
    <t>81962547</t>
  </si>
  <si>
    <t>https://podminky.urs.cz/item/CS_URS_2026_01/966073813</t>
  </si>
  <si>
    <t>"brána dvoukřídlová 580×200 cm" 1</t>
  </si>
  <si>
    <t>981011412</t>
  </si>
  <si>
    <t>Demolice budov postupným rozebíráním z cihel, kamene, tvárnic na maltu cementovou nebo z betonu prostého s podílem konstrukcí přes 10 do 15 %</t>
  </si>
  <si>
    <t>828194120</t>
  </si>
  <si>
    <t>https://podminky.urs.cz/item/CS_URS_2026_01/981011412</t>
  </si>
  <si>
    <t>"zděná vestavba" 4,125*2,325*2,70</t>
  </si>
  <si>
    <t>981332111</t>
  </si>
  <si>
    <t>Demolice ocelových konstrukcí hal, sil, technologických zařízení apod. jakýmkoliv způsobem</t>
  </si>
  <si>
    <t>-583440816</t>
  </si>
  <si>
    <t>https://podminky.urs.cz/item/CS_URS_2026_01/981332111</t>
  </si>
  <si>
    <t>ocelová konstrukce zastřešení</t>
  </si>
  <si>
    <t>18,54*6*4*16,00*0,001</t>
  </si>
  <si>
    <t>6,50*13*2*2*20,00*0,001</t>
  </si>
  <si>
    <t>6,50*1,20*6,00*1,80*2*2*4*0,001</t>
  </si>
  <si>
    <t>981513114</t>
  </si>
  <si>
    <t>Demolice konstrukcí objektů těžkými mechanizačními prostředky konstrukcí ze železobetonu</t>
  </si>
  <si>
    <t>2099164029</t>
  </si>
  <si>
    <t>https://podminky.urs.cz/item/CS_URS_2026_01/981513114</t>
  </si>
  <si>
    <t>"ŽB sloupy" 0,30*0,375*3,82*12</t>
  </si>
  <si>
    <t>"ŽB průvlaky" 0,375*0,40*18,54*3</t>
  </si>
  <si>
    <t>981 R_001</t>
  </si>
  <si>
    <t>Odpojení objektu od sítí, zaslepení a ukončení stávajících přípojek</t>
  </si>
  <si>
    <t>-875388139</t>
  </si>
  <si>
    <t>723150805</t>
  </si>
  <si>
    <t>Demontáž potrubí svařovaného z ocelových trubek hladkých přes 108 do Ø 159 mm (stávající plynová přípojka, t.č.odpojená od plynu)</t>
  </si>
  <si>
    <t>-1533245738</t>
  </si>
  <si>
    <t>https://podminky.urs.cz/item/CS_URS_2026_01/723150805</t>
  </si>
  <si>
    <t>"podzemní část" 6,500</t>
  </si>
  <si>
    <t>"nadzemní část" 2,00+3,00</t>
  </si>
  <si>
    <t>997006002</t>
  </si>
  <si>
    <t>Úprava stavebního odpadu třídění a separace jednotlivých kategorií strojové</t>
  </si>
  <si>
    <t>629192421</t>
  </si>
  <si>
    <t>https://podminky.urs.cz/item/CS_URS_2026_01/997006002</t>
  </si>
  <si>
    <t>997013111</t>
  </si>
  <si>
    <t>Vnitrostaveništní doprava suti a vybouraných hmot vodorovně do 50 m s naložením základní pro budovy a haly výšky do 6 m</t>
  </si>
  <si>
    <t>-1194160792</t>
  </si>
  <si>
    <t>https://podminky.urs.cz/item/CS_URS_2026_01/997013111</t>
  </si>
  <si>
    <t>997013501</t>
  </si>
  <si>
    <t>Odvoz suti a vybouraných hmot na skládku nebo meziskládku se složením, na vzdálenost do 1 km (pozn.ocelový materiál z demolice nebude uložen na skládku)</t>
  </si>
  <si>
    <t>1639237244</t>
  </si>
  <si>
    <t>https://podminky.urs.cz/item/CS_URS_2026_01/997013501</t>
  </si>
  <si>
    <t>997013509</t>
  </si>
  <si>
    <t>Odvoz suti a vybouraných hmot na skládku nebo meziskládku se složením, na vzdálenost Příplatek k ceně za každý další započatý 1 km přes 1 km (pozn.ocelový materiál z demolice nebude uložen na skládku)</t>
  </si>
  <si>
    <t>1985059758</t>
  </si>
  <si>
    <t>https://podminky.urs.cz/item/CS_URS_2026_01/997013509</t>
  </si>
  <si>
    <t>(0,393+6,733+0,200+22,456+32,535)*9</t>
  </si>
  <si>
    <t>997013862</t>
  </si>
  <si>
    <t>Poplatek za předání stavebního odpadu recyklačnímu zařízení z armovaného betonu zatříděného do Katalogu odpadů pod kódem 17 01 01</t>
  </si>
  <si>
    <t>2147292708</t>
  </si>
  <si>
    <t>https://podminky.urs.cz/item/CS_URS_2026_01/997013862</t>
  </si>
  <si>
    <t>22,456+32,535</t>
  </si>
  <si>
    <t>997013871</t>
  </si>
  <si>
    <t>Poplatek za předání stavebního odpadu recyklačnímu zařízení směsného stavebního a demoličního zatříděného do Katalogu odpadů pod kódem 17 09 04</t>
  </si>
  <si>
    <t>-1514293528</t>
  </si>
  <si>
    <t>https://podminky.urs.cz/item/CS_URS_2026_01/997013871</t>
  </si>
  <si>
    <t>0,393+6,733+0,200</t>
  </si>
  <si>
    <t>HZS</t>
  </si>
  <si>
    <t>Hodinové zúčtovací sazby</t>
  </si>
  <si>
    <t>HZS2231</t>
  </si>
  <si>
    <t>Hodinové zúčtovací sazby profesí PSV provádění stavebních instalací elektrikář (demontáže elektroinstalace a osvětlení)</t>
  </si>
  <si>
    <t>hod</t>
  </si>
  <si>
    <t>512</t>
  </si>
  <si>
    <t>-228968862</t>
  </si>
  <si>
    <t>https://podminky.urs.cz/item/CS_URS_2026_01/HZS2231</t>
  </si>
  <si>
    <t>HZS2491</t>
  </si>
  <si>
    <t>Hodinové zúčtovací sazby profesí PSV zednické výpomoci a pomocné práce PSV dělník zednických výpomocí (ostatní pomocné práce při demolici, které nejsou patrny z PD)</t>
  </si>
  <si>
    <t>83616807</t>
  </si>
  <si>
    <t>https://podminky.urs.cz/item/CS_URS_2026_01/HZS2491</t>
  </si>
  <si>
    <t>VON - Vedlejší a ostatní náklady</t>
  </si>
  <si>
    <t>D1 - VON - vedlejší a ostatní náklady</t>
  </si>
  <si>
    <t>VON - vedlejší a ostatní náklady</t>
  </si>
  <si>
    <t>002-004.1</t>
  </si>
  <si>
    <t>Zařízení staveniště, vč. BOZP - Veškeré činnosti dle vyhl. 230/2012Sb. §9 odst. 2 související s vybudováním, provozem a likvidací staveniště, vč. úklidu objektu před předáním stavby. Standardní prvky BOZP (mobilní oplocení, výstražné značení, přechody výkopů vč. oplocení, zábradlí, atd - vč. jejich dodávky, montáže, údržby a demontáže, resp. likvidace) a povinosti vyplívající z plánu BOZP vč. připomínek příslušných úřadů</t>
  </si>
  <si>
    <t>1024</t>
  </si>
  <si>
    <t>002-006</t>
  </si>
  <si>
    <t>Poskytnutí zařízení staveniště (jeho části) pro umožnění činnosti TDS, AD, SÚ, BOZP na stavbě - Pro zástupce objednatele (TDS, technici, AD, SÚ, koordinátor BOZP, .... ) bude v rámci zařízení staveniště zpřístupněna jedna kancelář (kontejnerového typu - zateplená, se sociálním zázemím včetně úklidových prostředků a potřeb), vybavená stoly, židlemi pro 6 osob, věšáky, s úložnými uzamykatelnými prostorami připojená na el. en., vodu a zabezpečená (před buňkou čistící zóna). , Kancelářská buńka bude sloužit jako pracoviště výše uvedených pracovníků objednavatele a orgánů DOSS na stavbě.</t>
  </si>
  <si>
    <t>002-008</t>
  </si>
  <si>
    <t>Náklady vyplívající z požadavků DOSS a správců inženýrských sítí - Veškeré náklady vyplívající se zajištění plnění požadavků DOSS a správců inženýrských sítí (objednání vytýčení inženýrských sítí, komunikace se správci in. sítí a DOSS dle jejich vyjádření a rozhodnutí - viz. dokladová část, .....).</t>
  </si>
  <si>
    <t>002-101.1</t>
  </si>
  <si>
    <t>Vytýčení stávajících inženýrských sítí a stavebních objetků, geodetická činnost během výstavby - Vytýčení stávajících inženýrských sítí a stavebních objetků, geodetická činnost během výstavby (vytýčení všech stavebních a inženýrských objektů).</t>
  </si>
  <si>
    <t>002-101.2</t>
  </si>
  <si>
    <t>Geodetické práce v průběhu výstavby (skelet)</t>
  </si>
  <si>
    <t>1544496333</t>
  </si>
  <si>
    <t>002-102</t>
  </si>
  <si>
    <t>Geodetické zaměření řešených stavebních objetků po dokončení díla - Geodetické zaměření veškerých řešených stavebních objetků a jejich částí dle vyhl. č. 230/2012Sb. §10 odst. 2 (geometriký plán pro zápis do katastru nemovitostí v 6ti tištěných originálních vyhotoveních + 1x elektronicky CD)</t>
  </si>
  <si>
    <t>002-103</t>
  </si>
  <si>
    <t>Geometrické zaměření inženýrských objektů po dokončení díla - Geometrické zaměření veškerých řešených inženýrských objektů a jejich částí dle vyhl. č. 230/2012Sb. §10 odst. 2 (geometrický plán ve 6 originálních tištěných vyhotoveních + 1x elektronicky CD)</t>
  </si>
  <si>
    <t>91145008</t>
  </si>
  <si>
    <t>002-301</t>
  </si>
  <si>
    <t>Kompletace atestů, certifikátů, revizních zpráv a ostatních dokladů / Kompletace atestů, certifikátů, revizních zpráv, protokolů o kotrolách, dokladů o vlastnostech materiálů, dokladů o likvidaci odpadu a ostatních dokladů potřebných k předání a kolaudaci stavby - 3x tištěně a 1x tištěně na CD nosiči.</t>
  </si>
  <si>
    <t>1088210785</t>
  </si>
  <si>
    <t>002-302</t>
  </si>
  <si>
    <t>Zpracování a předložení harmonogramů. Náklady na vyhotovení a předložení finančního a časového harmonogramu prací</t>
  </si>
  <si>
    <t>041403000</t>
  </si>
  <si>
    <t>Inženýrská činnost dozory koordinátor BOZP na staveništi</t>
  </si>
  <si>
    <t>1910523416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</si>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</sst>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9" fillId="2" borderId="20" xfId="0" applyFont="1" applyFill="1" applyBorder="1" applyAlignment="1" applyProtection="1">
      <alignment horizontal="left" vertical="center"/>
      <protection locked="0"/>
    </xf>
    <xf numFmtId="0" fontId="39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32251101" TargetMode="External" /><Relationship Id="rId2" Type="http://schemas.openxmlformats.org/officeDocument/2006/relationships/hyperlink" Target="https://podminky.urs.cz/item/CS_URS_2026_01/132251253" TargetMode="External" /><Relationship Id="rId3" Type="http://schemas.openxmlformats.org/officeDocument/2006/relationships/hyperlink" Target="https://podminky.urs.cz/item/CS_URS_2026_01/132212331" TargetMode="External" /><Relationship Id="rId4" Type="http://schemas.openxmlformats.org/officeDocument/2006/relationships/hyperlink" Target="https://podminky.urs.cz/item/CS_URS_2026_01/174151101" TargetMode="External" /><Relationship Id="rId5" Type="http://schemas.openxmlformats.org/officeDocument/2006/relationships/hyperlink" Target="https://podminky.urs.cz/item/CS_URS_2026_01/162351103" TargetMode="External" /><Relationship Id="rId6" Type="http://schemas.openxmlformats.org/officeDocument/2006/relationships/hyperlink" Target="https://podminky.urs.cz/item/CS_URS_2026_01/167151111" TargetMode="External" /><Relationship Id="rId7" Type="http://schemas.openxmlformats.org/officeDocument/2006/relationships/hyperlink" Target="https://podminky.urs.cz/item/CS_URS_2026_01/162751117" TargetMode="External" /><Relationship Id="rId8" Type="http://schemas.openxmlformats.org/officeDocument/2006/relationships/hyperlink" Target="https://podminky.urs.cz/item/CS_URS_2026_01/171251201" TargetMode="External" /><Relationship Id="rId9" Type="http://schemas.openxmlformats.org/officeDocument/2006/relationships/hyperlink" Target="https://podminky.urs.cz/item/CS_URS_2026_01/171201231" TargetMode="External" /><Relationship Id="rId10" Type="http://schemas.openxmlformats.org/officeDocument/2006/relationships/hyperlink" Target="https://podminky.urs.cz/item/CS_URS_2026_01/181912111" TargetMode="External" /><Relationship Id="rId11" Type="http://schemas.openxmlformats.org/officeDocument/2006/relationships/hyperlink" Target="https://podminky.urs.cz/item/CS_URS_2026_01/181351103" TargetMode="External" /><Relationship Id="rId12" Type="http://schemas.openxmlformats.org/officeDocument/2006/relationships/hyperlink" Target="https://podminky.urs.cz/item/CS_URS_2026_01/181411131" TargetMode="External" /><Relationship Id="rId13" Type="http://schemas.openxmlformats.org/officeDocument/2006/relationships/hyperlink" Target="https://podminky.urs.cz/item/CS_URS_2026_01/275313511" TargetMode="External" /><Relationship Id="rId14" Type="http://schemas.openxmlformats.org/officeDocument/2006/relationships/hyperlink" Target="https://podminky.urs.cz/item/CS_URS_2026_01/275322611" TargetMode="External" /><Relationship Id="rId15" Type="http://schemas.openxmlformats.org/officeDocument/2006/relationships/hyperlink" Target="https://podminky.urs.cz/item/CS_URS_2026_01/275361821" TargetMode="External" /><Relationship Id="rId16" Type="http://schemas.openxmlformats.org/officeDocument/2006/relationships/hyperlink" Target="https://podminky.urs.cz/item/CS_URS_2026_01/274313711" TargetMode="External" /><Relationship Id="rId17" Type="http://schemas.openxmlformats.org/officeDocument/2006/relationships/hyperlink" Target="https://podminky.urs.cz/item/CS_URS_2026_01/311321817" TargetMode="External" /><Relationship Id="rId18" Type="http://schemas.openxmlformats.org/officeDocument/2006/relationships/hyperlink" Target="https://podminky.urs.cz/item/CS_URS_2026_01/311351121" TargetMode="External" /><Relationship Id="rId19" Type="http://schemas.openxmlformats.org/officeDocument/2006/relationships/hyperlink" Target="https://podminky.urs.cz/item/CS_URS_2026_01/311351122" TargetMode="External" /><Relationship Id="rId20" Type="http://schemas.openxmlformats.org/officeDocument/2006/relationships/hyperlink" Target="https://podminky.urs.cz/item/CS_URS_2026_01/311351911" TargetMode="External" /><Relationship Id="rId21" Type="http://schemas.openxmlformats.org/officeDocument/2006/relationships/hyperlink" Target="https://podminky.urs.cz/item/CS_URS_2026_01/311361821" TargetMode="External" /><Relationship Id="rId22" Type="http://schemas.openxmlformats.org/officeDocument/2006/relationships/hyperlink" Target="https://podminky.urs.cz/item/CS_URS_2026_01/337171122" TargetMode="External" /><Relationship Id="rId23" Type="http://schemas.openxmlformats.org/officeDocument/2006/relationships/hyperlink" Target="https://podminky.urs.cz/item/CS_URS_2026_01/342171112" TargetMode="External" /><Relationship Id="rId24" Type="http://schemas.openxmlformats.org/officeDocument/2006/relationships/hyperlink" Target="https://podminky.urs.cz/item/CS_URS_2026_01/342191112" TargetMode="External" /><Relationship Id="rId25" Type="http://schemas.openxmlformats.org/officeDocument/2006/relationships/hyperlink" Target="https://podminky.urs.cz/item/CS_URS_2026_01/444171112" TargetMode="External" /><Relationship Id="rId26" Type="http://schemas.openxmlformats.org/officeDocument/2006/relationships/hyperlink" Target="https://podminky.urs.cz/item/CS_URS_2026_01/342191911" TargetMode="External" /><Relationship Id="rId27" Type="http://schemas.openxmlformats.org/officeDocument/2006/relationships/hyperlink" Target="https://podminky.urs.cz/item/CS_URS_2026_01/444191911" TargetMode="External" /><Relationship Id="rId28" Type="http://schemas.openxmlformats.org/officeDocument/2006/relationships/hyperlink" Target="https://podminky.urs.cz/item/CS_URS_2026_01/637121111" TargetMode="External" /><Relationship Id="rId29" Type="http://schemas.openxmlformats.org/officeDocument/2006/relationships/hyperlink" Target="https://podminky.urs.cz/item/CS_URS_2026_01/564841011" TargetMode="External" /><Relationship Id="rId30" Type="http://schemas.openxmlformats.org/officeDocument/2006/relationships/hyperlink" Target="https://podminky.urs.cz/item/CS_URS_2026_01/919726122" TargetMode="External" /><Relationship Id="rId31" Type="http://schemas.openxmlformats.org/officeDocument/2006/relationships/hyperlink" Target="https://podminky.urs.cz/item/CS_URS_2026_01/631312141" TargetMode="External" /><Relationship Id="rId32" Type="http://schemas.openxmlformats.org/officeDocument/2006/relationships/hyperlink" Target="https://podminky.urs.cz/item/CS_URS_2026_01/631319175" TargetMode="External" /><Relationship Id="rId33" Type="http://schemas.openxmlformats.org/officeDocument/2006/relationships/hyperlink" Target="https://podminky.urs.cz/item/CS_URS_2026_01/631362021" TargetMode="External" /><Relationship Id="rId34" Type="http://schemas.openxmlformats.org/officeDocument/2006/relationships/hyperlink" Target="https://podminky.urs.cz/item/CS_URS_2026_01/985131311" TargetMode="External" /><Relationship Id="rId35" Type="http://schemas.openxmlformats.org/officeDocument/2006/relationships/hyperlink" Target="https://podminky.urs.cz/item/CS_URS_2026_01/632451032" TargetMode="External" /><Relationship Id="rId36" Type="http://schemas.openxmlformats.org/officeDocument/2006/relationships/hyperlink" Target="https://podminky.urs.cz/item/CS_URS_2026_01/631311137" TargetMode="External" /><Relationship Id="rId37" Type="http://schemas.openxmlformats.org/officeDocument/2006/relationships/hyperlink" Target="https://podminky.urs.cz/item/CS_URS_2026_01/631319175" TargetMode="External" /><Relationship Id="rId38" Type="http://schemas.openxmlformats.org/officeDocument/2006/relationships/hyperlink" Target="https://podminky.urs.cz/item/CS_URS_2026_01/631319205" TargetMode="External" /><Relationship Id="rId39" Type="http://schemas.openxmlformats.org/officeDocument/2006/relationships/hyperlink" Target="https://podminky.urs.cz/item/CS_URS_2026_01/631362021" TargetMode="External" /><Relationship Id="rId40" Type="http://schemas.openxmlformats.org/officeDocument/2006/relationships/hyperlink" Target="https://podminky.urs.cz/item/CS_URS_2026_01/633121111" TargetMode="External" /><Relationship Id="rId41" Type="http://schemas.openxmlformats.org/officeDocument/2006/relationships/hyperlink" Target="https://podminky.urs.cz/item/CS_URS_2026_01/633811111" TargetMode="External" /><Relationship Id="rId42" Type="http://schemas.openxmlformats.org/officeDocument/2006/relationships/hyperlink" Target="https://podminky.urs.cz/item/CS_URS_2026_01/634112117" TargetMode="External" /><Relationship Id="rId43" Type="http://schemas.openxmlformats.org/officeDocument/2006/relationships/hyperlink" Target="https://podminky.urs.cz/item/CS_URS_2026_01/634911114" TargetMode="External" /><Relationship Id="rId44" Type="http://schemas.openxmlformats.org/officeDocument/2006/relationships/hyperlink" Target="https://podminky.urs.cz/item/CS_URS_2026_01/634113115" TargetMode="External" /><Relationship Id="rId45" Type="http://schemas.openxmlformats.org/officeDocument/2006/relationships/hyperlink" Target="https://podminky.urs.cz/item/CS_URS_2026_01/952901221" TargetMode="External" /><Relationship Id="rId46" Type="http://schemas.openxmlformats.org/officeDocument/2006/relationships/hyperlink" Target="https://podminky.urs.cz/item/CS_URS_2026_01/977311114" TargetMode="External" /><Relationship Id="rId47" Type="http://schemas.openxmlformats.org/officeDocument/2006/relationships/hyperlink" Target="https://podminky.urs.cz/item/CS_URS_2026_01/965042241" TargetMode="External" /><Relationship Id="rId48" Type="http://schemas.openxmlformats.org/officeDocument/2006/relationships/hyperlink" Target="https://podminky.urs.cz/item/CS_URS_2026_01/953946123" TargetMode="External" /><Relationship Id="rId49" Type="http://schemas.openxmlformats.org/officeDocument/2006/relationships/hyperlink" Target="https://podminky.urs.cz/item/CS_URS_2026_01/628613611" TargetMode="External" /><Relationship Id="rId50" Type="http://schemas.openxmlformats.org/officeDocument/2006/relationships/hyperlink" Target="https://podminky.urs.cz/item/CS_URS_2026_01/998014211" TargetMode="External" /><Relationship Id="rId51" Type="http://schemas.openxmlformats.org/officeDocument/2006/relationships/hyperlink" Target="https://podminky.urs.cz/item/CS_URS_2026_01/711471301" TargetMode="External" /><Relationship Id="rId52" Type="http://schemas.openxmlformats.org/officeDocument/2006/relationships/hyperlink" Target="https://podminky.urs.cz/item/CS_URS_2026_01/711491171" TargetMode="External" /><Relationship Id="rId53" Type="http://schemas.openxmlformats.org/officeDocument/2006/relationships/hyperlink" Target="https://podminky.urs.cz/item/CS_URS_2026_01/711491172" TargetMode="External" /><Relationship Id="rId54" Type="http://schemas.openxmlformats.org/officeDocument/2006/relationships/hyperlink" Target="https://podminky.urs.cz/item/CS_URS_2026_01/998711102" TargetMode="External" /><Relationship Id="rId55" Type="http://schemas.openxmlformats.org/officeDocument/2006/relationships/hyperlink" Target="https://podminky.urs.cz/item/CS_URS_2026_01/764326441" TargetMode="External" /><Relationship Id="rId56" Type="http://schemas.openxmlformats.org/officeDocument/2006/relationships/hyperlink" Target="https://podminky.urs.cz/item/CS_URS_2026_01/764511602" TargetMode="External" /><Relationship Id="rId57" Type="http://schemas.openxmlformats.org/officeDocument/2006/relationships/hyperlink" Target="https://podminky.urs.cz/item/CS_URS_2026_01/764511643" TargetMode="External" /><Relationship Id="rId58" Type="http://schemas.openxmlformats.org/officeDocument/2006/relationships/hyperlink" Target="https://podminky.urs.cz/item/CS_URS_2026_01/764518623" TargetMode="External" /><Relationship Id="rId59" Type="http://schemas.openxmlformats.org/officeDocument/2006/relationships/hyperlink" Target="https://podminky.urs.cz/item/CS_URS_2026_01/764212661" TargetMode="External" /><Relationship Id="rId60" Type="http://schemas.openxmlformats.org/officeDocument/2006/relationships/hyperlink" Target="https://podminky.urs.cz/item/CS_URS_2026_01/764212632" TargetMode="External" /><Relationship Id="rId61" Type="http://schemas.openxmlformats.org/officeDocument/2006/relationships/hyperlink" Target="https://podminky.urs.cz/item/CS_URS_2026_01/764211635" TargetMode="External" /><Relationship Id="rId62" Type="http://schemas.openxmlformats.org/officeDocument/2006/relationships/hyperlink" Target="https://podminky.urs.cz/item/CS_URS_2026_01/764218604" TargetMode="External" /><Relationship Id="rId63" Type="http://schemas.openxmlformats.org/officeDocument/2006/relationships/hyperlink" Target="https://podminky.urs.cz/item/CS_URS_2026_01/998764102" TargetMode="External" /><Relationship Id="rId64" Type="http://schemas.openxmlformats.org/officeDocument/2006/relationships/hyperlink" Target="https://podminky.urs.cz/item/CS_URS_2026_01/767652240" TargetMode="External" /><Relationship Id="rId65" Type="http://schemas.openxmlformats.org/officeDocument/2006/relationships/hyperlink" Target="https://podminky.urs.cz/item/CS_URS_2026_01/998767202" TargetMode="External" /><Relationship Id="rId66" Type="http://schemas.openxmlformats.org/officeDocument/2006/relationships/hyperlink" Target="https://podminky.urs.cz/item/CS_URS_2026_01/783923161" TargetMode="External" /><Relationship Id="rId67" Type="http://schemas.openxmlformats.org/officeDocument/2006/relationships/hyperlink" Target="https://podminky.urs.cz/item/CS_URS_2026_01/783927161" TargetMode="External" /><Relationship Id="rId6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741110001" TargetMode="External" /><Relationship Id="rId2" Type="http://schemas.openxmlformats.org/officeDocument/2006/relationships/hyperlink" Target="https://podminky.urs.cz/item/CS_URS_2026_01/741110002" TargetMode="External" /><Relationship Id="rId3" Type="http://schemas.openxmlformats.org/officeDocument/2006/relationships/hyperlink" Target="https://podminky.urs.cz/item/CS_URS_2026_01/741112111" TargetMode="External" /><Relationship Id="rId4" Type="http://schemas.openxmlformats.org/officeDocument/2006/relationships/hyperlink" Target="https://podminky.urs.cz/item/CS_URS_2026_01/741120301" TargetMode="External" /><Relationship Id="rId5" Type="http://schemas.openxmlformats.org/officeDocument/2006/relationships/hyperlink" Target="https://podminky.urs.cz/item/CS_URS_2026_01/741122011" TargetMode="External" /><Relationship Id="rId6" Type="http://schemas.openxmlformats.org/officeDocument/2006/relationships/hyperlink" Target="https://podminky.urs.cz/item/CS_URS_2026_01/741122015" TargetMode="External" /><Relationship Id="rId7" Type="http://schemas.openxmlformats.org/officeDocument/2006/relationships/hyperlink" Target="https://podminky.urs.cz/item/CS_URS_2026_01/741122016" TargetMode="External" /><Relationship Id="rId8" Type="http://schemas.openxmlformats.org/officeDocument/2006/relationships/hyperlink" Target="https://podminky.urs.cz/item/CS_URS_2026_01/741122032" TargetMode="External" /><Relationship Id="rId9" Type="http://schemas.openxmlformats.org/officeDocument/2006/relationships/hyperlink" Target="https://podminky.urs.cz/item/CS_URS_2026_01/741130004" TargetMode="External" /><Relationship Id="rId10" Type="http://schemas.openxmlformats.org/officeDocument/2006/relationships/hyperlink" Target="https://podminky.urs.cz/item/CS_URS_2026_01/741132001" TargetMode="External" /><Relationship Id="rId11" Type="http://schemas.openxmlformats.org/officeDocument/2006/relationships/hyperlink" Target="https://podminky.urs.cz/item/CS_URS_2026_01/741132002" TargetMode="External" /><Relationship Id="rId12" Type="http://schemas.openxmlformats.org/officeDocument/2006/relationships/hyperlink" Target="https://podminky.urs.cz/item/CS_URS_2026_01/741132103" TargetMode="External" /><Relationship Id="rId13" Type="http://schemas.openxmlformats.org/officeDocument/2006/relationships/hyperlink" Target="https://podminky.urs.cz/item/CS_URS_2026_01/741132133" TargetMode="External" /><Relationship Id="rId14" Type="http://schemas.openxmlformats.org/officeDocument/2006/relationships/hyperlink" Target="https://podminky.urs.cz/item/CS_URS_2026_01/741132145" TargetMode="External" /><Relationship Id="rId15" Type="http://schemas.openxmlformats.org/officeDocument/2006/relationships/hyperlink" Target="https://podminky.urs.cz/item/CS_URS_2026_01/741210001" TargetMode="External" /><Relationship Id="rId16" Type="http://schemas.openxmlformats.org/officeDocument/2006/relationships/hyperlink" Target="https://podminky.urs.cz/item/CS_URS_2026_01/741210101" TargetMode="External" /><Relationship Id="rId17" Type="http://schemas.openxmlformats.org/officeDocument/2006/relationships/hyperlink" Target="https://podminky.urs.cz/item/CS_URS_2026_01/741310031" TargetMode="External" /><Relationship Id="rId18" Type="http://schemas.openxmlformats.org/officeDocument/2006/relationships/hyperlink" Target="https://podminky.urs.cz/item/CS_URS_2026_01/741320042" TargetMode="External" /><Relationship Id="rId19" Type="http://schemas.openxmlformats.org/officeDocument/2006/relationships/hyperlink" Target="https://podminky.urs.cz/item/CS_URS_2026_01/741330371" TargetMode="External" /><Relationship Id="rId20" Type="http://schemas.openxmlformats.org/officeDocument/2006/relationships/hyperlink" Target="https://podminky.urs.cz/item/CS_URS_2026_01/741371002" TargetMode="External" /><Relationship Id="rId21" Type="http://schemas.openxmlformats.org/officeDocument/2006/relationships/hyperlink" Target="https://podminky.urs.cz/item/CS_URS_2026_01/741371012" TargetMode="External" /><Relationship Id="rId22" Type="http://schemas.openxmlformats.org/officeDocument/2006/relationships/hyperlink" Target="https://podminky.urs.cz/item/CS_URS_2026_01/741810002" TargetMode="External" /><Relationship Id="rId23" Type="http://schemas.openxmlformats.org/officeDocument/2006/relationships/hyperlink" Target="https://podminky.urs.cz/item/CS_URS_2026_01/741910511" TargetMode="External" /><Relationship Id="rId24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210220020" TargetMode="External" /><Relationship Id="rId2" Type="http://schemas.openxmlformats.org/officeDocument/2006/relationships/hyperlink" Target="https://podminky.urs.cz/item/CS_URS_2026_01/210220022" TargetMode="External" /><Relationship Id="rId3" Type="http://schemas.openxmlformats.org/officeDocument/2006/relationships/hyperlink" Target="https://podminky.urs.cz/item/CS_URS_2026_01/210220301" TargetMode="External" /><Relationship Id="rId4" Type="http://schemas.openxmlformats.org/officeDocument/2006/relationships/hyperlink" Target="https://podminky.urs.cz/item/CS_URS_2026_01/210220302" TargetMode="External" /><Relationship Id="rId5" Type="http://schemas.openxmlformats.org/officeDocument/2006/relationships/hyperlink" Target="https://podminky.urs.cz/item/CS_URS_2026_01/210220361" TargetMode="External" /><Relationship Id="rId6" Type="http://schemas.openxmlformats.org/officeDocument/2006/relationships/hyperlink" Target="https://podminky.urs.cz/item/CS_URS_2026_01/210220372" TargetMode="External" /><Relationship Id="rId7" Type="http://schemas.openxmlformats.org/officeDocument/2006/relationships/hyperlink" Target="https://podminky.urs.cz/item/CS_URS_2026_01/210280001" TargetMode="External" /><Relationship Id="rId8" Type="http://schemas.openxmlformats.org/officeDocument/2006/relationships/hyperlink" Target="https://podminky.urs.cz/item/CS_URS_2026_01/460171162" TargetMode="External" /><Relationship Id="rId9" Type="http://schemas.openxmlformats.org/officeDocument/2006/relationships/hyperlink" Target="https://podminky.urs.cz/item/CS_URS_2026_01/460431172" TargetMode="External" /><Relationship Id="rId10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767881118" TargetMode="External" /><Relationship Id="rId2" Type="http://schemas.openxmlformats.org/officeDocument/2006/relationships/hyperlink" Target="https://podminky.urs.cz/item/CS_URS_2026_01/998767202" TargetMode="External" /><Relationship Id="rId3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1151113" TargetMode="External" /><Relationship Id="rId2" Type="http://schemas.openxmlformats.org/officeDocument/2006/relationships/hyperlink" Target="https://podminky.urs.cz/item/CS_URS_2026_01/131251104" TargetMode="External" /><Relationship Id="rId3" Type="http://schemas.openxmlformats.org/officeDocument/2006/relationships/hyperlink" Target="https://podminky.urs.cz/item/CS_URS_2026_01/132251252" TargetMode="External" /><Relationship Id="rId4" Type="http://schemas.openxmlformats.org/officeDocument/2006/relationships/hyperlink" Target="https://podminky.urs.cz/item/CS_URS_2026_01/132254201" TargetMode="External" /><Relationship Id="rId5" Type="http://schemas.openxmlformats.org/officeDocument/2006/relationships/hyperlink" Target="https://podminky.urs.cz/item/CS_URS_2026_01/133251101" TargetMode="External" /><Relationship Id="rId6" Type="http://schemas.openxmlformats.org/officeDocument/2006/relationships/hyperlink" Target="https://podminky.urs.cz/item/CS_URS_2026_01/174151101" TargetMode="External" /><Relationship Id="rId7" Type="http://schemas.openxmlformats.org/officeDocument/2006/relationships/hyperlink" Target="https://podminky.urs.cz/item/CS_URS_2026_01/174151101" TargetMode="External" /><Relationship Id="rId8" Type="http://schemas.openxmlformats.org/officeDocument/2006/relationships/hyperlink" Target="https://podminky.urs.cz/item/CS_URS_2026_01/175111201" TargetMode="External" /><Relationship Id="rId9" Type="http://schemas.openxmlformats.org/officeDocument/2006/relationships/hyperlink" Target="https://podminky.urs.cz/item/CS_URS_2026_01/175111209" TargetMode="External" /><Relationship Id="rId10" Type="http://schemas.openxmlformats.org/officeDocument/2006/relationships/hyperlink" Target="https://podminky.urs.cz/item/CS_URS_2026_01/151101101" TargetMode="External" /><Relationship Id="rId11" Type="http://schemas.openxmlformats.org/officeDocument/2006/relationships/hyperlink" Target="https://podminky.urs.cz/item/CS_URS_2026_01/151101111" TargetMode="External" /><Relationship Id="rId12" Type="http://schemas.openxmlformats.org/officeDocument/2006/relationships/hyperlink" Target="https://podminky.urs.cz/item/CS_URS_2026_01/162351103" TargetMode="External" /><Relationship Id="rId13" Type="http://schemas.openxmlformats.org/officeDocument/2006/relationships/hyperlink" Target="https://podminky.urs.cz/item/CS_URS_2026_01/167151111" TargetMode="External" /><Relationship Id="rId14" Type="http://schemas.openxmlformats.org/officeDocument/2006/relationships/hyperlink" Target="https://podminky.urs.cz/item/CS_URS_2026_01/162751117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71201231" TargetMode="External" /><Relationship Id="rId17" Type="http://schemas.openxmlformats.org/officeDocument/2006/relationships/hyperlink" Target="https://podminky.urs.cz/item/CS_URS_2026_01/919735124" TargetMode="External" /><Relationship Id="rId18" Type="http://schemas.openxmlformats.org/officeDocument/2006/relationships/hyperlink" Target="https://podminky.urs.cz/item/CS_URS_2026_01/113107323" TargetMode="External" /><Relationship Id="rId19" Type="http://schemas.openxmlformats.org/officeDocument/2006/relationships/hyperlink" Target="https://podminky.urs.cz/item/CS_URS_2026_01/181351103" TargetMode="External" /><Relationship Id="rId20" Type="http://schemas.openxmlformats.org/officeDocument/2006/relationships/hyperlink" Target="https://podminky.urs.cz/item/CS_URS_2026_01/181411131" TargetMode="External" /><Relationship Id="rId21" Type="http://schemas.openxmlformats.org/officeDocument/2006/relationships/hyperlink" Target="https://podminky.urs.cz/item/CS_URS_2026_01/451572111" TargetMode="External" /><Relationship Id="rId22" Type="http://schemas.openxmlformats.org/officeDocument/2006/relationships/hyperlink" Target="https://podminky.urs.cz/item/CS_URS_2026_01/564952111" TargetMode="External" /><Relationship Id="rId23" Type="http://schemas.openxmlformats.org/officeDocument/2006/relationships/hyperlink" Target="https://podminky.urs.cz/item/CS_URS_2026_01/564851011" TargetMode="External" /><Relationship Id="rId24" Type="http://schemas.openxmlformats.org/officeDocument/2006/relationships/hyperlink" Target="https://podminky.urs.cz/item/CS_URS_2026_01/871310310" TargetMode="External" /><Relationship Id="rId25" Type="http://schemas.openxmlformats.org/officeDocument/2006/relationships/hyperlink" Target="https://podminky.urs.cz/item/CS_URS_2026_01/871350310" TargetMode="External" /><Relationship Id="rId26" Type="http://schemas.openxmlformats.org/officeDocument/2006/relationships/hyperlink" Target="https://podminky.urs.cz/item/CS_URS_2026_01/871360310" TargetMode="External" /><Relationship Id="rId27" Type="http://schemas.openxmlformats.org/officeDocument/2006/relationships/hyperlink" Target="https://podminky.urs.cz/item/CS_URS_2026_01/877310310" TargetMode="External" /><Relationship Id="rId28" Type="http://schemas.openxmlformats.org/officeDocument/2006/relationships/hyperlink" Target="https://podminky.urs.cz/item/CS_URS_2026_01/877350310" TargetMode="External" /><Relationship Id="rId29" Type="http://schemas.openxmlformats.org/officeDocument/2006/relationships/hyperlink" Target="https://podminky.urs.cz/item/CS_URS_2026_01/877350320" TargetMode="External" /><Relationship Id="rId30" Type="http://schemas.openxmlformats.org/officeDocument/2006/relationships/hyperlink" Target="https://podminky.urs.cz/item/CS_URS_2026_01/877350330" TargetMode="External" /><Relationship Id="rId31" Type="http://schemas.openxmlformats.org/officeDocument/2006/relationships/hyperlink" Target="https://podminky.urs.cz/item/CS_URS_2026_01/452386131" TargetMode="External" /><Relationship Id="rId32" Type="http://schemas.openxmlformats.org/officeDocument/2006/relationships/hyperlink" Target="https://podminky.urs.cz/item/CS_URS_2026_01/894410103" TargetMode="External" /><Relationship Id="rId33" Type="http://schemas.openxmlformats.org/officeDocument/2006/relationships/hyperlink" Target="https://podminky.urs.cz/item/CS_URS_2026_01/894410211" TargetMode="External" /><Relationship Id="rId34" Type="http://schemas.openxmlformats.org/officeDocument/2006/relationships/hyperlink" Target="https://podminky.urs.cz/item/CS_URS_2026_01/894410232" TargetMode="External" /><Relationship Id="rId35" Type="http://schemas.openxmlformats.org/officeDocument/2006/relationships/hyperlink" Target="https://podminky.urs.cz/item/CS_URS_2026_01/894410302" TargetMode="External" /><Relationship Id="rId36" Type="http://schemas.openxmlformats.org/officeDocument/2006/relationships/hyperlink" Target="https://podminky.urs.cz/item/CS_URS_2026_01/899104112" TargetMode="External" /><Relationship Id="rId37" Type="http://schemas.openxmlformats.org/officeDocument/2006/relationships/hyperlink" Target="https://podminky.urs.cz/item/CS_URS_2026_01/894812206" TargetMode="External" /><Relationship Id="rId38" Type="http://schemas.openxmlformats.org/officeDocument/2006/relationships/hyperlink" Target="https://podminky.urs.cz/item/CS_URS_2026_01/894812231" TargetMode="External" /><Relationship Id="rId39" Type="http://schemas.openxmlformats.org/officeDocument/2006/relationships/hyperlink" Target="https://podminky.urs.cz/item/CS_URS_2026_01/894812242" TargetMode="External" /><Relationship Id="rId40" Type="http://schemas.openxmlformats.org/officeDocument/2006/relationships/hyperlink" Target="https://podminky.urs.cz/item/CS_URS_2026_01/894812249" TargetMode="External" /><Relationship Id="rId41" Type="http://schemas.openxmlformats.org/officeDocument/2006/relationships/hyperlink" Target="https://podminky.urs.cz/item/CS_URS_2026_01/894812262" TargetMode="External" /><Relationship Id="rId42" Type="http://schemas.openxmlformats.org/officeDocument/2006/relationships/hyperlink" Target="https://podminky.urs.cz/item/CS_URS_2026_01/564811111" TargetMode="External" /><Relationship Id="rId43" Type="http://schemas.openxmlformats.org/officeDocument/2006/relationships/hyperlink" Target="https://podminky.urs.cz/item/CS_URS_2026_01/897171133" TargetMode="External" /><Relationship Id="rId44" Type="http://schemas.openxmlformats.org/officeDocument/2006/relationships/hyperlink" Target="https://podminky.urs.cz/item/CS_URS_2026_01/897173132" TargetMode="External" /><Relationship Id="rId45" Type="http://schemas.openxmlformats.org/officeDocument/2006/relationships/hyperlink" Target="https://podminky.urs.cz/item/CS_URS_2026_01/894812033" TargetMode="External" /><Relationship Id="rId46" Type="http://schemas.openxmlformats.org/officeDocument/2006/relationships/hyperlink" Target="https://podminky.urs.cz/item/CS_URS_2026_01/894812041" TargetMode="External" /><Relationship Id="rId47" Type="http://schemas.openxmlformats.org/officeDocument/2006/relationships/hyperlink" Target="https://podminky.urs.cz/item/CS_URS_2026_01/899101113" TargetMode="External" /><Relationship Id="rId48" Type="http://schemas.openxmlformats.org/officeDocument/2006/relationships/hyperlink" Target="https://podminky.urs.cz/item/CS_URS_2026_01/113202111" TargetMode="External" /><Relationship Id="rId49" Type="http://schemas.openxmlformats.org/officeDocument/2006/relationships/hyperlink" Target="https://podminky.urs.cz/item/CS_URS_2026_01/916131113" TargetMode="External" /><Relationship Id="rId50" Type="http://schemas.openxmlformats.org/officeDocument/2006/relationships/hyperlink" Target="https://podminky.urs.cz/item/CS_URS_2026_01/919121213" TargetMode="External" /><Relationship Id="rId51" Type="http://schemas.openxmlformats.org/officeDocument/2006/relationships/hyperlink" Target="https://podminky.urs.cz/item/CS_URS_2026_01/919731122" TargetMode="External" /><Relationship Id="rId52" Type="http://schemas.openxmlformats.org/officeDocument/2006/relationships/hyperlink" Target="https://podminky.urs.cz/item/CS_URS_2026_01/997221551" TargetMode="External" /><Relationship Id="rId53" Type="http://schemas.openxmlformats.org/officeDocument/2006/relationships/hyperlink" Target="https://podminky.urs.cz/item/CS_URS_2026_01/997221559" TargetMode="External" /><Relationship Id="rId54" Type="http://schemas.openxmlformats.org/officeDocument/2006/relationships/hyperlink" Target="https://podminky.urs.cz/item/CS_URS_2026_01/997221873" TargetMode="External" /><Relationship Id="rId55" Type="http://schemas.openxmlformats.org/officeDocument/2006/relationships/hyperlink" Target="https://podminky.urs.cz/item/CS_URS_2026_01/998276101" TargetMode="External" /><Relationship Id="rId56" Type="http://schemas.openxmlformats.org/officeDocument/2006/relationships/hyperlink" Target="https://podminky.urs.cz/item/CS_URS_2026_01/721241103" TargetMode="External" /><Relationship Id="rId57" Type="http://schemas.openxmlformats.org/officeDocument/2006/relationships/hyperlink" Target="https://podminky.urs.cz/item/CS_URS_2026_01/998721101" TargetMode="External" /><Relationship Id="rId5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210100251" TargetMode="External" /><Relationship Id="rId2" Type="http://schemas.openxmlformats.org/officeDocument/2006/relationships/hyperlink" Target="https://podminky.urs.cz/item/CS_URS_2026_01/210120102" TargetMode="External" /><Relationship Id="rId3" Type="http://schemas.openxmlformats.org/officeDocument/2006/relationships/hyperlink" Target="https://podminky.urs.cz/item/CS_URS_2026_01/210191542" TargetMode="External" /><Relationship Id="rId4" Type="http://schemas.openxmlformats.org/officeDocument/2006/relationships/hyperlink" Target="https://podminky.urs.cz/item/CS_URS_2026_01/210220020" TargetMode="External" /><Relationship Id="rId5" Type="http://schemas.openxmlformats.org/officeDocument/2006/relationships/hyperlink" Target="https://podminky.urs.cz/item/CS_URS_2026_01/210220022" TargetMode="External" /><Relationship Id="rId6" Type="http://schemas.openxmlformats.org/officeDocument/2006/relationships/hyperlink" Target="https://podminky.urs.cz/item/CS_URS_2026_01/210220301" TargetMode="External" /><Relationship Id="rId7" Type="http://schemas.openxmlformats.org/officeDocument/2006/relationships/hyperlink" Target="https://podminky.urs.cz/item/CS_URS_2026_01/210280001" TargetMode="External" /><Relationship Id="rId8" Type="http://schemas.openxmlformats.org/officeDocument/2006/relationships/hyperlink" Target="https://podminky.urs.cz/item/CS_URS_2026_01/460171172" TargetMode="External" /><Relationship Id="rId9" Type="http://schemas.openxmlformats.org/officeDocument/2006/relationships/hyperlink" Target="https://podminky.urs.cz/item/CS_URS_2026_01/460431182" TargetMode="External" /><Relationship Id="rId10" Type="http://schemas.openxmlformats.org/officeDocument/2006/relationships/hyperlink" Target="https://podminky.urs.cz/item/CS_URS_2026_01/460671113" TargetMode="External" /><Relationship Id="rId1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966073121" TargetMode="External" /><Relationship Id="rId2" Type="http://schemas.openxmlformats.org/officeDocument/2006/relationships/hyperlink" Target="https://podminky.urs.cz/item/CS_URS_2026_01/764004801" TargetMode="External" /><Relationship Id="rId3" Type="http://schemas.openxmlformats.org/officeDocument/2006/relationships/hyperlink" Target="https://podminky.urs.cz/item/CS_URS_2026_01/764004861" TargetMode="External" /><Relationship Id="rId4" Type="http://schemas.openxmlformats.org/officeDocument/2006/relationships/hyperlink" Target="https://podminky.urs.cz/item/CS_URS_2026_01/968062247" TargetMode="External" /><Relationship Id="rId5" Type="http://schemas.openxmlformats.org/officeDocument/2006/relationships/hyperlink" Target="https://podminky.urs.cz/item/CS_URS_2026_01/962051115" TargetMode="External" /><Relationship Id="rId6" Type="http://schemas.openxmlformats.org/officeDocument/2006/relationships/hyperlink" Target="https://podminky.urs.cz/item/CS_URS_2026_01/966071121" TargetMode="External" /><Relationship Id="rId7" Type="http://schemas.openxmlformats.org/officeDocument/2006/relationships/hyperlink" Target="https://podminky.urs.cz/item/CS_URS_2026_01/966072820" TargetMode="External" /><Relationship Id="rId8" Type="http://schemas.openxmlformats.org/officeDocument/2006/relationships/hyperlink" Target="https://podminky.urs.cz/item/CS_URS_2026_01/966071721" TargetMode="External" /><Relationship Id="rId9" Type="http://schemas.openxmlformats.org/officeDocument/2006/relationships/hyperlink" Target="https://podminky.urs.cz/item/CS_URS_2026_01/966073813" TargetMode="External" /><Relationship Id="rId10" Type="http://schemas.openxmlformats.org/officeDocument/2006/relationships/hyperlink" Target="https://podminky.urs.cz/item/CS_URS_2026_01/981011412" TargetMode="External" /><Relationship Id="rId11" Type="http://schemas.openxmlformats.org/officeDocument/2006/relationships/hyperlink" Target="https://podminky.urs.cz/item/CS_URS_2026_01/981332111" TargetMode="External" /><Relationship Id="rId12" Type="http://schemas.openxmlformats.org/officeDocument/2006/relationships/hyperlink" Target="https://podminky.urs.cz/item/CS_URS_2026_01/981513114" TargetMode="External" /><Relationship Id="rId13" Type="http://schemas.openxmlformats.org/officeDocument/2006/relationships/hyperlink" Target="https://podminky.urs.cz/item/CS_URS_2026_01/723150805" TargetMode="External" /><Relationship Id="rId14" Type="http://schemas.openxmlformats.org/officeDocument/2006/relationships/hyperlink" Target="https://podminky.urs.cz/item/CS_URS_2026_01/997006002" TargetMode="External" /><Relationship Id="rId15" Type="http://schemas.openxmlformats.org/officeDocument/2006/relationships/hyperlink" Target="https://podminky.urs.cz/item/CS_URS_2026_01/997013111" TargetMode="External" /><Relationship Id="rId16" Type="http://schemas.openxmlformats.org/officeDocument/2006/relationships/hyperlink" Target="https://podminky.urs.cz/item/CS_URS_2026_01/997013501" TargetMode="External" /><Relationship Id="rId17" Type="http://schemas.openxmlformats.org/officeDocument/2006/relationships/hyperlink" Target="https://podminky.urs.cz/item/CS_URS_2026_01/997013509" TargetMode="External" /><Relationship Id="rId18" Type="http://schemas.openxmlformats.org/officeDocument/2006/relationships/hyperlink" Target="https://podminky.urs.cz/item/CS_URS_2026_01/997013862" TargetMode="External" /><Relationship Id="rId19" Type="http://schemas.openxmlformats.org/officeDocument/2006/relationships/hyperlink" Target="https://podminky.urs.cz/item/CS_URS_2026_01/997013871" TargetMode="External" /><Relationship Id="rId20" Type="http://schemas.openxmlformats.org/officeDocument/2006/relationships/hyperlink" Target="https://podminky.urs.cz/item/CS_URS_2026_01/HZS2231" TargetMode="External" /><Relationship Id="rId21" Type="http://schemas.openxmlformats.org/officeDocument/2006/relationships/hyperlink" Target="https://podminky.urs.cz/item/CS_URS_2026_01/HZS249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2026_03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Novostavba skladovací haly - Havlíčkův Brod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Havlíčkův Brod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3. 3. 2026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Technické služby Havlíčkův Brod, Na Valech 3523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AGROPROJEKT Jihlava, spol.s r.o., Strojírenská 4/7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Fr.Neuwirth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ROUND(AG55+SUM(AG61:AG64),2)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ROUND(AS55+SUM(AS61:AS64),2)</f>
        <v>0</v>
      </c>
      <c r="AT54" s="109">
        <f>ROUND(SUM(AV54:AW54),2)</f>
        <v>0</v>
      </c>
      <c r="AU54" s="110">
        <f>ROUND(AU55+SUM(AU61:AU64),5)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ROUND(AZ55+SUM(AZ61:AZ64),2)</f>
        <v>0</v>
      </c>
      <c r="BA54" s="109">
        <f>ROUND(BA55+SUM(BA61:BA64),2)</f>
        <v>0</v>
      </c>
      <c r="BB54" s="109">
        <f>ROUND(BB55+SUM(BB61:BB64),2)</f>
        <v>0</v>
      </c>
      <c r="BC54" s="109">
        <f>ROUND(BC55+SUM(BC61:BC64),2)</f>
        <v>0</v>
      </c>
      <c r="BD54" s="111">
        <f>ROUND(BD55+SUM(BD61:BD64),2)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16.5" customHeight="1">
      <c r="A55" s="7"/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ROUND(SUM(AG56:AG60),2)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78</v>
      </c>
      <c r="AR55" s="121"/>
      <c r="AS55" s="122">
        <f>ROUND(SUM(AS56:AS60),2)</f>
        <v>0</v>
      </c>
      <c r="AT55" s="123">
        <f>ROUND(SUM(AV55:AW55),2)</f>
        <v>0</v>
      </c>
      <c r="AU55" s="124">
        <f>ROUND(SUM(AU56:AU60),5)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ROUND(SUM(AZ56:AZ60),2)</f>
        <v>0</v>
      </c>
      <c r="BA55" s="123">
        <f>ROUND(SUM(BA56:BA60),2)</f>
        <v>0</v>
      </c>
      <c r="BB55" s="123">
        <f>ROUND(SUM(BB56:BB60),2)</f>
        <v>0</v>
      </c>
      <c r="BC55" s="123">
        <f>ROUND(SUM(BC56:BC60),2)</f>
        <v>0</v>
      </c>
      <c r="BD55" s="125">
        <f>ROUND(SUM(BD56:BD60),2)</f>
        <v>0</v>
      </c>
      <c r="BE55" s="7"/>
      <c r="BS55" s="126" t="s">
        <v>71</v>
      </c>
      <c r="BT55" s="126" t="s">
        <v>79</v>
      </c>
      <c r="BU55" s="126" t="s">
        <v>73</v>
      </c>
      <c r="BV55" s="126" t="s">
        <v>74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4" customFormat="1" ht="16.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'01 - stavební část'!J32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'01 - stavební část'!P106</f>
        <v>0</v>
      </c>
      <c r="AV56" s="133">
        <f>'01 - stavební část'!J35</f>
        <v>0</v>
      </c>
      <c r="AW56" s="133">
        <f>'01 - stavební část'!J36</f>
        <v>0</v>
      </c>
      <c r="AX56" s="133">
        <f>'01 - stavební část'!J37</f>
        <v>0</v>
      </c>
      <c r="AY56" s="133">
        <f>'01 - stavební část'!J38</f>
        <v>0</v>
      </c>
      <c r="AZ56" s="133">
        <f>'01 - stavební část'!F35</f>
        <v>0</v>
      </c>
      <c r="BA56" s="133">
        <f>'01 - stavební část'!F36</f>
        <v>0</v>
      </c>
      <c r="BB56" s="133">
        <f>'01 - stavební část'!F37</f>
        <v>0</v>
      </c>
      <c r="BC56" s="133">
        <f>'01 - stavební část'!F38</f>
        <v>0</v>
      </c>
      <c r="BD56" s="135">
        <f>'01 - stavební část'!F39</f>
        <v>0</v>
      </c>
      <c r="BE56" s="4"/>
      <c r="BT56" s="136" t="s">
        <v>81</v>
      </c>
      <c r="BV56" s="136" t="s">
        <v>74</v>
      </c>
      <c r="BW56" s="136" t="s">
        <v>86</v>
      </c>
      <c r="BX56" s="136" t="s">
        <v>80</v>
      </c>
      <c r="CL56" s="136" t="s">
        <v>19</v>
      </c>
    </row>
    <row r="57" s="4" customFormat="1" ht="16.5" customHeight="1">
      <c r="A57" s="127" t="s">
        <v>82</v>
      </c>
      <c r="B57" s="66"/>
      <c r="C57" s="128"/>
      <c r="D57" s="128"/>
      <c r="E57" s="129" t="s">
        <v>87</v>
      </c>
      <c r="F57" s="129"/>
      <c r="G57" s="129"/>
      <c r="H57" s="129"/>
      <c r="I57" s="129"/>
      <c r="J57" s="128"/>
      <c r="K57" s="129" t="s">
        <v>88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'02 - silnoproudá elektrot...'!J32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85</v>
      </c>
      <c r="AR57" s="68"/>
      <c r="AS57" s="132">
        <v>0</v>
      </c>
      <c r="AT57" s="133">
        <f>ROUND(SUM(AV57:AW57),2)</f>
        <v>0</v>
      </c>
      <c r="AU57" s="134">
        <f>'02 - silnoproudá elektrot...'!P89</f>
        <v>0</v>
      </c>
      <c r="AV57" s="133">
        <f>'02 - silnoproudá elektrot...'!J35</f>
        <v>0</v>
      </c>
      <c r="AW57" s="133">
        <f>'02 - silnoproudá elektrot...'!J36</f>
        <v>0</v>
      </c>
      <c r="AX57" s="133">
        <f>'02 - silnoproudá elektrot...'!J37</f>
        <v>0</v>
      </c>
      <c r="AY57" s="133">
        <f>'02 - silnoproudá elektrot...'!J38</f>
        <v>0</v>
      </c>
      <c r="AZ57" s="133">
        <f>'02 - silnoproudá elektrot...'!F35</f>
        <v>0</v>
      </c>
      <c r="BA57" s="133">
        <f>'02 - silnoproudá elektrot...'!F36</f>
        <v>0</v>
      </c>
      <c r="BB57" s="133">
        <f>'02 - silnoproudá elektrot...'!F37</f>
        <v>0</v>
      </c>
      <c r="BC57" s="133">
        <f>'02 - silnoproudá elektrot...'!F38</f>
        <v>0</v>
      </c>
      <c r="BD57" s="135">
        <f>'02 - silnoproudá elektrot...'!F39</f>
        <v>0</v>
      </c>
      <c r="BE57" s="4"/>
      <c r="BT57" s="136" t="s">
        <v>81</v>
      </c>
      <c r="BV57" s="136" t="s">
        <v>74</v>
      </c>
      <c r="BW57" s="136" t="s">
        <v>89</v>
      </c>
      <c r="BX57" s="136" t="s">
        <v>80</v>
      </c>
      <c r="CL57" s="136" t="s">
        <v>19</v>
      </c>
    </row>
    <row r="58" s="4" customFormat="1" ht="16.5" customHeight="1">
      <c r="A58" s="127" t="s">
        <v>82</v>
      </c>
      <c r="B58" s="66"/>
      <c r="C58" s="128"/>
      <c r="D58" s="128"/>
      <c r="E58" s="129" t="s">
        <v>90</v>
      </c>
      <c r="F58" s="129"/>
      <c r="G58" s="129"/>
      <c r="H58" s="129"/>
      <c r="I58" s="129"/>
      <c r="J58" s="128"/>
      <c r="K58" s="129" t="s">
        <v>91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'03 - hromosvod a uzemnění'!J32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v>0</v>
      </c>
      <c r="AT58" s="133">
        <f>ROUND(SUM(AV58:AW58),2)</f>
        <v>0</v>
      </c>
      <c r="AU58" s="134">
        <f>'03 - hromosvod a uzemnění'!P88</f>
        <v>0</v>
      </c>
      <c r="AV58" s="133">
        <f>'03 - hromosvod a uzemnění'!J35</f>
        <v>0</v>
      </c>
      <c r="AW58" s="133">
        <f>'03 - hromosvod a uzemnění'!J36</f>
        <v>0</v>
      </c>
      <c r="AX58" s="133">
        <f>'03 - hromosvod a uzemnění'!J37</f>
        <v>0</v>
      </c>
      <c r="AY58" s="133">
        <f>'03 - hromosvod a uzemnění'!J38</f>
        <v>0</v>
      </c>
      <c r="AZ58" s="133">
        <f>'03 - hromosvod a uzemnění'!F35</f>
        <v>0</v>
      </c>
      <c r="BA58" s="133">
        <f>'03 - hromosvod a uzemnění'!F36</f>
        <v>0</v>
      </c>
      <c r="BB58" s="133">
        <f>'03 - hromosvod a uzemnění'!F37</f>
        <v>0</v>
      </c>
      <c r="BC58" s="133">
        <f>'03 - hromosvod a uzemnění'!F38</f>
        <v>0</v>
      </c>
      <c r="BD58" s="135">
        <f>'03 - hromosvod a uzemnění'!F39</f>
        <v>0</v>
      </c>
      <c r="BE58" s="4"/>
      <c r="BT58" s="136" t="s">
        <v>81</v>
      </c>
      <c r="BV58" s="136" t="s">
        <v>74</v>
      </c>
      <c r="BW58" s="136" t="s">
        <v>92</v>
      </c>
      <c r="BX58" s="136" t="s">
        <v>80</v>
      </c>
      <c r="CL58" s="136" t="s">
        <v>19</v>
      </c>
    </row>
    <row r="59" s="4" customFormat="1" ht="16.5" customHeight="1">
      <c r="A59" s="127" t="s">
        <v>82</v>
      </c>
      <c r="B59" s="66"/>
      <c r="C59" s="128"/>
      <c r="D59" s="128"/>
      <c r="E59" s="129" t="s">
        <v>93</v>
      </c>
      <c r="F59" s="129"/>
      <c r="G59" s="129"/>
      <c r="H59" s="129"/>
      <c r="I59" s="129"/>
      <c r="J59" s="128"/>
      <c r="K59" s="129" t="s">
        <v>94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'04 - dohledový systém VSS'!J32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'04 - dohledový systém VSS'!P89</f>
        <v>0</v>
      </c>
      <c r="AV59" s="133">
        <f>'04 - dohledový systém VSS'!J35</f>
        <v>0</v>
      </c>
      <c r="AW59" s="133">
        <f>'04 - dohledový systém VSS'!J36</f>
        <v>0</v>
      </c>
      <c r="AX59" s="133">
        <f>'04 - dohledový systém VSS'!J37</f>
        <v>0</v>
      </c>
      <c r="AY59" s="133">
        <f>'04 - dohledový systém VSS'!J38</f>
        <v>0</v>
      </c>
      <c r="AZ59" s="133">
        <f>'04 - dohledový systém VSS'!F35</f>
        <v>0</v>
      </c>
      <c r="BA59" s="133">
        <f>'04 - dohledový systém VSS'!F36</f>
        <v>0</v>
      </c>
      <c r="BB59" s="133">
        <f>'04 - dohledový systém VSS'!F37</f>
        <v>0</v>
      </c>
      <c r="BC59" s="133">
        <f>'04 - dohledový systém VSS'!F38</f>
        <v>0</v>
      </c>
      <c r="BD59" s="135">
        <f>'04 - dohledový systém VSS'!F39</f>
        <v>0</v>
      </c>
      <c r="BE59" s="4"/>
      <c r="BT59" s="136" t="s">
        <v>81</v>
      </c>
      <c r="BV59" s="136" t="s">
        <v>74</v>
      </c>
      <c r="BW59" s="136" t="s">
        <v>95</v>
      </c>
      <c r="BX59" s="136" t="s">
        <v>80</v>
      </c>
      <c r="CL59" s="136" t="s">
        <v>19</v>
      </c>
    </row>
    <row r="60" s="4" customFormat="1" ht="16.5" customHeight="1">
      <c r="A60" s="127" t="s">
        <v>82</v>
      </c>
      <c r="B60" s="66"/>
      <c r="C60" s="128"/>
      <c r="D60" s="128"/>
      <c r="E60" s="129" t="s">
        <v>96</v>
      </c>
      <c r="F60" s="129"/>
      <c r="G60" s="129"/>
      <c r="H60" s="129"/>
      <c r="I60" s="129"/>
      <c r="J60" s="128"/>
      <c r="K60" s="129" t="s">
        <v>97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'05 - záchytný systém (cer...'!J32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v>0</v>
      </c>
      <c r="AT60" s="133">
        <f>ROUND(SUM(AV60:AW60),2)</f>
        <v>0</v>
      </c>
      <c r="AU60" s="134">
        <f>'05 - záchytný systém (cer...'!P87</f>
        <v>0</v>
      </c>
      <c r="AV60" s="133">
        <f>'05 - záchytný systém (cer...'!J35</f>
        <v>0</v>
      </c>
      <c r="AW60" s="133">
        <f>'05 - záchytný systém (cer...'!J36</f>
        <v>0</v>
      </c>
      <c r="AX60" s="133">
        <f>'05 - záchytný systém (cer...'!J37</f>
        <v>0</v>
      </c>
      <c r="AY60" s="133">
        <f>'05 - záchytný systém (cer...'!J38</f>
        <v>0</v>
      </c>
      <c r="AZ60" s="133">
        <f>'05 - záchytný systém (cer...'!F35</f>
        <v>0</v>
      </c>
      <c r="BA60" s="133">
        <f>'05 - záchytný systém (cer...'!F36</f>
        <v>0</v>
      </c>
      <c r="BB60" s="133">
        <f>'05 - záchytný systém (cer...'!F37</f>
        <v>0</v>
      </c>
      <c r="BC60" s="133">
        <f>'05 - záchytný systém (cer...'!F38</f>
        <v>0</v>
      </c>
      <c r="BD60" s="135">
        <f>'05 - záchytný systém (cer...'!F39</f>
        <v>0</v>
      </c>
      <c r="BE60" s="4"/>
      <c r="BT60" s="136" t="s">
        <v>81</v>
      </c>
      <c r="BV60" s="136" t="s">
        <v>74</v>
      </c>
      <c r="BW60" s="136" t="s">
        <v>98</v>
      </c>
      <c r="BX60" s="136" t="s">
        <v>80</v>
      </c>
      <c r="CL60" s="136" t="s">
        <v>19</v>
      </c>
    </row>
    <row r="61" s="7" customFormat="1" ht="16.5" customHeight="1">
      <c r="A61" s="127" t="s">
        <v>82</v>
      </c>
      <c r="B61" s="114"/>
      <c r="C61" s="115"/>
      <c r="D61" s="116" t="s">
        <v>99</v>
      </c>
      <c r="E61" s="116"/>
      <c r="F61" s="116"/>
      <c r="G61" s="116"/>
      <c r="H61" s="116"/>
      <c r="I61" s="117"/>
      <c r="J61" s="116" t="s">
        <v>100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9">
        <f>'SO_02 - vsakovací galerie...'!J30</f>
        <v>0</v>
      </c>
      <c r="AH61" s="117"/>
      <c r="AI61" s="117"/>
      <c r="AJ61" s="117"/>
      <c r="AK61" s="117"/>
      <c r="AL61" s="117"/>
      <c r="AM61" s="117"/>
      <c r="AN61" s="119">
        <f>SUM(AG61,AT61)</f>
        <v>0</v>
      </c>
      <c r="AO61" s="117"/>
      <c r="AP61" s="117"/>
      <c r="AQ61" s="120" t="s">
        <v>78</v>
      </c>
      <c r="AR61" s="121"/>
      <c r="AS61" s="122">
        <v>0</v>
      </c>
      <c r="AT61" s="123">
        <f>ROUND(SUM(AV61:AW61),2)</f>
        <v>0</v>
      </c>
      <c r="AU61" s="124">
        <f>'SO_02 - vsakovací galerie...'!P94</f>
        <v>0</v>
      </c>
      <c r="AV61" s="123">
        <f>'SO_02 - vsakovací galerie...'!J33</f>
        <v>0</v>
      </c>
      <c r="AW61" s="123">
        <f>'SO_02 - vsakovací galerie...'!J34</f>
        <v>0</v>
      </c>
      <c r="AX61" s="123">
        <f>'SO_02 - vsakovací galerie...'!J35</f>
        <v>0</v>
      </c>
      <c r="AY61" s="123">
        <f>'SO_02 - vsakovací galerie...'!J36</f>
        <v>0</v>
      </c>
      <c r="AZ61" s="123">
        <f>'SO_02 - vsakovací galerie...'!F33</f>
        <v>0</v>
      </c>
      <c r="BA61" s="123">
        <f>'SO_02 - vsakovací galerie...'!F34</f>
        <v>0</v>
      </c>
      <c r="BB61" s="123">
        <f>'SO_02 - vsakovací galerie...'!F35</f>
        <v>0</v>
      </c>
      <c r="BC61" s="123">
        <f>'SO_02 - vsakovací galerie...'!F36</f>
        <v>0</v>
      </c>
      <c r="BD61" s="125">
        <f>'SO_02 - vsakovací galerie...'!F37</f>
        <v>0</v>
      </c>
      <c r="BE61" s="7"/>
      <c r="BT61" s="126" t="s">
        <v>79</v>
      </c>
      <c r="BV61" s="126" t="s">
        <v>74</v>
      </c>
      <c r="BW61" s="126" t="s">
        <v>101</v>
      </c>
      <c r="BX61" s="126" t="s">
        <v>5</v>
      </c>
      <c r="CL61" s="126" t="s">
        <v>19</v>
      </c>
      <c r="CM61" s="126" t="s">
        <v>81</v>
      </c>
    </row>
    <row r="62" s="7" customFormat="1" ht="16.5" customHeight="1">
      <c r="A62" s="127" t="s">
        <v>82</v>
      </c>
      <c r="B62" s="114"/>
      <c r="C62" s="115"/>
      <c r="D62" s="116" t="s">
        <v>102</v>
      </c>
      <c r="E62" s="116"/>
      <c r="F62" s="116"/>
      <c r="G62" s="116"/>
      <c r="H62" s="116"/>
      <c r="I62" s="117"/>
      <c r="J62" s="116" t="s">
        <v>103</v>
      </c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9">
        <f>'SO_03 - kabelová přípojka NN'!J30</f>
        <v>0</v>
      </c>
      <c r="AH62" s="117"/>
      <c r="AI62" s="117"/>
      <c r="AJ62" s="117"/>
      <c r="AK62" s="117"/>
      <c r="AL62" s="117"/>
      <c r="AM62" s="117"/>
      <c r="AN62" s="119">
        <f>SUM(AG62,AT62)</f>
        <v>0</v>
      </c>
      <c r="AO62" s="117"/>
      <c r="AP62" s="117"/>
      <c r="AQ62" s="120" t="s">
        <v>78</v>
      </c>
      <c r="AR62" s="121"/>
      <c r="AS62" s="122">
        <v>0</v>
      </c>
      <c r="AT62" s="123">
        <f>ROUND(SUM(AV62:AW62),2)</f>
        <v>0</v>
      </c>
      <c r="AU62" s="124">
        <f>'SO_03 - kabelová přípojka NN'!P82</f>
        <v>0</v>
      </c>
      <c r="AV62" s="123">
        <f>'SO_03 - kabelová přípojka NN'!J33</f>
        <v>0</v>
      </c>
      <c r="AW62" s="123">
        <f>'SO_03 - kabelová přípojka NN'!J34</f>
        <v>0</v>
      </c>
      <c r="AX62" s="123">
        <f>'SO_03 - kabelová přípojka NN'!J35</f>
        <v>0</v>
      </c>
      <c r="AY62" s="123">
        <f>'SO_03 - kabelová přípojka NN'!J36</f>
        <v>0</v>
      </c>
      <c r="AZ62" s="123">
        <f>'SO_03 - kabelová přípojka NN'!F33</f>
        <v>0</v>
      </c>
      <c r="BA62" s="123">
        <f>'SO_03 - kabelová přípojka NN'!F34</f>
        <v>0</v>
      </c>
      <c r="BB62" s="123">
        <f>'SO_03 - kabelová přípojka NN'!F35</f>
        <v>0</v>
      </c>
      <c r="BC62" s="123">
        <f>'SO_03 - kabelová přípojka NN'!F36</f>
        <v>0</v>
      </c>
      <c r="BD62" s="125">
        <f>'SO_03 - kabelová přípojka NN'!F37</f>
        <v>0</v>
      </c>
      <c r="BE62" s="7"/>
      <c r="BT62" s="126" t="s">
        <v>79</v>
      </c>
      <c r="BV62" s="126" t="s">
        <v>74</v>
      </c>
      <c r="BW62" s="126" t="s">
        <v>104</v>
      </c>
      <c r="BX62" s="126" t="s">
        <v>5</v>
      </c>
      <c r="CL62" s="126" t="s">
        <v>19</v>
      </c>
      <c r="CM62" s="126" t="s">
        <v>81</v>
      </c>
    </row>
    <row r="63" s="7" customFormat="1" ht="16.5" customHeight="1">
      <c r="A63" s="127" t="s">
        <v>82</v>
      </c>
      <c r="B63" s="114"/>
      <c r="C63" s="115"/>
      <c r="D63" s="116" t="s">
        <v>105</v>
      </c>
      <c r="E63" s="116"/>
      <c r="F63" s="116"/>
      <c r="G63" s="116"/>
      <c r="H63" s="116"/>
      <c r="I63" s="117"/>
      <c r="J63" s="116" t="s">
        <v>106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9">
        <f>'SO_04 - demolice'!J30</f>
        <v>0</v>
      </c>
      <c r="AH63" s="117"/>
      <c r="AI63" s="117"/>
      <c r="AJ63" s="117"/>
      <c r="AK63" s="117"/>
      <c r="AL63" s="117"/>
      <c r="AM63" s="117"/>
      <c r="AN63" s="119">
        <f>SUM(AG63,AT63)</f>
        <v>0</v>
      </c>
      <c r="AO63" s="117"/>
      <c r="AP63" s="117"/>
      <c r="AQ63" s="120" t="s">
        <v>78</v>
      </c>
      <c r="AR63" s="121"/>
      <c r="AS63" s="122">
        <v>0</v>
      </c>
      <c r="AT63" s="123">
        <f>ROUND(SUM(AV63:AW63),2)</f>
        <v>0</v>
      </c>
      <c r="AU63" s="124">
        <f>'SO_04 - demolice'!P85</f>
        <v>0</v>
      </c>
      <c r="AV63" s="123">
        <f>'SO_04 - demolice'!J33</f>
        <v>0</v>
      </c>
      <c r="AW63" s="123">
        <f>'SO_04 - demolice'!J34</f>
        <v>0</v>
      </c>
      <c r="AX63" s="123">
        <f>'SO_04 - demolice'!J35</f>
        <v>0</v>
      </c>
      <c r="AY63" s="123">
        <f>'SO_04 - demolice'!J36</f>
        <v>0</v>
      </c>
      <c r="AZ63" s="123">
        <f>'SO_04 - demolice'!F33</f>
        <v>0</v>
      </c>
      <c r="BA63" s="123">
        <f>'SO_04 - demolice'!F34</f>
        <v>0</v>
      </c>
      <c r="BB63" s="123">
        <f>'SO_04 - demolice'!F35</f>
        <v>0</v>
      </c>
      <c r="BC63" s="123">
        <f>'SO_04 - demolice'!F36</f>
        <v>0</v>
      </c>
      <c r="BD63" s="125">
        <f>'SO_04 - demolice'!F37</f>
        <v>0</v>
      </c>
      <c r="BE63" s="7"/>
      <c r="BT63" s="126" t="s">
        <v>79</v>
      </c>
      <c r="BV63" s="126" t="s">
        <v>74</v>
      </c>
      <c r="BW63" s="126" t="s">
        <v>107</v>
      </c>
      <c r="BX63" s="126" t="s">
        <v>5</v>
      </c>
      <c r="CL63" s="126" t="s">
        <v>19</v>
      </c>
      <c r="CM63" s="126" t="s">
        <v>81</v>
      </c>
    </row>
    <row r="64" s="7" customFormat="1" ht="16.5" customHeight="1">
      <c r="A64" s="127" t="s">
        <v>82</v>
      </c>
      <c r="B64" s="114"/>
      <c r="C64" s="115"/>
      <c r="D64" s="116" t="s">
        <v>108</v>
      </c>
      <c r="E64" s="116"/>
      <c r="F64" s="116"/>
      <c r="G64" s="116"/>
      <c r="H64" s="116"/>
      <c r="I64" s="117"/>
      <c r="J64" s="116" t="s">
        <v>109</v>
      </c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9">
        <f>'VON - Vedlejší a ostatní ...'!J30</f>
        <v>0</v>
      </c>
      <c r="AH64" s="117"/>
      <c r="AI64" s="117"/>
      <c r="AJ64" s="117"/>
      <c r="AK64" s="117"/>
      <c r="AL64" s="117"/>
      <c r="AM64" s="117"/>
      <c r="AN64" s="119">
        <f>SUM(AG64,AT64)</f>
        <v>0</v>
      </c>
      <c r="AO64" s="117"/>
      <c r="AP64" s="117"/>
      <c r="AQ64" s="120" t="s">
        <v>78</v>
      </c>
      <c r="AR64" s="121"/>
      <c r="AS64" s="137">
        <v>0</v>
      </c>
      <c r="AT64" s="138">
        <f>ROUND(SUM(AV64:AW64),2)</f>
        <v>0</v>
      </c>
      <c r="AU64" s="139">
        <f>'VON - Vedlejší a ostatní ...'!P80</f>
        <v>0</v>
      </c>
      <c r="AV64" s="138">
        <f>'VON - Vedlejší a ostatní ...'!J33</f>
        <v>0</v>
      </c>
      <c r="AW64" s="138">
        <f>'VON - Vedlejší a ostatní ...'!J34</f>
        <v>0</v>
      </c>
      <c r="AX64" s="138">
        <f>'VON - Vedlejší a ostatní ...'!J35</f>
        <v>0</v>
      </c>
      <c r="AY64" s="138">
        <f>'VON - Vedlejší a ostatní ...'!J36</f>
        <v>0</v>
      </c>
      <c r="AZ64" s="138">
        <f>'VON - Vedlejší a ostatní ...'!F33</f>
        <v>0</v>
      </c>
      <c r="BA64" s="138">
        <f>'VON - Vedlejší a ostatní ...'!F34</f>
        <v>0</v>
      </c>
      <c r="BB64" s="138">
        <f>'VON - Vedlejší a ostatní ...'!F35</f>
        <v>0</v>
      </c>
      <c r="BC64" s="138">
        <f>'VON - Vedlejší a ostatní ...'!F36</f>
        <v>0</v>
      </c>
      <c r="BD64" s="140">
        <f>'VON - Vedlejší a ostatní ...'!F37</f>
        <v>0</v>
      </c>
      <c r="BE64" s="7"/>
      <c r="BT64" s="126" t="s">
        <v>79</v>
      </c>
      <c r="BV64" s="126" t="s">
        <v>74</v>
      </c>
      <c r="BW64" s="126" t="s">
        <v>110</v>
      </c>
      <c r="BX64" s="126" t="s">
        <v>5</v>
      </c>
      <c r="CL64" s="126" t="s">
        <v>19</v>
      </c>
      <c r="CM64" s="126" t="s">
        <v>81</v>
      </c>
    </row>
    <row r="65" s="2" customFormat="1" ht="30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7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47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</row>
  </sheetData>
  <sheetProtection sheet="1" formatColumns="0" formatRows="0" objects="1" scenarios="1" spinCount="100000" saltValue="mvLZuimuESnguXIjM29duuCM/hKZQa9Dbl7HQjIN9Neo56jYcxWvjje/HhTNrcj0eWAnpOfiBaiwlFuUdaEyTg==" hashValue="ZO8i6u/SRvofyc8j6Hb6Fjrw1939iFvGzIo6cXL7huDVw1YX7NXRw/3Pm+haFvHSbY1QHO71mHCnMhQYHFFRpg==" algorithmName="SHA-512" password="CEE1"/>
  <mergeCells count="78">
    <mergeCell ref="C52:G52"/>
    <mergeCell ref="D64:H64"/>
    <mergeCell ref="D63:H63"/>
    <mergeCell ref="D55:H55"/>
    <mergeCell ref="D62:H62"/>
    <mergeCell ref="D61:H61"/>
    <mergeCell ref="E58:I58"/>
    <mergeCell ref="E56:I56"/>
    <mergeCell ref="E59:I59"/>
    <mergeCell ref="E60:I60"/>
    <mergeCell ref="E57:I57"/>
    <mergeCell ref="I52:AF52"/>
    <mergeCell ref="J61:AF61"/>
    <mergeCell ref="J55:AF55"/>
    <mergeCell ref="J62:AF62"/>
    <mergeCell ref="J63:AF63"/>
    <mergeCell ref="J64:AF64"/>
    <mergeCell ref="K59:AF59"/>
    <mergeCell ref="K58:AF58"/>
    <mergeCell ref="K56:AF56"/>
    <mergeCell ref="K57:AF57"/>
    <mergeCell ref="K60:AF60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7:AM57"/>
    <mergeCell ref="AG52:AM52"/>
    <mergeCell ref="AG62:AM62"/>
    <mergeCell ref="AG60:AM60"/>
    <mergeCell ref="AG61:AM61"/>
    <mergeCell ref="AG59:AM59"/>
    <mergeCell ref="AG63:AM63"/>
    <mergeCell ref="AG55:AM55"/>
    <mergeCell ref="AG56:AM56"/>
    <mergeCell ref="AG64:AM64"/>
    <mergeCell ref="AG58:AM58"/>
    <mergeCell ref="AM49:AP49"/>
    <mergeCell ref="AM47:AN47"/>
    <mergeCell ref="AM50:AP50"/>
    <mergeCell ref="AN64:AP64"/>
    <mergeCell ref="AN63:AP63"/>
    <mergeCell ref="AN52:AP52"/>
    <mergeCell ref="AN57:AP57"/>
    <mergeCell ref="AN61:AP61"/>
    <mergeCell ref="AN60:AP60"/>
    <mergeCell ref="AN55:AP55"/>
    <mergeCell ref="AN59:AP59"/>
    <mergeCell ref="AN56:AP56"/>
    <mergeCell ref="AN62:AP62"/>
    <mergeCell ref="AN58:AP58"/>
    <mergeCell ref="AS49:AT51"/>
    <mergeCell ref="AN54:AP54"/>
  </mergeCells>
  <hyperlinks>
    <hyperlink ref="A56" location="'01 - stavební část'!C2" display="/"/>
    <hyperlink ref="A57" location="'02 - silnoproudá elektrot...'!C2" display="/"/>
    <hyperlink ref="A58" location="'03 - hromosvod a uzemnění'!C2" display="/"/>
    <hyperlink ref="A59" location="'04 - dohledový systém VSS'!C2" display="/"/>
    <hyperlink ref="A60" location="'05 - záchytný systém (cer...'!C2" display="/"/>
    <hyperlink ref="A61" location="'SO_02 - vsakovací galerie...'!C2" display="/"/>
    <hyperlink ref="A62" location="'SO_03 - kabelová přípojka NN'!C2" display="/"/>
    <hyperlink ref="A63" location="'SO_04 - demolice'!C2" display="/"/>
    <hyperlink ref="A64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112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1486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3. 3. 2026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ROUND(J80,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ROUND((SUM(BE80:BE91)),  2)</f>
        <v>0</v>
      </c>
      <c r="G33" s="41"/>
      <c r="H33" s="41"/>
      <c r="I33" s="160">
        <v>0.20999999999999999</v>
      </c>
      <c r="J33" s="159">
        <f>ROUND(((SUM(BE80:BE91))*I33),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ROUND((SUM(BF80:BF91)),  2)</f>
        <v>0</v>
      </c>
      <c r="G34" s="41"/>
      <c r="H34" s="41"/>
      <c r="I34" s="160">
        <v>0.12</v>
      </c>
      <c r="J34" s="159">
        <f>ROUND(((SUM(BF80:BF91))*I34),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ROUND((SUM(BG80:BG91)),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ROUND((SUM(BH80:BH91)),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ROUND((SUM(BI80:BI91)),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116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Novostavba skladovací haly - Havlíčkův Brod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112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VON - Vedlejší a ostatní náklady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Havlíčkův Brod</v>
      </c>
      <c r="G52" s="43"/>
      <c r="H52" s="43"/>
      <c r="I52" s="35" t="s">
        <v>23</v>
      </c>
      <c r="J52" s="75" t="str">
        <f>IF(J12="","",J12)</f>
        <v>3. 3. 2026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Technické služby Havlíčkův Brod, Na Valech 3523</v>
      </c>
      <c r="G54" s="43"/>
      <c r="H54" s="43"/>
      <c r="I54" s="35" t="s">
        <v>31</v>
      </c>
      <c r="J54" s="39" t="str">
        <f>E21</f>
        <v>AGROPROJEKT Jihlava, spol.s r.o., Strojírenská 4/7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Fr.Neuwirth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117</v>
      </c>
      <c r="D57" s="174"/>
      <c r="E57" s="174"/>
      <c r="F57" s="174"/>
      <c r="G57" s="174"/>
      <c r="H57" s="174"/>
      <c r="I57" s="174"/>
      <c r="J57" s="175" t="s">
        <v>118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119</v>
      </c>
    </row>
    <row r="60" s="9" customFormat="1" ht="24.96" customHeight="1">
      <c r="A60" s="9"/>
      <c r="B60" s="177"/>
      <c r="C60" s="178"/>
      <c r="D60" s="179" t="s">
        <v>1487</v>
      </c>
      <c r="E60" s="180"/>
      <c r="F60" s="180"/>
      <c r="G60" s="180"/>
      <c r="H60" s="180"/>
      <c r="I60" s="180"/>
      <c r="J60" s="181">
        <f>J81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141</v>
      </c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72" t="str">
        <f>E7</f>
        <v>Novostavba skladovací haly - Havlíčkův Brod</v>
      </c>
      <c r="F70" s="35"/>
      <c r="G70" s="35"/>
      <c r="H70" s="35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112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VON - Vedlejší a ostatní náklady</v>
      </c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Havlíčkův Brod</v>
      </c>
      <c r="G74" s="43"/>
      <c r="H74" s="43"/>
      <c r="I74" s="35" t="s">
        <v>23</v>
      </c>
      <c r="J74" s="75" t="str">
        <f>IF(J12="","",J12)</f>
        <v>3. 3. 2026</v>
      </c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40.05" customHeight="1">
      <c r="A76" s="41"/>
      <c r="B76" s="42"/>
      <c r="C76" s="35" t="s">
        <v>25</v>
      </c>
      <c r="D76" s="43"/>
      <c r="E76" s="43"/>
      <c r="F76" s="30" t="str">
        <f>E15</f>
        <v>Technické služby Havlíčkův Brod, Na Valech 3523</v>
      </c>
      <c r="G76" s="43"/>
      <c r="H76" s="43"/>
      <c r="I76" s="35" t="s">
        <v>31</v>
      </c>
      <c r="J76" s="39" t="str">
        <f>E21</f>
        <v>AGROPROJEKT Jihlava, spol.s r.o., Strojírenská 4/7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34</v>
      </c>
      <c r="J77" s="39" t="str">
        <f>E24</f>
        <v>Fr.Neuwirth</v>
      </c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8"/>
      <c r="B79" s="189"/>
      <c r="C79" s="190" t="s">
        <v>142</v>
      </c>
      <c r="D79" s="191" t="s">
        <v>57</v>
      </c>
      <c r="E79" s="191" t="s">
        <v>53</v>
      </c>
      <c r="F79" s="191" t="s">
        <v>54</v>
      </c>
      <c r="G79" s="191" t="s">
        <v>143</v>
      </c>
      <c r="H79" s="191" t="s">
        <v>144</v>
      </c>
      <c r="I79" s="191" t="s">
        <v>145</v>
      </c>
      <c r="J79" s="191" t="s">
        <v>118</v>
      </c>
      <c r="K79" s="192" t="s">
        <v>146</v>
      </c>
      <c r="L79" s="193"/>
      <c r="M79" s="95" t="s">
        <v>19</v>
      </c>
      <c r="N79" s="96" t="s">
        <v>42</v>
      </c>
      <c r="O79" s="96" t="s">
        <v>147</v>
      </c>
      <c r="P79" s="96" t="s">
        <v>148</v>
      </c>
      <c r="Q79" s="96" t="s">
        <v>149</v>
      </c>
      <c r="R79" s="96" t="s">
        <v>150</v>
      </c>
      <c r="S79" s="96" t="s">
        <v>151</v>
      </c>
      <c r="T79" s="97" t="s">
        <v>152</v>
      </c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</row>
    <row r="80" s="2" customFormat="1" ht="22.8" customHeight="1">
      <c r="A80" s="41"/>
      <c r="B80" s="42"/>
      <c r="C80" s="102" t="s">
        <v>153</v>
      </c>
      <c r="D80" s="43"/>
      <c r="E80" s="43"/>
      <c r="F80" s="43"/>
      <c r="G80" s="43"/>
      <c r="H80" s="43"/>
      <c r="I80" s="43"/>
      <c r="J80" s="194">
        <f>BK80</f>
        <v>0</v>
      </c>
      <c r="K80" s="43"/>
      <c r="L80" s="47"/>
      <c r="M80" s="98"/>
      <c r="N80" s="195"/>
      <c r="O80" s="99"/>
      <c r="P80" s="196">
        <f>P81</f>
        <v>0</v>
      </c>
      <c r="Q80" s="99"/>
      <c r="R80" s="196">
        <f>R81</f>
        <v>0</v>
      </c>
      <c r="S80" s="99"/>
      <c r="T80" s="197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71</v>
      </c>
      <c r="AU80" s="20" t="s">
        <v>119</v>
      </c>
      <c r="BK80" s="198">
        <f>BK81</f>
        <v>0</v>
      </c>
    </row>
    <row r="81" s="12" customFormat="1" ht="25.92" customHeight="1">
      <c r="A81" s="12"/>
      <c r="B81" s="199"/>
      <c r="C81" s="200"/>
      <c r="D81" s="201" t="s">
        <v>71</v>
      </c>
      <c r="E81" s="202" t="s">
        <v>871</v>
      </c>
      <c r="F81" s="202" t="s">
        <v>1488</v>
      </c>
      <c r="G81" s="200"/>
      <c r="H81" s="200"/>
      <c r="I81" s="203"/>
      <c r="J81" s="204">
        <f>BK81</f>
        <v>0</v>
      </c>
      <c r="K81" s="200"/>
      <c r="L81" s="205"/>
      <c r="M81" s="206"/>
      <c r="N81" s="207"/>
      <c r="O81" s="207"/>
      <c r="P81" s="208">
        <f>SUM(P82:P91)</f>
        <v>0</v>
      </c>
      <c r="Q81" s="207"/>
      <c r="R81" s="208">
        <f>SUM(R82:R91)</f>
        <v>0</v>
      </c>
      <c r="S81" s="207"/>
      <c r="T81" s="209">
        <f>SUM(T82:T91)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0" t="s">
        <v>163</v>
      </c>
      <c r="AT81" s="211" t="s">
        <v>71</v>
      </c>
      <c r="AU81" s="211" t="s">
        <v>72</v>
      </c>
      <c r="AY81" s="210" t="s">
        <v>156</v>
      </c>
      <c r="BK81" s="212">
        <f>SUM(BK82:BK91)</f>
        <v>0</v>
      </c>
    </row>
    <row r="82" s="2" customFormat="1" ht="55.5" customHeight="1">
      <c r="A82" s="41"/>
      <c r="B82" s="42"/>
      <c r="C82" s="215" t="s">
        <v>79</v>
      </c>
      <c r="D82" s="215" t="s">
        <v>158</v>
      </c>
      <c r="E82" s="216" t="s">
        <v>1489</v>
      </c>
      <c r="F82" s="217" t="s">
        <v>1490</v>
      </c>
      <c r="G82" s="218" t="s">
        <v>352</v>
      </c>
      <c r="H82" s="219">
        <v>1</v>
      </c>
      <c r="I82" s="220"/>
      <c r="J82" s="221">
        <f>ROUND(I82*H82,2)</f>
        <v>0</v>
      </c>
      <c r="K82" s="217" t="s">
        <v>19</v>
      </c>
      <c r="L82" s="47"/>
      <c r="M82" s="222" t="s">
        <v>19</v>
      </c>
      <c r="N82" s="223" t="s">
        <v>43</v>
      </c>
      <c r="O82" s="87"/>
      <c r="P82" s="224">
        <f>O82*H82</f>
        <v>0</v>
      </c>
      <c r="Q82" s="224">
        <v>0</v>
      </c>
      <c r="R82" s="224">
        <f>Q82*H82</f>
        <v>0</v>
      </c>
      <c r="S82" s="224">
        <v>0</v>
      </c>
      <c r="T82" s="225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26" t="s">
        <v>1491</v>
      </c>
      <c r="AT82" s="226" t="s">
        <v>158</v>
      </c>
      <c r="AU82" s="226" t="s">
        <v>79</v>
      </c>
      <c r="AY82" s="20" t="s">
        <v>156</v>
      </c>
      <c r="BE82" s="227">
        <f>IF(N82="základní",J82,0)</f>
        <v>0</v>
      </c>
      <c r="BF82" s="227">
        <f>IF(N82="snížená",J82,0)</f>
        <v>0</v>
      </c>
      <c r="BG82" s="227">
        <f>IF(N82="zákl. přenesená",J82,0)</f>
        <v>0</v>
      </c>
      <c r="BH82" s="227">
        <f>IF(N82="sníž. přenesená",J82,0)</f>
        <v>0</v>
      </c>
      <c r="BI82" s="227">
        <f>IF(N82="nulová",J82,0)</f>
        <v>0</v>
      </c>
      <c r="BJ82" s="20" t="s">
        <v>79</v>
      </c>
      <c r="BK82" s="227">
        <f>ROUND(I82*H82,2)</f>
        <v>0</v>
      </c>
      <c r="BL82" s="20" t="s">
        <v>1491</v>
      </c>
      <c r="BM82" s="226" t="s">
        <v>196</v>
      </c>
    </row>
    <row r="83" s="2" customFormat="1" ht="78" customHeight="1">
      <c r="A83" s="41"/>
      <c r="B83" s="42"/>
      <c r="C83" s="215" t="s">
        <v>81</v>
      </c>
      <c r="D83" s="215" t="s">
        <v>158</v>
      </c>
      <c r="E83" s="216" t="s">
        <v>1492</v>
      </c>
      <c r="F83" s="217" t="s">
        <v>1493</v>
      </c>
      <c r="G83" s="218" t="s">
        <v>352</v>
      </c>
      <c r="H83" s="219">
        <v>1</v>
      </c>
      <c r="I83" s="220"/>
      <c r="J83" s="221">
        <f>ROUND(I83*H83,2)</f>
        <v>0</v>
      </c>
      <c r="K83" s="217" t="s">
        <v>19</v>
      </c>
      <c r="L83" s="47"/>
      <c r="M83" s="222" t="s">
        <v>19</v>
      </c>
      <c r="N83" s="223" t="s">
        <v>43</v>
      </c>
      <c r="O83" s="87"/>
      <c r="P83" s="224">
        <f>O83*H83</f>
        <v>0</v>
      </c>
      <c r="Q83" s="224">
        <v>0</v>
      </c>
      <c r="R83" s="224">
        <f>Q83*H83</f>
        <v>0</v>
      </c>
      <c r="S83" s="224">
        <v>0</v>
      </c>
      <c r="T83" s="225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26" t="s">
        <v>1491</v>
      </c>
      <c r="AT83" s="226" t="s">
        <v>158</v>
      </c>
      <c r="AU83" s="226" t="s">
        <v>79</v>
      </c>
      <c r="AY83" s="20" t="s">
        <v>156</v>
      </c>
      <c r="BE83" s="227">
        <f>IF(N83="základní",J83,0)</f>
        <v>0</v>
      </c>
      <c r="BF83" s="227">
        <f>IF(N83="snížená",J83,0)</f>
        <v>0</v>
      </c>
      <c r="BG83" s="227">
        <f>IF(N83="zákl. přenesená",J83,0)</f>
        <v>0</v>
      </c>
      <c r="BH83" s="227">
        <f>IF(N83="sníž. přenesená",J83,0)</f>
        <v>0</v>
      </c>
      <c r="BI83" s="227">
        <f>IF(N83="nulová",J83,0)</f>
        <v>0</v>
      </c>
      <c r="BJ83" s="20" t="s">
        <v>79</v>
      </c>
      <c r="BK83" s="227">
        <f>ROUND(I83*H83,2)</f>
        <v>0</v>
      </c>
      <c r="BL83" s="20" t="s">
        <v>1491</v>
      </c>
      <c r="BM83" s="226" t="s">
        <v>224</v>
      </c>
    </row>
    <row r="84" s="2" customFormat="1" ht="44.25" customHeight="1">
      <c r="A84" s="41"/>
      <c r="B84" s="42"/>
      <c r="C84" s="215" t="s">
        <v>170</v>
      </c>
      <c r="D84" s="215" t="s">
        <v>158</v>
      </c>
      <c r="E84" s="216" t="s">
        <v>1494</v>
      </c>
      <c r="F84" s="217" t="s">
        <v>1495</v>
      </c>
      <c r="G84" s="218" t="s">
        <v>352</v>
      </c>
      <c r="H84" s="219">
        <v>1</v>
      </c>
      <c r="I84" s="220"/>
      <c r="J84" s="221">
        <f>ROUND(I84*H84,2)</f>
        <v>0</v>
      </c>
      <c r="K84" s="217" t="s">
        <v>19</v>
      </c>
      <c r="L84" s="47"/>
      <c r="M84" s="222" t="s">
        <v>19</v>
      </c>
      <c r="N84" s="223" t="s">
        <v>43</v>
      </c>
      <c r="O84" s="87"/>
      <c r="P84" s="224">
        <f>O84*H84</f>
        <v>0</v>
      </c>
      <c r="Q84" s="224">
        <v>0</v>
      </c>
      <c r="R84" s="224">
        <f>Q84*H84</f>
        <v>0</v>
      </c>
      <c r="S84" s="224">
        <v>0</v>
      </c>
      <c r="T84" s="225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6" t="s">
        <v>1491</v>
      </c>
      <c r="AT84" s="226" t="s">
        <v>158</v>
      </c>
      <c r="AU84" s="226" t="s">
        <v>79</v>
      </c>
      <c r="AY84" s="20" t="s">
        <v>156</v>
      </c>
      <c r="BE84" s="227">
        <f>IF(N84="základní",J84,0)</f>
        <v>0</v>
      </c>
      <c r="BF84" s="227">
        <f>IF(N84="snížená",J84,0)</f>
        <v>0</v>
      </c>
      <c r="BG84" s="227">
        <f>IF(N84="zákl. přenesená",J84,0)</f>
        <v>0</v>
      </c>
      <c r="BH84" s="227">
        <f>IF(N84="sníž. přenesená",J84,0)</f>
        <v>0</v>
      </c>
      <c r="BI84" s="227">
        <f>IF(N84="nulová",J84,0)</f>
        <v>0</v>
      </c>
      <c r="BJ84" s="20" t="s">
        <v>79</v>
      </c>
      <c r="BK84" s="227">
        <f>ROUND(I84*H84,2)</f>
        <v>0</v>
      </c>
      <c r="BL84" s="20" t="s">
        <v>1491</v>
      </c>
      <c r="BM84" s="226" t="s">
        <v>246</v>
      </c>
    </row>
    <row r="85" s="2" customFormat="1" ht="37.8" customHeight="1">
      <c r="A85" s="41"/>
      <c r="B85" s="42"/>
      <c r="C85" s="215" t="s">
        <v>163</v>
      </c>
      <c r="D85" s="215" t="s">
        <v>158</v>
      </c>
      <c r="E85" s="216" t="s">
        <v>1496</v>
      </c>
      <c r="F85" s="217" t="s">
        <v>1497</v>
      </c>
      <c r="G85" s="218" t="s">
        <v>352</v>
      </c>
      <c r="H85" s="219">
        <v>1</v>
      </c>
      <c r="I85" s="220"/>
      <c r="J85" s="221">
        <f>ROUND(I85*H85,2)</f>
        <v>0</v>
      </c>
      <c r="K85" s="217" t="s">
        <v>19</v>
      </c>
      <c r="L85" s="47"/>
      <c r="M85" s="222" t="s">
        <v>19</v>
      </c>
      <c r="N85" s="223" t="s">
        <v>43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1491</v>
      </c>
      <c r="AT85" s="226" t="s">
        <v>158</v>
      </c>
      <c r="AU85" s="226" t="s">
        <v>79</v>
      </c>
      <c r="AY85" s="20" t="s">
        <v>156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79</v>
      </c>
      <c r="BK85" s="227">
        <f>ROUND(I85*H85,2)</f>
        <v>0</v>
      </c>
      <c r="BL85" s="20" t="s">
        <v>1491</v>
      </c>
      <c r="BM85" s="226" t="s">
        <v>260</v>
      </c>
    </row>
    <row r="86" s="2" customFormat="1" ht="16.5" customHeight="1">
      <c r="A86" s="41"/>
      <c r="B86" s="42"/>
      <c r="C86" s="215" t="s">
        <v>190</v>
      </c>
      <c r="D86" s="215" t="s">
        <v>158</v>
      </c>
      <c r="E86" s="216" t="s">
        <v>1498</v>
      </c>
      <c r="F86" s="217" t="s">
        <v>1499</v>
      </c>
      <c r="G86" s="218" t="s">
        <v>352</v>
      </c>
      <c r="H86" s="219">
        <v>1</v>
      </c>
      <c r="I86" s="220"/>
      <c r="J86" s="221">
        <f>ROUND(I86*H86,2)</f>
        <v>0</v>
      </c>
      <c r="K86" s="217" t="s">
        <v>19</v>
      </c>
      <c r="L86" s="47"/>
      <c r="M86" s="222" t="s">
        <v>19</v>
      </c>
      <c r="N86" s="223" t="s">
        <v>43</v>
      </c>
      <c r="O86" s="87"/>
      <c r="P86" s="224">
        <f>O86*H86</f>
        <v>0</v>
      </c>
      <c r="Q86" s="224">
        <v>0</v>
      </c>
      <c r="R86" s="224">
        <f>Q86*H86</f>
        <v>0</v>
      </c>
      <c r="S86" s="224">
        <v>0</v>
      </c>
      <c r="T86" s="225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6" t="s">
        <v>1491</v>
      </c>
      <c r="AT86" s="226" t="s">
        <v>158</v>
      </c>
      <c r="AU86" s="226" t="s">
        <v>79</v>
      </c>
      <c r="AY86" s="20" t="s">
        <v>156</v>
      </c>
      <c r="BE86" s="227">
        <f>IF(N86="základní",J86,0)</f>
        <v>0</v>
      </c>
      <c r="BF86" s="227">
        <f>IF(N86="snížená",J86,0)</f>
        <v>0</v>
      </c>
      <c r="BG86" s="227">
        <f>IF(N86="zákl. přenesená",J86,0)</f>
        <v>0</v>
      </c>
      <c r="BH86" s="227">
        <f>IF(N86="sníž. přenesená",J86,0)</f>
        <v>0</v>
      </c>
      <c r="BI86" s="227">
        <f>IF(N86="nulová",J86,0)</f>
        <v>0</v>
      </c>
      <c r="BJ86" s="20" t="s">
        <v>79</v>
      </c>
      <c r="BK86" s="227">
        <f>ROUND(I86*H86,2)</f>
        <v>0</v>
      </c>
      <c r="BL86" s="20" t="s">
        <v>1491</v>
      </c>
      <c r="BM86" s="226" t="s">
        <v>1500</v>
      </c>
    </row>
    <row r="87" s="2" customFormat="1" ht="44.25" customHeight="1">
      <c r="A87" s="41"/>
      <c r="B87" s="42"/>
      <c r="C87" s="215" t="s">
        <v>196</v>
      </c>
      <c r="D87" s="215" t="s">
        <v>158</v>
      </c>
      <c r="E87" s="216" t="s">
        <v>1501</v>
      </c>
      <c r="F87" s="217" t="s">
        <v>1502</v>
      </c>
      <c r="G87" s="218" t="s">
        <v>352</v>
      </c>
      <c r="H87" s="219">
        <v>1</v>
      </c>
      <c r="I87" s="220"/>
      <c r="J87" s="221">
        <f>ROUND(I87*H87,2)</f>
        <v>0</v>
      </c>
      <c r="K87" s="217" t="s">
        <v>19</v>
      </c>
      <c r="L87" s="47"/>
      <c r="M87" s="222" t="s">
        <v>19</v>
      </c>
      <c r="N87" s="223" t="s">
        <v>43</v>
      </c>
      <c r="O87" s="87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6" t="s">
        <v>1491</v>
      </c>
      <c r="AT87" s="226" t="s">
        <v>158</v>
      </c>
      <c r="AU87" s="226" t="s">
        <v>79</v>
      </c>
      <c r="AY87" s="20" t="s">
        <v>156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20" t="s">
        <v>79</v>
      </c>
      <c r="BK87" s="227">
        <f>ROUND(I87*H87,2)</f>
        <v>0</v>
      </c>
      <c r="BL87" s="20" t="s">
        <v>1491</v>
      </c>
      <c r="BM87" s="226" t="s">
        <v>222</v>
      </c>
    </row>
    <row r="88" s="2" customFormat="1" ht="37.8" customHeight="1">
      <c r="A88" s="41"/>
      <c r="B88" s="42"/>
      <c r="C88" s="215" t="s">
        <v>215</v>
      </c>
      <c r="D88" s="215" t="s">
        <v>158</v>
      </c>
      <c r="E88" s="216" t="s">
        <v>1503</v>
      </c>
      <c r="F88" s="217" t="s">
        <v>1504</v>
      </c>
      <c r="G88" s="218" t="s">
        <v>352</v>
      </c>
      <c r="H88" s="219">
        <v>1</v>
      </c>
      <c r="I88" s="220"/>
      <c r="J88" s="221">
        <f>ROUND(I88*H88,2)</f>
        <v>0</v>
      </c>
      <c r="K88" s="217" t="s">
        <v>19</v>
      </c>
      <c r="L88" s="47"/>
      <c r="M88" s="222" t="s">
        <v>19</v>
      </c>
      <c r="N88" s="223" t="s">
        <v>43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1491</v>
      </c>
      <c r="AT88" s="226" t="s">
        <v>158</v>
      </c>
      <c r="AU88" s="226" t="s">
        <v>79</v>
      </c>
      <c r="AY88" s="20" t="s">
        <v>156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79</v>
      </c>
      <c r="BK88" s="227">
        <f>ROUND(I88*H88,2)</f>
        <v>0</v>
      </c>
      <c r="BL88" s="20" t="s">
        <v>1491</v>
      </c>
      <c r="BM88" s="226" t="s">
        <v>1505</v>
      </c>
    </row>
    <row r="89" s="2" customFormat="1" ht="44.25" customHeight="1">
      <c r="A89" s="41"/>
      <c r="B89" s="42"/>
      <c r="C89" s="215" t="s">
        <v>224</v>
      </c>
      <c r="D89" s="215" t="s">
        <v>158</v>
      </c>
      <c r="E89" s="216" t="s">
        <v>1506</v>
      </c>
      <c r="F89" s="217" t="s">
        <v>1507</v>
      </c>
      <c r="G89" s="218" t="s">
        <v>352</v>
      </c>
      <c r="H89" s="219">
        <v>1</v>
      </c>
      <c r="I89" s="220"/>
      <c r="J89" s="221">
        <f>ROUND(I89*H89,2)</f>
        <v>0</v>
      </c>
      <c r="K89" s="217" t="s">
        <v>19</v>
      </c>
      <c r="L89" s="47"/>
      <c r="M89" s="222" t="s">
        <v>19</v>
      </c>
      <c r="N89" s="223" t="s">
        <v>43</v>
      </c>
      <c r="O89" s="87"/>
      <c r="P89" s="224">
        <f>O89*H89</f>
        <v>0</v>
      </c>
      <c r="Q89" s="224">
        <v>0</v>
      </c>
      <c r="R89" s="224">
        <f>Q89*H89</f>
        <v>0</v>
      </c>
      <c r="S89" s="224">
        <v>0</v>
      </c>
      <c r="T89" s="22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1491</v>
      </c>
      <c r="AT89" s="226" t="s">
        <v>158</v>
      </c>
      <c r="AU89" s="226" t="s">
        <v>79</v>
      </c>
      <c r="AY89" s="20" t="s">
        <v>156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79</v>
      </c>
      <c r="BK89" s="227">
        <f>ROUND(I89*H89,2)</f>
        <v>0</v>
      </c>
      <c r="BL89" s="20" t="s">
        <v>1491</v>
      </c>
      <c r="BM89" s="226" t="s">
        <v>1508</v>
      </c>
    </row>
    <row r="90" s="2" customFormat="1" ht="24.15" customHeight="1">
      <c r="A90" s="41"/>
      <c r="B90" s="42"/>
      <c r="C90" s="215" t="s">
        <v>201</v>
      </c>
      <c r="D90" s="215" t="s">
        <v>158</v>
      </c>
      <c r="E90" s="216" t="s">
        <v>1509</v>
      </c>
      <c r="F90" s="217" t="s">
        <v>1510</v>
      </c>
      <c r="G90" s="218" t="s">
        <v>352</v>
      </c>
      <c r="H90" s="219">
        <v>1</v>
      </c>
      <c r="I90" s="220"/>
      <c r="J90" s="221">
        <f>ROUND(I90*H90,2)</f>
        <v>0</v>
      </c>
      <c r="K90" s="217" t="s">
        <v>19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1491</v>
      </c>
      <c r="AT90" s="226" t="s">
        <v>158</v>
      </c>
      <c r="AU90" s="226" t="s">
        <v>79</v>
      </c>
      <c r="AY90" s="20" t="s">
        <v>156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1491</v>
      </c>
      <c r="BM90" s="226" t="s">
        <v>349</v>
      </c>
    </row>
    <row r="91" s="2" customFormat="1" ht="16.5" customHeight="1">
      <c r="A91" s="41"/>
      <c r="B91" s="42"/>
      <c r="C91" s="215" t="s">
        <v>210</v>
      </c>
      <c r="D91" s="215" t="s">
        <v>158</v>
      </c>
      <c r="E91" s="216" t="s">
        <v>1511</v>
      </c>
      <c r="F91" s="217" t="s">
        <v>1512</v>
      </c>
      <c r="G91" s="218" t="s">
        <v>352</v>
      </c>
      <c r="H91" s="219">
        <v>1</v>
      </c>
      <c r="I91" s="220"/>
      <c r="J91" s="221">
        <f>ROUND(I91*H91,2)</f>
        <v>0</v>
      </c>
      <c r="K91" s="217" t="s">
        <v>19</v>
      </c>
      <c r="L91" s="47"/>
      <c r="M91" s="285" t="s">
        <v>19</v>
      </c>
      <c r="N91" s="286" t="s">
        <v>43</v>
      </c>
      <c r="O91" s="279"/>
      <c r="P91" s="283">
        <f>O91*H91</f>
        <v>0</v>
      </c>
      <c r="Q91" s="283">
        <v>0</v>
      </c>
      <c r="R91" s="283">
        <f>Q91*H91</f>
        <v>0</v>
      </c>
      <c r="S91" s="283">
        <v>0</v>
      </c>
      <c r="T91" s="284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1491</v>
      </c>
      <c r="AT91" s="226" t="s">
        <v>158</v>
      </c>
      <c r="AU91" s="226" t="s">
        <v>79</v>
      </c>
      <c r="AY91" s="20" t="s">
        <v>156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1491</v>
      </c>
      <c r="BM91" s="226" t="s">
        <v>1513</v>
      </c>
    </row>
    <row r="92" s="2" customFormat="1" ht="6.96" customHeight="1">
      <c r="A92" s="41"/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47"/>
      <c r="M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</sheetData>
  <sheetProtection sheet="1" autoFilter="0" formatColumns="0" formatRows="0" objects="1" scenarios="1" spinCount="100000" saltValue="eBilLYZDxxoHHA/hjziIGEBIsIQSkMKuKF0wWi05wv402zxU29tlk5ok72wHtCpCL9eeOTdCb88hl45c6bWD8A==" hashValue="JVFhsV0KCelVTUKWmMh8+OsowRS3Ug1KUrpyXSb+KlUvZspWUtBmoJ0ZQ/7+RBPN6oxt/y4Us5BuLdlwwuab+Q==" algorithmName="SHA-512" password="CEE1"/>
  <autoFilter ref="C79:K91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1" customWidth="1"/>
    <col min="2" max="2" width="1.667969" style="301" customWidth="1"/>
    <col min="3" max="4" width="5" style="301" customWidth="1"/>
    <col min="5" max="5" width="11.66016" style="301" customWidth="1"/>
    <col min="6" max="6" width="9.160156" style="301" customWidth="1"/>
    <col min="7" max="7" width="5" style="301" customWidth="1"/>
    <col min="8" max="8" width="77.83203" style="301" customWidth="1"/>
    <col min="9" max="10" width="20" style="301" customWidth="1"/>
    <col min="11" max="11" width="1.667969" style="301" customWidth="1"/>
  </cols>
  <sheetData>
    <row r="1" s="1" customFormat="1" ht="37.5" customHeight="1"/>
    <row r="2" s="1" customFormat="1" ht="7.5" customHeight="1">
      <c r="B2" s="302"/>
      <c r="C2" s="303"/>
      <c r="D2" s="303"/>
      <c r="E2" s="303"/>
      <c r="F2" s="303"/>
      <c r="G2" s="303"/>
      <c r="H2" s="303"/>
      <c r="I2" s="303"/>
      <c r="J2" s="303"/>
      <c r="K2" s="304"/>
    </row>
    <row r="3" s="17" customFormat="1" ht="45" customHeight="1">
      <c r="B3" s="305"/>
      <c r="C3" s="306" t="s">
        <v>1514</v>
      </c>
      <c r="D3" s="306"/>
      <c r="E3" s="306"/>
      <c r="F3" s="306"/>
      <c r="G3" s="306"/>
      <c r="H3" s="306"/>
      <c r="I3" s="306"/>
      <c r="J3" s="306"/>
      <c r="K3" s="307"/>
    </row>
    <row r="4" s="1" customFormat="1" ht="25.5" customHeight="1">
      <c r="B4" s="308"/>
      <c r="C4" s="309" t="s">
        <v>1515</v>
      </c>
      <c r="D4" s="309"/>
      <c r="E4" s="309"/>
      <c r="F4" s="309"/>
      <c r="G4" s="309"/>
      <c r="H4" s="309"/>
      <c r="I4" s="309"/>
      <c r="J4" s="309"/>
      <c r="K4" s="310"/>
    </row>
    <row r="5" s="1" customFormat="1" ht="5.25" customHeight="1">
      <c r="B5" s="308"/>
      <c r="C5" s="311"/>
      <c r="D5" s="311"/>
      <c r="E5" s="311"/>
      <c r="F5" s="311"/>
      <c r="G5" s="311"/>
      <c r="H5" s="311"/>
      <c r="I5" s="311"/>
      <c r="J5" s="311"/>
      <c r="K5" s="310"/>
    </row>
    <row r="6" s="1" customFormat="1" ht="15" customHeight="1">
      <c r="B6" s="308"/>
      <c r="C6" s="312" t="s">
        <v>1516</v>
      </c>
      <c r="D6" s="312"/>
      <c r="E6" s="312"/>
      <c r="F6" s="312"/>
      <c r="G6" s="312"/>
      <c r="H6" s="312"/>
      <c r="I6" s="312"/>
      <c r="J6" s="312"/>
      <c r="K6" s="310"/>
    </row>
    <row r="7" s="1" customFormat="1" ht="15" customHeight="1">
      <c r="B7" s="313"/>
      <c r="C7" s="312" t="s">
        <v>1517</v>
      </c>
      <c r="D7" s="312"/>
      <c r="E7" s="312"/>
      <c r="F7" s="312"/>
      <c r="G7" s="312"/>
      <c r="H7" s="312"/>
      <c r="I7" s="312"/>
      <c r="J7" s="312"/>
      <c r="K7" s="310"/>
    </row>
    <row r="8" s="1" customFormat="1" ht="12.75" customHeight="1">
      <c r="B8" s="313"/>
      <c r="C8" s="312"/>
      <c r="D8" s="312"/>
      <c r="E8" s="312"/>
      <c r="F8" s="312"/>
      <c r="G8" s="312"/>
      <c r="H8" s="312"/>
      <c r="I8" s="312"/>
      <c r="J8" s="312"/>
      <c r="K8" s="310"/>
    </row>
    <row r="9" s="1" customFormat="1" ht="15" customHeight="1">
      <c r="B9" s="313"/>
      <c r="C9" s="312" t="s">
        <v>1518</v>
      </c>
      <c r="D9" s="312"/>
      <c r="E9" s="312"/>
      <c r="F9" s="312"/>
      <c r="G9" s="312"/>
      <c r="H9" s="312"/>
      <c r="I9" s="312"/>
      <c r="J9" s="312"/>
      <c r="K9" s="310"/>
    </row>
    <row r="10" s="1" customFormat="1" ht="15" customHeight="1">
      <c r="B10" s="313"/>
      <c r="C10" s="312"/>
      <c r="D10" s="312" t="s">
        <v>1519</v>
      </c>
      <c r="E10" s="312"/>
      <c r="F10" s="312"/>
      <c r="G10" s="312"/>
      <c r="H10" s="312"/>
      <c r="I10" s="312"/>
      <c r="J10" s="312"/>
      <c r="K10" s="310"/>
    </row>
    <row r="11" s="1" customFormat="1" ht="15" customHeight="1">
      <c r="B11" s="313"/>
      <c r="C11" s="314"/>
      <c r="D11" s="312" t="s">
        <v>1520</v>
      </c>
      <c r="E11" s="312"/>
      <c r="F11" s="312"/>
      <c r="G11" s="312"/>
      <c r="H11" s="312"/>
      <c r="I11" s="312"/>
      <c r="J11" s="312"/>
      <c r="K11" s="310"/>
    </row>
    <row r="12" s="1" customFormat="1" ht="15" customHeight="1">
      <c r="B12" s="313"/>
      <c r="C12" s="314"/>
      <c r="D12" s="312"/>
      <c r="E12" s="312"/>
      <c r="F12" s="312"/>
      <c r="G12" s="312"/>
      <c r="H12" s="312"/>
      <c r="I12" s="312"/>
      <c r="J12" s="312"/>
      <c r="K12" s="310"/>
    </row>
    <row r="13" s="1" customFormat="1" ht="15" customHeight="1">
      <c r="B13" s="313"/>
      <c r="C13" s="314"/>
      <c r="D13" s="315" t="s">
        <v>1521</v>
      </c>
      <c r="E13" s="312"/>
      <c r="F13" s="312"/>
      <c r="G13" s="312"/>
      <c r="H13" s="312"/>
      <c r="I13" s="312"/>
      <c r="J13" s="312"/>
      <c r="K13" s="310"/>
    </row>
    <row r="14" s="1" customFormat="1" ht="12.75" customHeight="1">
      <c r="B14" s="313"/>
      <c r="C14" s="314"/>
      <c r="D14" s="314"/>
      <c r="E14" s="314"/>
      <c r="F14" s="314"/>
      <c r="G14" s="314"/>
      <c r="H14" s="314"/>
      <c r="I14" s="314"/>
      <c r="J14" s="314"/>
      <c r="K14" s="310"/>
    </row>
    <row r="15" s="1" customFormat="1" ht="15" customHeight="1">
      <c r="B15" s="313"/>
      <c r="C15" s="314"/>
      <c r="D15" s="312" t="s">
        <v>1522</v>
      </c>
      <c r="E15" s="312"/>
      <c r="F15" s="312"/>
      <c r="G15" s="312"/>
      <c r="H15" s="312"/>
      <c r="I15" s="312"/>
      <c r="J15" s="312"/>
      <c r="K15" s="310"/>
    </row>
    <row r="16" s="1" customFormat="1" ht="15" customHeight="1">
      <c r="B16" s="313"/>
      <c r="C16" s="314"/>
      <c r="D16" s="312" t="s">
        <v>1523</v>
      </c>
      <c r="E16" s="312"/>
      <c r="F16" s="312"/>
      <c r="G16" s="312"/>
      <c r="H16" s="312"/>
      <c r="I16" s="312"/>
      <c r="J16" s="312"/>
      <c r="K16" s="310"/>
    </row>
    <row r="17" s="1" customFormat="1" ht="15" customHeight="1">
      <c r="B17" s="313"/>
      <c r="C17" s="314"/>
      <c r="D17" s="312" t="s">
        <v>1524</v>
      </c>
      <c r="E17" s="312"/>
      <c r="F17" s="312"/>
      <c r="G17" s="312"/>
      <c r="H17" s="312"/>
      <c r="I17" s="312"/>
      <c r="J17" s="312"/>
      <c r="K17" s="310"/>
    </row>
    <row r="18" s="1" customFormat="1" ht="15" customHeight="1">
      <c r="B18" s="313"/>
      <c r="C18" s="314"/>
      <c r="D18" s="314"/>
      <c r="E18" s="316" t="s">
        <v>78</v>
      </c>
      <c r="F18" s="312" t="s">
        <v>1525</v>
      </c>
      <c r="G18" s="312"/>
      <c r="H18" s="312"/>
      <c r="I18" s="312"/>
      <c r="J18" s="312"/>
      <c r="K18" s="310"/>
    </row>
    <row r="19" s="1" customFormat="1" ht="15" customHeight="1">
      <c r="B19" s="313"/>
      <c r="C19" s="314"/>
      <c r="D19" s="314"/>
      <c r="E19" s="316" t="s">
        <v>1526</v>
      </c>
      <c r="F19" s="312" t="s">
        <v>1527</v>
      </c>
      <c r="G19" s="312"/>
      <c r="H19" s="312"/>
      <c r="I19" s="312"/>
      <c r="J19" s="312"/>
      <c r="K19" s="310"/>
    </row>
    <row r="20" s="1" customFormat="1" ht="15" customHeight="1">
      <c r="B20" s="313"/>
      <c r="C20" s="314"/>
      <c r="D20" s="314"/>
      <c r="E20" s="316" t="s">
        <v>1528</v>
      </c>
      <c r="F20" s="312" t="s">
        <v>1529</v>
      </c>
      <c r="G20" s="312"/>
      <c r="H20" s="312"/>
      <c r="I20" s="312"/>
      <c r="J20" s="312"/>
      <c r="K20" s="310"/>
    </row>
    <row r="21" s="1" customFormat="1" ht="15" customHeight="1">
      <c r="B21" s="313"/>
      <c r="C21" s="314"/>
      <c r="D21" s="314"/>
      <c r="E21" s="316" t="s">
        <v>108</v>
      </c>
      <c r="F21" s="312" t="s">
        <v>109</v>
      </c>
      <c r="G21" s="312"/>
      <c r="H21" s="312"/>
      <c r="I21" s="312"/>
      <c r="J21" s="312"/>
      <c r="K21" s="310"/>
    </row>
    <row r="22" s="1" customFormat="1" ht="15" customHeight="1">
      <c r="B22" s="313"/>
      <c r="C22" s="314"/>
      <c r="D22" s="314"/>
      <c r="E22" s="316" t="s">
        <v>1530</v>
      </c>
      <c r="F22" s="312" t="s">
        <v>1531</v>
      </c>
      <c r="G22" s="312"/>
      <c r="H22" s="312"/>
      <c r="I22" s="312"/>
      <c r="J22" s="312"/>
      <c r="K22" s="310"/>
    </row>
    <row r="23" s="1" customFormat="1" ht="15" customHeight="1">
      <c r="B23" s="313"/>
      <c r="C23" s="314"/>
      <c r="D23" s="314"/>
      <c r="E23" s="316" t="s">
        <v>85</v>
      </c>
      <c r="F23" s="312" t="s">
        <v>1532</v>
      </c>
      <c r="G23" s="312"/>
      <c r="H23" s="312"/>
      <c r="I23" s="312"/>
      <c r="J23" s="312"/>
      <c r="K23" s="310"/>
    </row>
    <row r="24" s="1" customFormat="1" ht="12.75" customHeight="1">
      <c r="B24" s="313"/>
      <c r="C24" s="314"/>
      <c r="D24" s="314"/>
      <c r="E24" s="314"/>
      <c r="F24" s="314"/>
      <c r="G24" s="314"/>
      <c r="H24" s="314"/>
      <c r="I24" s="314"/>
      <c r="J24" s="314"/>
      <c r="K24" s="310"/>
    </row>
    <row r="25" s="1" customFormat="1" ht="15" customHeight="1">
      <c r="B25" s="313"/>
      <c r="C25" s="312" t="s">
        <v>1533</v>
      </c>
      <c r="D25" s="312"/>
      <c r="E25" s="312"/>
      <c r="F25" s="312"/>
      <c r="G25" s="312"/>
      <c r="H25" s="312"/>
      <c r="I25" s="312"/>
      <c r="J25" s="312"/>
      <c r="K25" s="310"/>
    </row>
    <row r="26" s="1" customFormat="1" ht="15" customHeight="1">
      <c r="B26" s="313"/>
      <c r="C26" s="312" t="s">
        <v>1534</v>
      </c>
      <c r="D26" s="312"/>
      <c r="E26" s="312"/>
      <c r="F26" s="312"/>
      <c r="G26" s="312"/>
      <c r="H26" s="312"/>
      <c r="I26" s="312"/>
      <c r="J26" s="312"/>
      <c r="K26" s="310"/>
    </row>
    <row r="27" s="1" customFormat="1" ht="15" customHeight="1">
      <c r="B27" s="313"/>
      <c r="C27" s="312"/>
      <c r="D27" s="312" t="s">
        <v>1535</v>
      </c>
      <c r="E27" s="312"/>
      <c r="F27" s="312"/>
      <c r="G27" s="312"/>
      <c r="H27" s="312"/>
      <c r="I27" s="312"/>
      <c r="J27" s="312"/>
      <c r="K27" s="310"/>
    </row>
    <row r="28" s="1" customFormat="1" ht="15" customHeight="1">
      <c r="B28" s="313"/>
      <c r="C28" s="314"/>
      <c r="D28" s="312" t="s">
        <v>1536</v>
      </c>
      <c r="E28" s="312"/>
      <c r="F28" s="312"/>
      <c r="G28" s="312"/>
      <c r="H28" s="312"/>
      <c r="I28" s="312"/>
      <c r="J28" s="312"/>
      <c r="K28" s="310"/>
    </row>
    <row r="29" s="1" customFormat="1" ht="12.75" customHeight="1">
      <c r="B29" s="313"/>
      <c r="C29" s="314"/>
      <c r="D29" s="314"/>
      <c r="E29" s="314"/>
      <c r="F29" s="314"/>
      <c r="G29" s="314"/>
      <c r="H29" s="314"/>
      <c r="I29" s="314"/>
      <c r="J29" s="314"/>
      <c r="K29" s="310"/>
    </row>
    <row r="30" s="1" customFormat="1" ht="15" customHeight="1">
      <c r="B30" s="313"/>
      <c r="C30" s="314"/>
      <c r="D30" s="312" t="s">
        <v>1537</v>
      </c>
      <c r="E30" s="312"/>
      <c r="F30" s="312"/>
      <c r="G30" s="312"/>
      <c r="H30" s="312"/>
      <c r="I30" s="312"/>
      <c r="J30" s="312"/>
      <c r="K30" s="310"/>
    </row>
    <row r="31" s="1" customFormat="1" ht="15" customHeight="1">
      <c r="B31" s="313"/>
      <c r="C31" s="314"/>
      <c r="D31" s="312" t="s">
        <v>1538</v>
      </c>
      <c r="E31" s="312"/>
      <c r="F31" s="312"/>
      <c r="G31" s="312"/>
      <c r="H31" s="312"/>
      <c r="I31" s="312"/>
      <c r="J31" s="312"/>
      <c r="K31" s="310"/>
    </row>
    <row r="32" s="1" customFormat="1" ht="12.75" customHeight="1">
      <c r="B32" s="313"/>
      <c r="C32" s="314"/>
      <c r="D32" s="314"/>
      <c r="E32" s="314"/>
      <c r="F32" s="314"/>
      <c r="G32" s="314"/>
      <c r="H32" s="314"/>
      <c r="I32" s="314"/>
      <c r="J32" s="314"/>
      <c r="K32" s="310"/>
    </row>
    <row r="33" s="1" customFormat="1" ht="15" customHeight="1">
      <c r="B33" s="313"/>
      <c r="C33" s="314"/>
      <c r="D33" s="312" t="s">
        <v>1539</v>
      </c>
      <c r="E33" s="312"/>
      <c r="F33" s="312"/>
      <c r="G33" s="312"/>
      <c r="H33" s="312"/>
      <c r="I33" s="312"/>
      <c r="J33" s="312"/>
      <c r="K33" s="310"/>
    </row>
    <row r="34" s="1" customFormat="1" ht="15" customHeight="1">
      <c r="B34" s="313"/>
      <c r="C34" s="314"/>
      <c r="D34" s="312" t="s">
        <v>1540</v>
      </c>
      <c r="E34" s="312"/>
      <c r="F34" s="312"/>
      <c r="G34" s="312"/>
      <c r="H34" s="312"/>
      <c r="I34" s="312"/>
      <c r="J34" s="312"/>
      <c r="K34" s="310"/>
    </row>
    <row r="35" s="1" customFormat="1" ht="15" customHeight="1">
      <c r="B35" s="313"/>
      <c r="C35" s="314"/>
      <c r="D35" s="312" t="s">
        <v>1541</v>
      </c>
      <c r="E35" s="312"/>
      <c r="F35" s="312"/>
      <c r="G35" s="312"/>
      <c r="H35" s="312"/>
      <c r="I35" s="312"/>
      <c r="J35" s="312"/>
      <c r="K35" s="310"/>
    </row>
    <row r="36" s="1" customFormat="1" ht="15" customHeight="1">
      <c r="B36" s="313"/>
      <c r="C36" s="314"/>
      <c r="D36" s="312"/>
      <c r="E36" s="315" t="s">
        <v>142</v>
      </c>
      <c r="F36" s="312"/>
      <c r="G36" s="312" t="s">
        <v>1542</v>
      </c>
      <c r="H36" s="312"/>
      <c r="I36" s="312"/>
      <c r="J36" s="312"/>
      <c r="K36" s="310"/>
    </row>
    <row r="37" s="1" customFormat="1" ht="30.75" customHeight="1">
      <c r="B37" s="313"/>
      <c r="C37" s="314"/>
      <c r="D37" s="312"/>
      <c r="E37" s="315" t="s">
        <v>1543</v>
      </c>
      <c r="F37" s="312"/>
      <c r="G37" s="312" t="s">
        <v>1544</v>
      </c>
      <c r="H37" s="312"/>
      <c r="I37" s="312"/>
      <c r="J37" s="312"/>
      <c r="K37" s="310"/>
    </row>
    <row r="38" s="1" customFormat="1" ht="15" customHeight="1">
      <c r="B38" s="313"/>
      <c r="C38" s="314"/>
      <c r="D38" s="312"/>
      <c r="E38" s="315" t="s">
        <v>53</v>
      </c>
      <c r="F38" s="312"/>
      <c r="G38" s="312" t="s">
        <v>1545</v>
      </c>
      <c r="H38" s="312"/>
      <c r="I38" s="312"/>
      <c r="J38" s="312"/>
      <c r="K38" s="310"/>
    </row>
    <row r="39" s="1" customFormat="1" ht="15" customHeight="1">
      <c r="B39" s="313"/>
      <c r="C39" s="314"/>
      <c r="D39" s="312"/>
      <c r="E39" s="315" t="s">
        <v>54</v>
      </c>
      <c r="F39" s="312"/>
      <c r="G39" s="312" t="s">
        <v>1546</v>
      </c>
      <c r="H39" s="312"/>
      <c r="I39" s="312"/>
      <c r="J39" s="312"/>
      <c r="K39" s="310"/>
    </row>
    <row r="40" s="1" customFormat="1" ht="15" customHeight="1">
      <c r="B40" s="313"/>
      <c r="C40" s="314"/>
      <c r="D40" s="312"/>
      <c r="E40" s="315" t="s">
        <v>143</v>
      </c>
      <c r="F40" s="312"/>
      <c r="G40" s="312" t="s">
        <v>1547</v>
      </c>
      <c r="H40" s="312"/>
      <c r="I40" s="312"/>
      <c r="J40" s="312"/>
      <c r="K40" s="310"/>
    </row>
    <row r="41" s="1" customFormat="1" ht="15" customHeight="1">
      <c r="B41" s="313"/>
      <c r="C41" s="314"/>
      <c r="D41" s="312"/>
      <c r="E41" s="315" t="s">
        <v>144</v>
      </c>
      <c r="F41" s="312"/>
      <c r="G41" s="312" t="s">
        <v>1548</v>
      </c>
      <c r="H41" s="312"/>
      <c r="I41" s="312"/>
      <c r="J41" s="312"/>
      <c r="K41" s="310"/>
    </row>
    <row r="42" s="1" customFormat="1" ht="15" customHeight="1">
      <c r="B42" s="313"/>
      <c r="C42" s="314"/>
      <c r="D42" s="312"/>
      <c r="E42" s="315" t="s">
        <v>1549</v>
      </c>
      <c r="F42" s="312"/>
      <c r="G42" s="312" t="s">
        <v>1550</v>
      </c>
      <c r="H42" s="312"/>
      <c r="I42" s="312"/>
      <c r="J42" s="312"/>
      <c r="K42" s="310"/>
    </row>
    <row r="43" s="1" customFormat="1" ht="15" customHeight="1">
      <c r="B43" s="313"/>
      <c r="C43" s="314"/>
      <c r="D43" s="312"/>
      <c r="E43" s="315"/>
      <c r="F43" s="312"/>
      <c r="G43" s="312" t="s">
        <v>1551</v>
      </c>
      <c r="H43" s="312"/>
      <c r="I43" s="312"/>
      <c r="J43" s="312"/>
      <c r="K43" s="310"/>
    </row>
    <row r="44" s="1" customFormat="1" ht="15" customHeight="1">
      <c r="B44" s="313"/>
      <c r="C44" s="314"/>
      <c r="D44" s="312"/>
      <c r="E44" s="315" t="s">
        <v>1552</v>
      </c>
      <c r="F44" s="312"/>
      <c r="G44" s="312" t="s">
        <v>1553</v>
      </c>
      <c r="H44" s="312"/>
      <c r="I44" s="312"/>
      <c r="J44" s="312"/>
      <c r="K44" s="310"/>
    </row>
    <row r="45" s="1" customFormat="1" ht="15" customHeight="1">
      <c r="B45" s="313"/>
      <c r="C45" s="314"/>
      <c r="D45" s="312"/>
      <c r="E45" s="315" t="s">
        <v>146</v>
      </c>
      <c r="F45" s="312"/>
      <c r="G45" s="312" t="s">
        <v>1554</v>
      </c>
      <c r="H45" s="312"/>
      <c r="I45" s="312"/>
      <c r="J45" s="312"/>
      <c r="K45" s="310"/>
    </row>
    <row r="46" s="1" customFormat="1" ht="12.75" customHeight="1">
      <c r="B46" s="313"/>
      <c r="C46" s="314"/>
      <c r="D46" s="312"/>
      <c r="E46" s="312"/>
      <c r="F46" s="312"/>
      <c r="G46" s="312"/>
      <c r="H46" s="312"/>
      <c r="I46" s="312"/>
      <c r="J46" s="312"/>
      <c r="K46" s="310"/>
    </row>
    <row r="47" s="1" customFormat="1" ht="15" customHeight="1">
      <c r="B47" s="313"/>
      <c r="C47" s="314"/>
      <c r="D47" s="312" t="s">
        <v>1555</v>
      </c>
      <c r="E47" s="312"/>
      <c r="F47" s="312"/>
      <c r="G47" s="312"/>
      <c r="H47" s="312"/>
      <c r="I47" s="312"/>
      <c r="J47" s="312"/>
      <c r="K47" s="310"/>
    </row>
    <row r="48" s="1" customFormat="1" ht="15" customHeight="1">
      <c r="B48" s="313"/>
      <c r="C48" s="314"/>
      <c r="D48" s="314"/>
      <c r="E48" s="312" t="s">
        <v>1556</v>
      </c>
      <c r="F48" s="312"/>
      <c r="G48" s="312"/>
      <c r="H48" s="312"/>
      <c r="I48" s="312"/>
      <c r="J48" s="312"/>
      <c r="K48" s="310"/>
    </row>
    <row r="49" s="1" customFormat="1" ht="15" customHeight="1">
      <c r="B49" s="313"/>
      <c r="C49" s="314"/>
      <c r="D49" s="314"/>
      <c r="E49" s="312" t="s">
        <v>1557</v>
      </c>
      <c r="F49" s="312"/>
      <c r="G49" s="312"/>
      <c r="H49" s="312"/>
      <c r="I49" s="312"/>
      <c r="J49" s="312"/>
      <c r="K49" s="310"/>
    </row>
    <row r="50" s="1" customFormat="1" ht="15" customHeight="1">
      <c r="B50" s="313"/>
      <c r="C50" s="314"/>
      <c r="D50" s="314"/>
      <c r="E50" s="312" t="s">
        <v>1558</v>
      </c>
      <c r="F50" s="312"/>
      <c r="G50" s="312"/>
      <c r="H50" s="312"/>
      <c r="I50" s="312"/>
      <c r="J50" s="312"/>
      <c r="K50" s="310"/>
    </row>
    <row r="51" s="1" customFormat="1" ht="15" customHeight="1">
      <c r="B51" s="313"/>
      <c r="C51" s="314"/>
      <c r="D51" s="312" t="s">
        <v>1559</v>
      </c>
      <c r="E51" s="312"/>
      <c r="F51" s="312"/>
      <c r="G51" s="312"/>
      <c r="H51" s="312"/>
      <c r="I51" s="312"/>
      <c r="J51" s="312"/>
      <c r="K51" s="310"/>
    </row>
    <row r="52" s="1" customFormat="1" ht="25.5" customHeight="1">
      <c r="B52" s="308"/>
      <c r="C52" s="309" t="s">
        <v>1560</v>
      </c>
      <c r="D52" s="309"/>
      <c r="E52" s="309"/>
      <c r="F52" s="309"/>
      <c r="G52" s="309"/>
      <c r="H52" s="309"/>
      <c r="I52" s="309"/>
      <c r="J52" s="309"/>
      <c r="K52" s="310"/>
    </row>
    <row r="53" s="1" customFormat="1" ht="5.25" customHeight="1">
      <c r="B53" s="308"/>
      <c r="C53" s="311"/>
      <c r="D53" s="311"/>
      <c r="E53" s="311"/>
      <c r="F53" s="311"/>
      <c r="G53" s="311"/>
      <c r="H53" s="311"/>
      <c r="I53" s="311"/>
      <c r="J53" s="311"/>
      <c r="K53" s="310"/>
    </row>
    <row r="54" s="1" customFormat="1" ht="15" customHeight="1">
      <c r="B54" s="308"/>
      <c r="C54" s="312" t="s">
        <v>1561</v>
      </c>
      <c r="D54" s="312"/>
      <c r="E54" s="312"/>
      <c r="F54" s="312"/>
      <c r="G54" s="312"/>
      <c r="H54" s="312"/>
      <c r="I54" s="312"/>
      <c r="J54" s="312"/>
      <c r="K54" s="310"/>
    </row>
    <row r="55" s="1" customFormat="1" ht="15" customHeight="1">
      <c r="B55" s="308"/>
      <c r="C55" s="312" t="s">
        <v>1562</v>
      </c>
      <c r="D55" s="312"/>
      <c r="E55" s="312"/>
      <c r="F55" s="312"/>
      <c r="G55" s="312"/>
      <c r="H55" s="312"/>
      <c r="I55" s="312"/>
      <c r="J55" s="312"/>
      <c r="K55" s="310"/>
    </row>
    <row r="56" s="1" customFormat="1" ht="12.75" customHeight="1">
      <c r="B56" s="308"/>
      <c r="C56" s="312"/>
      <c r="D56" s="312"/>
      <c r="E56" s="312"/>
      <c r="F56" s="312"/>
      <c r="G56" s="312"/>
      <c r="H56" s="312"/>
      <c r="I56" s="312"/>
      <c r="J56" s="312"/>
      <c r="K56" s="310"/>
    </row>
    <row r="57" s="1" customFormat="1" ht="15" customHeight="1">
      <c r="B57" s="308"/>
      <c r="C57" s="312" t="s">
        <v>1563</v>
      </c>
      <c r="D57" s="312"/>
      <c r="E57" s="312"/>
      <c r="F57" s="312"/>
      <c r="G57" s="312"/>
      <c r="H57" s="312"/>
      <c r="I57" s="312"/>
      <c r="J57" s="312"/>
      <c r="K57" s="310"/>
    </row>
    <row r="58" s="1" customFormat="1" ht="15" customHeight="1">
      <c r="B58" s="308"/>
      <c r="C58" s="314"/>
      <c r="D58" s="312" t="s">
        <v>1564</v>
      </c>
      <c r="E58" s="312"/>
      <c r="F58" s="312"/>
      <c r="G58" s="312"/>
      <c r="H58" s="312"/>
      <c r="I58" s="312"/>
      <c r="J58" s="312"/>
      <c r="K58" s="310"/>
    </row>
    <row r="59" s="1" customFormat="1" ht="15" customHeight="1">
      <c r="B59" s="308"/>
      <c r="C59" s="314"/>
      <c r="D59" s="312" t="s">
        <v>1565</v>
      </c>
      <c r="E59" s="312"/>
      <c r="F59" s="312"/>
      <c r="G59" s="312"/>
      <c r="H59" s="312"/>
      <c r="I59" s="312"/>
      <c r="J59" s="312"/>
      <c r="K59" s="310"/>
    </row>
    <row r="60" s="1" customFormat="1" ht="15" customHeight="1">
      <c r="B60" s="308"/>
      <c r="C60" s="314"/>
      <c r="D60" s="312" t="s">
        <v>1566</v>
      </c>
      <c r="E60" s="312"/>
      <c r="F60" s="312"/>
      <c r="G60" s="312"/>
      <c r="H60" s="312"/>
      <c r="I60" s="312"/>
      <c r="J60" s="312"/>
      <c r="K60" s="310"/>
    </row>
    <row r="61" s="1" customFormat="1" ht="15" customHeight="1">
      <c r="B61" s="308"/>
      <c r="C61" s="314"/>
      <c r="D61" s="312" t="s">
        <v>1567</v>
      </c>
      <c r="E61" s="312"/>
      <c r="F61" s="312"/>
      <c r="G61" s="312"/>
      <c r="H61" s="312"/>
      <c r="I61" s="312"/>
      <c r="J61" s="312"/>
      <c r="K61" s="310"/>
    </row>
    <row r="62" s="1" customFormat="1" ht="15" customHeight="1">
      <c r="B62" s="308"/>
      <c r="C62" s="314"/>
      <c r="D62" s="317" t="s">
        <v>1568</v>
      </c>
      <c r="E62" s="317"/>
      <c r="F62" s="317"/>
      <c r="G62" s="317"/>
      <c r="H62" s="317"/>
      <c r="I62" s="317"/>
      <c r="J62" s="317"/>
      <c r="K62" s="310"/>
    </row>
    <row r="63" s="1" customFormat="1" ht="15" customHeight="1">
      <c r="B63" s="308"/>
      <c r="C63" s="314"/>
      <c r="D63" s="312" t="s">
        <v>1569</v>
      </c>
      <c r="E63" s="312"/>
      <c r="F63" s="312"/>
      <c r="G63" s="312"/>
      <c r="H63" s="312"/>
      <c r="I63" s="312"/>
      <c r="J63" s="312"/>
      <c r="K63" s="310"/>
    </row>
    <row r="64" s="1" customFormat="1" ht="12.75" customHeight="1">
      <c r="B64" s="308"/>
      <c r="C64" s="314"/>
      <c r="D64" s="314"/>
      <c r="E64" s="318"/>
      <c r="F64" s="314"/>
      <c r="G64" s="314"/>
      <c r="H64" s="314"/>
      <c r="I64" s="314"/>
      <c r="J64" s="314"/>
      <c r="K64" s="310"/>
    </row>
    <row r="65" s="1" customFormat="1" ht="15" customHeight="1">
      <c r="B65" s="308"/>
      <c r="C65" s="314"/>
      <c r="D65" s="312" t="s">
        <v>1570</v>
      </c>
      <c r="E65" s="312"/>
      <c r="F65" s="312"/>
      <c r="G65" s="312"/>
      <c r="H65" s="312"/>
      <c r="I65" s="312"/>
      <c r="J65" s="312"/>
      <c r="K65" s="310"/>
    </row>
    <row r="66" s="1" customFormat="1" ht="15" customHeight="1">
      <c r="B66" s="308"/>
      <c r="C66" s="314"/>
      <c r="D66" s="317" t="s">
        <v>1571</v>
      </c>
      <c r="E66" s="317"/>
      <c r="F66" s="317"/>
      <c r="G66" s="317"/>
      <c r="H66" s="317"/>
      <c r="I66" s="317"/>
      <c r="J66" s="317"/>
      <c r="K66" s="310"/>
    </row>
    <row r="67" s="1" customFormat="1" ht="15" customHeight="1">
      <c r="B67" s="308"/>
      <c r="C67" s="314"/>
      <c r="D67" s="312" t="s">
        <v>1572</v>
      </c>
      <c r="E67" s="312"/>
      <c r="F67" s="312"/>
      <c r="G67" s="312"/>
      <c r="H67" s="312"/>
      <c r="I67" s="312"/>
      <c r="J67" s="312"/>
      <c r="K67" s="310"/>
    </row>
    <row r="68" s="1" customFormat="1" ht="15" customHeight="1">
      <c r="B68" s="308"/>
      <c r="C68" s="314"/>
      <c r="D68" s="312" t="s">
        <v>1573</v>
      </c>
      <c r="E68" s="312"/>
      <c r="F68" s="312"/>
      <c r="G68" s="312"/>
      <c r="H68" s="312"/>
      <c r="I68" s="312"/>
      <c r="J68" s="312"/>
      <c r="K68" s="310"/>
    </row>
    <row r="69" s="1" customFormat="1" ht="15" customHeight="1">
      <c r="B69" s="308"/>
      <c r="C69" s="314"/>
      <c r="D69" s="312" t="s">
        <v>1574</v>
      </c>
      <c r="E69" s="312"/>
      <c r="F69" s="312"/>
      <c r="G69" s="312"/>
      <c r="H69" s="312"/>
      <c r="I69" s="312"/>
      <c r="J69" s="312"/>
      <c r="K69" s="310"/>
    </row>
    <row r="70" s="1" customFormat="1" ht="15" customHeight="1">
      <c r="B70" s="308"/>
      <c r="C70" s="314"/>
      <c r="D70" s="312" t="s">
        <v>1575</v>
      </c>
      <c r="E70" s="312"/>
      <c r="F70" s="312"/>
      <c r="G70" s="312"/>
      <c r="H70" s="312"/>
      <c r="I70" s="312"/>
      <c r="J70" s="312"/>
      <c r="K70" s="310"/>
    </row>
    <row r="71" s="1" customFormat="1" ht="12.75" customHeight="1">
      <c r="B71" s="319"/>
      <c r="C71" s="320"/>
      <c r="D71" s="320"/>
      <c r="E71" s="320"/>
      <c r="F71" s="320"/>
      <c r="G71" s="320"/>
      <c r="H71" s="320"/>
      <c r="I71" s="320"/>
      <c r="J71" s="320"/>
      <c r="K71" s="321"/>
    </row>
    <row r="72" s="1" customFormat="1" ht="18.75" customHeight="1">
      <c r="B72" s="322"/>
      <c r="C72" s="322"/>
      <c r="D72" s="322"/>
      <c r="E72" s="322"/>
      <c r="F72" s="322"/>
      <c r="G72" s="322"/>
      <c r="H72" s="322"/>
      <c r="I72" s="322"/>
      <c r="J72" s="322"/>
      <c r="K72" s="323"/>
    </row>
    <row r="73" s="1" customFormat="1" ht="18.75" customHeight="1">
      <c r="B73" s="323"/>
      <c r="C73" s="323"/>
      <c r="D73" s="323"/>
      <c r="E73" s="323"/>
      <c r="F73" s="323"/>
      <c r="G73" s="323"/>
      <c r="H73" s="323"/>
      <c r="I73" s="323"/>
      <c r="J73" s="323"/>
      <c r="K73" s="323"/>
    </row>
    <row r="74" s="1" customFormat="1" ht="7.5" customHeight="1">
      <c r="B74" s="324"/>
      <c r="C74" s="325"/>
      <c r="D74" s="325"/>
      <c r="E74" s="325"/>
      <c r="F74" s="325"/>
      <c r="G74" s="325"/>
      <c r="H74" s="325"/>
      <c r="I74" s="325"/>
      <c r="J74" s="325"/>
      <c r="K74" s="326"/>
    </row>
    <row r="75" s="1" customFormat="1" ht="45" customHeight="1">
      <c r="B75" s="327"/>
      <c r="C75" s="328" t="s">
        <v>1576</v>
      </c>
      <c r="D75" s="328"/>
      <c r="E75" s="328"/>
      <c r="F75" s="328"/>
      <c r="G75" s="328"/>
      <c r="H75" s="328"/>
      <c r="I75" s="328"/>
      <c r="J75" s="328"/>
      <c r="K75" s="329"/>
    </row>
    <row r="76" s="1" customFormat="1" ht="17.25" customHeight="1">
      <c r="B76" s="327"/>
      <c r="C76" s="330" t="s">
        <v>1577</v>
      </c>
      <c r="D76" s="330"/>
      <c r="E76" s="330"/>
      <c r="F76" s="330" t="s">
        <v>1578</v>
      </c>
      <c r="G76" s="331"/>
      <c r="H76" s="330" t="s">
        <v>54</v>
      </c>
      <c r="I76" s="330" t="s">
        <v>57</v>
      </c>
      <c r="J76" s="330" t="s">
        <v>1579</v>
      </c>
      <c r="K76" s="329"/>
    </row>
    <row r="77" s="1" customFormat="1" ht="17.25" customHeight="1">
      <c r="B77" s="327"/>
      <c r="C77" s="332" t="s">
        <v>1580</v>
      </c>
      <c r="D77" s="332"/>
      <c r="E77" s="332"/>
      <c r="F77" s="333" t="s">
        <v>1581</v>
      </c>
      <c r="G77" s="334"/>
      <c r="H77" s="332"/>
      <c r="I77" s="332"/>
      <c r="J77" s="332" t="s">
        <v>1582</v>
      </c>
      <c r="K77" s="329"/>
    </row>
    <row r="78" s="1" customFormat="1" ht="5.25" customHeight="1">
      <c r="B78" s="327"/>
      <c r="C78" s="335"/>
      <c r="D78" s="335"/>
      <c r="E78" s="335"/>
      <c r="F78" s="335"/>
      <c r="G78" s="336"/>
      <c r="H78" s="335"/>
      <c r="I78" s="335"/>
      <c r="J78" s="335"/>
      <c r="K78" s="329"/>
    </row>
    <row r="79" s="1" customFormat="1" ht="15" customHeight="1">
      <c r="B79" s="327"/>
      <c r="C79" s="315" t="s">
        <v>53</v>
      </c>
      <c r="D79" s="337"/>
      <c r="E79" s="337"/>
      <c r="F79" s="338" t="s">
        <v>1583</v>
      </c>
      <c r="G79" s="339"/>
      <c r="H79" s="315" t="s">
        <v>1584</v>
      </c>
      <c r="I79" s="315" t="s">
        <v>1585</v>
      </c>
      <c r="J79" s="315">
        <v>20</v>
      </c>
      <c r="K79" s="329"/>
    </row>
    <row r="80" s="1" customFormat="1" ht="15" customHeight="1">
      <c r="B80" s="327"/>
      <c r="C80" s="315" t="s">
        <v>1586</v>
      </c>
      <c r="D80" s="315"/>
      <c r="E80" s="315"/>
      <c r="F80" s="338" t="s">
        <v>1583</v>
      </c>
      <c r="G80" s="339"/>
      <c r="H80" s="315" t="s">
        <v>1587</v>
      </c>
      <c r="I80" s="315" t="s">
        <v>1585</v>
      </c>
      <c r="J80" s="315">
        <v>120</v>
      </c>
      <c r="K80" s="329"/>
    </row>
    <row r="81" s="1" customFormat="1" ht="15" customHeight="1">
      <c r="B81" s="340"/>
      <c r="C81" s="315" t="s">
        <v>1588</v>
      </c>
      <c r="D81" s="315"/>
      <c r="E81" s="315"/>
      <c r="F81" s="338" t="s">
        <v>1589</v>
      </c>
      <c r="G81" s="339"/>
      <c r="H81" s="315" t="s">
        <v>1590</v>
      </c>
      <c r="I81" s="315" t="s">
        <v>1585</v>
      </c>
      <c r="J81" s="315">
        <v>50</v>
      </c>
      <c r="K81" s="329"/>
    </row>
    <row r="82" s="1" customFormat="1" ht="15" customHeight="1">
      <c r="B82" s="340"/>
      <c r="C82" s="315" t="s">
        <v>1591</v>
      </c>
      <c r="D82" s="315"/>
      <c r="E82" s="315"/>
      <c r="F82" s="338" t="s">
        <v>1583</v>
      </c>
      <c r="G82" s="339"/>
      <c r="H82" s="315" t="s">
        <v>1592</v>
      </c>
      <c r="I82" s="315" t="s">
        <v>1593</v>
      </c>
      <c r="J82" s="315"/>
      <c r="K82" s="329"/>
    </row>
    <row r="83" s="1" customFormat="1" ht="15" customHeight="1">
      <c r="B83" s="340"/>
      <c r="C83" s="341" t="s">
        <v>1594</v>
      </c>
      <c r="D83" s="341"/>
      <c r="E83" s="341"/>
      <c r="F83" s="342" t="s">
        <v>1589</v>
      </c>
      <c r="G83" s="341"/>
      <c r="H83" s="341" t="s">
        <v>1595</v>
      </c>
      <c r="I83" s="341" t="s">
        <v>1585</v>
      </c>
      <c r="J83" s="341">
        <v>15</v>
      </c>
      <c r="K83" s="329"/>
    </row>
    <row r="84" s="1" customFormat="1" ht="15" customHeight="1">
      <c r="B84" s="340"/>
      <c r="C84" s="341" t="s">
        <v>1596</v>
      </c>
      <c r="D84" s="341"/>
      <c r="E84" s="341"/>
      <c r="F84" s="342" t="s">
        <v>1589</v>
      </c>
      <c r="G84" s="341"/>
      <c r="H84" s="341" t="s">
        <v>1597</v>
      </c>
      <c r="I84" s="341" t="s">
        <v>1585</v>
      </c>
      <c r="J84" s="341">
        <v>15</v>
      </c>
      <c r="K84" s="329"/>
    </row>
    <row r="85" s="1" customFormat="1" ht="15" customHeight="1">
      <c r="B85" s="340"/>
      <c r="C85" s="341" t="s">
        <v>1598</v>
      </c>
      <c r="D85" s="341"/>
      <c r="E85" s="341"/>
      <c r="F85" s="342" t="s">
        <v>1589</v>
      </c>
      <c r="G85" s="341"/>
      <c r="H85" s="341" t="s">
        <v>1599</v>
      </c>
      <c r="I85" s="341" t="s">
        <v>1585</v>
      </c>
      <c r="J85" s="341">
        <v>20</v>
      </c>
      <c r="K85" s="329"/>
    </row>
    <row r="86" s="1" customFormat="1" ht="15" customHeight="1">
      <c r="B86" s="340"/>
      <c r="C86" s="341" t="s">
        <v>1600</v>
      </c>
      <c r="D86" s="341"/>
      <c r="E86" s="341"/>
      <c r="F86" s="342" t="s">
        <v>1589</v>
      </c>
      <c r="G86" s="341"/>
      <c r="H86" s="341" t="s">
        <v>1601</v>
      </c>
      <c r="I86" s="341" t="s">
        <v>1585</v>
      </c>
      <c r="J86" s="341">
        <v>20</v>
      </c>
      <c r="K86" s="329"/>
    </row>
    <row r="87" s="1" customFormat="1" ht="15" customHeight="1">
      <c r="B87" s="340"/>
      <c r="C87" s="315" t="s">
        <v>1602</v>
      </c>
      <c r="D87" s="315"/>
      <c r="E87" s="315"/>
      <c r="F87" s="338" t="s">
        <v>1589</v>
      </c>
      <c r="G87" s="339"/>
      <c r="H87" s="315" t="s">
        <v>1603</v>
      </c>
      <c r="I87" s="315" t="s">
        <v>1585</v>
      </c>
      <c r="J87" s="315">
        <v>50</v>
      </c>
      <c r="K87" s="329"/>
    </row>
    <row r="88" s="1" customFormat="1" ht="15" customHeight="1">
      <c r="B88" s="340"/>
      <c r="C88" s="315" t="s">
        <v>1604</v>
      </c>
      <c r="D88" s="315"/>
      <c r="E88" s="315"/>
      <c r="F88" s="338" t="s">
        <v>1589</v>
      </c>
      <c r="G88" s="339"/>
      <c r="H88" s="315" t="s">
        <v>1605</v>
      </c>
      <c r="I88" s="315" t="s">
        <v>1585</v>
      </c>
      <c r="J88" s="315">
        <v>20</v>
      </c>
      <c r="K88" s="329"/>
    </row>
    <row r="89" s="1" customFormat="1" ht="15" customHeight="1">
      <c r="B89" s="340"/>
      <c r="C89" s="315" t="s">
        <v>1606</v>
      </c>
      <c r="D89" s="315"/>
      <c r="E89" s="315"/>
      <c r="F89" s="338" t="s">
        <v>1589</v>
      </c>
      <c r="G89" s="339"/>
      <c r="H89" s="315" t="s">
        <v>1607</v>
      </c>
      <c r="I89" s="315" t="s">
        <v>1585</v>
      </c>
      <c r="J89" s="315">
        <v>20</v>
      </c>
      <c r="K89" s="329"/>
    </row>
    <row r="90" s="1" customFormat="1" ht="15" customHeight="1">
      <c r="B90" s="340"/>
      <c r="C90" s="315" t="s">
        <v>1608</v>
      </c>
      <c r="D90" s="315"/>
      <c r="E90" s="315"/>
      <c r="F90" s="338" t="s">
        <v>1589</v>
      </c>
      <c r="G90" s="339"/>
      <c r="H90" s="315" t="s">
        <v>1609</v>
      </c>
      <c r="I90" s="315" t="s">
        <v>1585</v>
      </c>
      <c r="J90" s="315">
        <v>50</v>
      </c>
      <c r="K90" s="329"/>
    </row>
    <row r="91" s="1" customFormat="1" ht="15" customHeight="1">
      <c r="B91" s="340"/>
      <c r="C91" s="315" t="s">
        <v>1610</v>
      </c>
      <c r="D91" s="315"/>
      <c r="E91" s="315"/>
      <c r="F91" s="338" t="s">
        <v>1589</v>
      </c>
      <c r="G91" s="339"/>
      <c r="H91" s="315" t="s">
        <v>1610</v>
      </c>
      <c r="I91" s="315" t="s">
        <v>1585</v>
      </c>
      <c r="J91" s="315">
        <v>50</v>
      </c>
      <c r="K91" s="329"/>
    </row>
    <row r="92" s="1" customFormat="1" ht="15" customHeight="1">
      <c r="B92" s="340"/>
      <c r="C92" s="315" t="s">
        <v>1611</v>
      </c>
      <c r="D92" s="315"/>
      <c r="E92" s="315"/>
      <c r="F92" s="338" t="s">
        <v>1589</v>
      </c>
      <c r="G92" s="339"/>
      <c r="H92" s="315" t="s">
        <v>1612</v>
      </c>
      <c r="I92" s="315" t="s">
        <v>1585</v>
      </c>
      <c r="J92" s="315">
        <v>255</v>
      </c>
      <c r="K92" s="329"/>
    </row>
    <row r="93" s="1" customFormat="1" ht="15" customHeight="1">
      <c r="B93" s="340"/>
      <c r="C93" s="315" t="s">
        <v>1613</v>
      </c>
      <c r="D93" s="315"/>
      <c r="E93" s="315"/>
      <c r="F93" s="338" t="s">
        <v>1583</v>
      </c>
      <c r="G93" s="339"/>
      <c r="H93" s="315" t="s">
        <v>1614</v>
      </c>
      <c r="I93" s="315" t="s">
        <v>1615</v>
      </c>
      <c r="J93" s="315"/>
      <c r="K93" s="329"/>
    </row>
    <row r="94" s="1" customFormat="1" ht="15" customHeight="1">
      <c r="B94" s="340"/>
      <c r="C94" s="315" t="s">
        <v>1616</v>
      </c>
      <c r="D94" s="315"/>
      <c r="E94" s="315"/>
      <c r="F94" s="338" t="s">
        <v>1583</v>
      </c>
      <c r="G94" s="339"/>
      <c r="H94" s="315" t="s">
        <v>1617</v>
      </c>
      <c r="I94" s="315" t="s">
        <v>1618</v>
      </c>
      <c r="J94" s="315"/>
      <c r="K94" s="329"/>
    </row>
    <row r="95" s="1" customFormat="1" ht="15" customHeight="1">
      <c r="B95" s="340"/>
      <c r="C95" s="315" t="s">
        <v>1619</v>
      </c>
      <c r="D95" s="315"/>
      <c r="E95" s="315"/>
      <c r="F95" s="338" t="s">
        <v>1583</v>
      </c>
      <c r="G95" s="339"/>
      <c r="H95" s="315" t="s">
        <v>1619</v>
      </c>
      <c r="I95" s="315" t="s">
        <v>1618</v>
      </c>
      <c r="J95" s="315"/>
      <c r="K95" s="329"/>
    </row>
    <row r="96" s="1" customFormat="1" ht="15" customHeight="1">
      <c r="B96" s="340"/>
      <c r="C96" s="315" t="s">
        <v>38</v>
      </c>
      <c r="D96" s="315"/>
      <c r="E96" s="315"/>
      <c r="F96" s="338" t="s">
        <v>1583</v>
      </c>
      <c r="G96" s="339"/>
      <c r="H96" s="315" t="s">
        <v>1620</v>
      </c>
      <c r="I96" s="315" t="s">
        <v>1618</v>
      </c>
      <c r="J96" s="315"/>
      <c r="K96" s="329"/>
    </row>
    <row r="97" s="1" customFormat="1" ht="15" customHeight="1">
      <c r="B97" s="340"/>
      <c r="C97" s="315" t="s">
        <v>48</v>
      </c>
      <c r="D97" s="315"/>
      <c r="E97" s="315"/>
      <c r="F97" s="338" t="s">
        <v>1583</v>
      </c>
      <c r="G97" s="339"/>
      <c r="H97" s="315" t="s">
        <v>1621</v>
      </c>
      <c r="I97" s="315" t="s">
        <v>1618</v>
      </c>
      <c r="J97" s="315"/>
      <c r="K97" s="329"/>
    </row>
    <row r="98" s="1" customFormat="1" ht="15" customHeight="1">
      <c r="B98" s="343"/>
      <c r="C98" s="344"/>
      <c r="D98" s="344"/>
      <c r="E98" s="344"/>
      <c r="F98" s="344"/>
      <c r="G98" s="344"/>
      <c r="H98" s="344"/>
      <c r="I98" s="344"/>
      <c r="J98" s="344"/>
      <c r="K98" s="345"/>
    </row>
    <row r="99" s="1" customFormat="1" ht="18.75" customHeight="1">
      <c r="B99" s="346"/>
      <c r="C99" s="347"/>
      <c r="D99" s="347"/>
      <c r="E99" s="347"/>
      <c r="F99" s="347"/>
      <c r="G99" s="347"/>
      <c r="H99" s="347"/>
      <c r="I99" s="347"/>
      <c r="J99" s="347"/>
      <c r="K99" s="346"/>
    </row>
    <row r="100" s="1" customFormat="1" ht="18.75" customHeight="1"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</row>
    <row r="101" s="1" customFormat="1" ht="7.5" customHeight="1">
      <c r="B101" s="324"/>
      <c r="C101" s="325"/>
      <c r="D101" s="325"/>
      <c r="E101" s="325"/>
      <c r="F101" s="325"/>
      <c r="G101" s="325"/>
      <c r="H101" s="325"/>
      <c r="I101" s="325"/>
      <c r="J101" s="325"/>
      <c r="K101" s="326"/>
    </row>
    <row r="102" s="1" customFormat="1" ht="45" customHeight="1">
      <c r="B102" s="327"/>
      <c r="C102" s="328" t="s">
        <v>1622</v>
      </c>
      <c r="D102" s="328"/>
      <c r="E102" s="328"/>
      <c r="F102" s="328"/>
      <c r="G102" s="328"/>
      <c r="H102" s="328"/>
      <c r="I102" s="328"/>
      <c r="J102" s="328"/>
      <c r="K102" s="329"/>
    </row>
    <row r="103" s="1" customFormat="1" ht="17.25" customHeight="1">
      <c r="B103" s="327"/>
      <c r="C103" s="330" t="s">
        <v>1577</v>
      </c>
      <c r="D103" s="330"/>
      <c r="E103" s="330"/>
      <c r="F103" s="330" t="s">
        <v>1578</v>
      </c>
      <c r="G103" s="331"/>
      <c r="H103" s="330" t="s">
        <v>54</v>
      </c>
      <c r="I103" s="330" t="s">
        <v>57</v>
      </c>
      <c r="J103" s="330" t="s">
        <v>1579</v>
      </c>
      <c r="K103" s="329"/>
    </row>
    <row r="104" s="1" customFormat="1" ht="17.25" customHeight="1">
      <c r="B104" s="327"/>
      <c r="C104" s="332" t="s">
        <v>1580</v>
      </c>
      <c r="D104" s="332"/>
      <c r="E104" s="332"/>
      <c r="F104" s="333" t="s">
        <v>1581</v>
      </c>
      <c r="G104" s="334"/>
      <c r="H104" s="332"/>
      <c r="I104" s="332"/>
      <c r="J104" s="332" t="s">
        <v>1582</v>
      </c>
      <c r="K104" s="329"/>
    </row>
    <row r="105" s="1" customFormat="1" ht="5.25" customHeight="1">
      <c r="B105" s="327"/>
      <c r="C105" s="330"/>
      <c r="D105" s="330"/>
      <c r="E105" s="330"/>
      <c r="F105" s="330"/>
      <c r="G105" s="348"/>
      <c r="H105" s="330"/>
      <c r="I105" s="330"/>
      <c r="J105" s="330"/>
      <c r="K105" s="329"/>
    </row>
    <row r="106" s="1" customFormat="1" ht="15" customHeight="1">
      <c r="B106" s="327"/>
      <c r="C106" s="315" t="s">
        <v>53</v>
      </c>
      <c r="D106" s="337"/>
      <c r="E106" s="337"/>
      <c r="F106" s="338" t="s">
        <v>1583</v>
      </c>
      <c r="G106" s="315"/>
      <c r="H106" s="315" t="s">
        <v>1623</v>
      </c>
      <c r="I106" s="315" t="s">
        <v>1585</v>
      </c>
      <c r="J106" s="315">
        <v>20</v>
      </c>
      <c r="K106" s="329"/>
    </row>
    <row r="107" s="1" customFormat="1" ht="15" customHeight="1">
      <c r="B107" s="327"/>
      <c r="C107" s="315" t="s">
        <v>1586</v>
      </c>
      <c r="D107" s="315"/>
      <c r="E107" s="315"/>
      <c r="F107" s="338" t="s">
        <v>1583</v>
      </c>
      <c r="G107" s="315"/>
      <c r="H107" s="315" t="s">
        <v>1623</v>
      </c>
      <c r="I107" s="315" t="s">
        <v>1585</v>
      </c>
      <c r="J107" s="315">
        <v>120</v>
      </c>
      <c r="K107" s="329"/>
    </row>
    <row r="108" s="1" customFormat="1" ht="15" customHeight="1">
      <c r="B108" s="340"/>
      <c r="C108" s="315" t="s">
        <v>1588</v>
      </c>
      <c r="D108" s="315"/>
      <c r="E108" s="315"/>
      <c r="F108" s="338" t="s">
        <v>1589</v>
      </c>
      <c r="G108" s="315"/>
      <c r="H108" s="315" t="s">
        <v>1623</v>
      </c>
      <c r="I108" s="315" t="s">
        <v>1585</v>
      </c>
      <c r="J108" s="315">
        <v>50</v>
      </c>
      <c r="K108" s="329"/>
    </row>
    <row r="109" s="1" customFormat="1" ht="15" customHeight="1">
      <c r="B109" s="340"/>
      <c r="C109" s="315" t="s">
        <v>1591</v>
      </c>
      <c r="D109" s="315"/>
      <c r="E109" s="315"/>
      <c r="F109" s="338" t="s">
        <v>1583</v>
      </c>
      <c r="G109" s="315"/>
      <c r="H109" s="315" t="s">
        <v>1623</v>
      </c>
      <c r="I109" s="315" t="s">
        <v>1593</v>
      </c>
      <c r="J109" s="315"/>
      <c r="K109" s="329"/>
    </row>
    <row r="110" s="1" customFormat="1" ht="15" customHeight="1">
      <c r="B110" s="340"/>
      <c r="C110" s="315" t="s">
        <v>1602</v>
      </c>
      <c r="D110" s="315"/>
      <c r="E110" s="315"/>
      <c r="F110" s="338" t="s">
        <v>1589</v>
      </c>
      <c r="G110" s="315"/>
      <c r="H110" s="315" t="s">
        <v>1623</v>
      </c>
      <c r="I110" s="315" t="s">
        <v>1585</v>
      </c>
      <c r="J110" s="315">
        <v>50</v>
      </c>
      <c r="K110" s="329"/>
    </row>
    <row r="111" s="1" customFormat="1" ht="15" customHeight="1">
      <c r="B111" s="340"/>
      <c r="C111" s="315" t="s">
        <v>1610</v>
      </c>
      <c r="D111" s="315"/>
      <c r="E111" s="315"/>
      <c r="F111" s="338" t="s">
        <v>1589</v>
      </c>
      <c r="G111" s="315"/>
      <c r="H111" s="315" t="s">
        <v>1623</v>
      </c>
      <c r="I111" s="315" t="s">
        <v>1585</v>
      </c>
      <c r="J111" s="315">
        <v>50</v>
      </c>
      <c r="K111" s="329"/>
    </row>
    <row r="112" s="1" customFormat="1" ht="15" customHeight="1">
      <c r="B112" s="340"/>
      <c r="C112" s="315" t="s">
        <v>1608</v>
      </c>
      <c r="D112" s="315"/>
      <c r="E112" s="315"/>
      <c r="F112" s="338" t="s">
        <v>1589</v>
      </c>
      <c r="G112" s="315"/>
      <c r="H112" s="315" t="s">
        <v>1623</v>
      </c>
      <c r="I112" s="315" t="s">
        <v>1585</v>
      </c>
      <c r="J112" s="315">
        <v>50</v>
      </c>
      <c r="K112" s="329"/>
    </row>
    <row r="113" s="1" customFormat="1" ht="15" customHeight="1">
      <c r="B113" s="340"/>
      <c r="C113" s="315" t="s">
        <v>53</v>
      </c>
      <c r="D113" s="315"/>
      <c r="E113" s="315"/>
      <c r="F113" s="338" t="s">
        <v>1583</v>
      </c>
      <c r="G113" s="315"/>
      <c r="H113" s="315" t="s">
        <v>1624</v>
      </c>
      <c r="I113" s="315" t="s">
        <v>1585</v>
      </c>
      <c r="J113" s="315">
        <v>20</v>
      </c>
      <c r="K113" s="329"/>
    </row>
    <row r="114" s="1" customFormat="1" ht="15" customHeight="1">
      <c r="B114" s="340"/>
      <c r="C114" s="315" t="s">
        <v>1625</v>
      </c>
      <c r="D114" s="315"/>
      <c r="E114" s="315"/>
      <c r="F114" s="338" t="s">
        <v>1583</v>
      </c>
      <c r="G114" s="315"/>
      <c r="H114" s="315" t="s">
        <v>1626</v>
      </c>
      <c r="I114" s="315" t="s">
        <v>1585</v>
      </c>
      <c r="J114" s="315">
        <v>120</v>
      </c>
      <c r="K114" s="329"/>
    </row>
    <row r="115" s="1" customFormat="1" ht="15" customHeight="1">
      <c r="B115" s="340"/>
      <c r="C115" s="315" t="s">
        <v>38</v>
      </c>
      <c r="D115" s="315"/>
      <c r="E115" s="315"/>
      <c r="F115" s="338" t="s">
        <v>1583</v>
      </c>
      <c r="G115" s="315"/>
      <c r="H115" s="315" t="s">
        <v>1627</v>
      </c>
      <c r="I115" s="315" t="s">
        <v>1618</v>
      </c>
      <c r="J115" s="315"/>
      <c r="K115" s="329"/>
    </row>
    <row r="116" s="1" customFormat="1" ht="15" customHeight="1">
      <c r="B116" s="340"/>
      <c r="C116" s="315" t="s">
        <v>48</v>
      </c>
      <c r="D116" s="315"/>
      <c r="E116" s="315"/>
      <c r="F116" s="338" t="s">
        <v>1583</v>
      </c>
      <c r="G116" s="315"/>
      <c r="H116" s="315" t="s">
        <v>1628</v>
      </c>
      <c r="I116" s="315" t="s">
        <v>1618</v>
      </c>
      <c r="J116" s="315"/>
      <c r="K116" s="329"/>
    </row>
    <row r="117" s="1" customFormat="1" ht="15" customHeight="1">
      <c r="B117" s="340"/>
      <c r="C117" s="315" t="s">
        <v>57</v>
      </c>
      <c r="D117" s="315"/>
      <c r="E117" s="315"/>
      <c r="F117" s="338" t="s">
        <v>1583</v>
      </c>
      <c r="G117" s="315"/>
      <c r="H117" s="315" t="s">
        <v>1629</v>
      </c>
      <c r="I117" s="315" t="s">
        <v>1630</v>
      </c>
      <c r="J117" s="315"/>
      <c r="K117" s="329"/>
    </row>
    <row r="118" s="1" customFormat="1" ht="15" customHeight="1">
      <c r="B118" s="343"/>
      <c r="C118" s="349"/>
      <c r="D118" s="349"/>
      <c r="E118" s="349"/>
      <c r="F118" s="349"/>
      <c r="G118" s="349"/>
      <c r="H118" s="349"/>
      <c r="I118" s="349"/>
      <c r="J118" s="349"/>
      <c r="K118" s="345"/>
    </row>
    <row r="119" s="1" customFormat="1" ht="18.75" customHeight="1">
      <c r="B119" s="350"/>
      <c r="C119" s="351"/>
      <c r="D119" s="351"/>
      <c r="E119" s="351"/>
      <c r="F119" s="352"/>
      <c r="G119" s="351"/>
      <c r="H119" s="351"/>
      <c r="I119" s="351"/>
      <c r="J119" s="351"/>
      <c r="K119" s="350"/>
    </row>
    <row r="120" s="1" customFormat="1" ht="18.75" customHeight="1">
      <c r="B120" s="323"/>
      <c r="C120" s="323"/>
      <c r="D120" s="323"/>
      <c r="E120" s="323"/>
      <c r="F120" s="323"/>
      <c r="G120" s="323"/>
      <c r="H120" s="323"/>
      <c r="I120" s="323"/>
      <c r="J120" s="323"/>
      <c r="K120" s="323"/>
    </row>
    <row r="121" s="1" customFormat="1" ht="7.5" customHeight="1">
      <c r="B121" s="353"/>
      <c r="C121" s="354"/>
      <c r="D121" s="354"/>
      <c r="E121" s="354"/>
      <c r="F121" s="354"/>
      <c r="G121" s="354"/>
      <c r="H121" s="354"/>
      <c r="I121" s="354"/>
      <c r="J121" s="354"/>
      <c r="K121" s="355"/>
    </row>
    <row r="122" s="1" customFormat="1" ht="45" customHeight="1">
      <c r="B122" s="356"/>
      <c r="C122" s="306" t="s">
        <v>1631</v>
      </c>
      <c r="D122" s="306"/>
      <c r="E122" s="306"/>
      <c r="F122" s="306"/>
      <c r="G122" s="306"/>
      <c r="H122" s="306"/>
      <c r="I122" s="306"/>
      <c r="J122" s="306"/>
      <c r="K122" s="357"/>
    </row>
    <row r="123" s="1" customFormat="1" ht="17.25" customHeight="1">
      <c r="B123" s="358"/>
      <c r="C123" s="330" t="s">
        <v>1577</v>
      </c>
      <c r="D123" s="330"/>
      <c r="E123" s="330"/>
      <c r="F123" s="330" t="s">
        <v>1578</v>
      </c>
      <c r="G123" s="331"/>
      <c r="H123" s="330" t="s">
        <v>54</v>
      </c>
      <c r="I123" s="330" t="s">
        <v>57</v>
      </c>
      <c r="J123" s="330" t="s">
        <v>1579</v>
      </c>
      <c r="K123" s="359"/>
    </row>
    <row r="124" s="1" customFormat="1" ht="17.25" customHeight="1">
      <c r="B124" s="358"/>
      <c r="C124" s="332" t="s">
        <v>1580</v>
      </c>
      <c r="D124" s="332"/>
      <c r="E124" s="332"/>
      <c r="F124" s="333" t="s">
        <v>1581</v>
      </c>
      <c r="G124" s="334"/>
      <c r="H124" s="332"/>
      <c r="I124" s="332"/>
      <c r="J124" s="332" t="s">
        <v>1582</v>
      </c>
      <c r="K124" s="359"/>
    </row>
    <row r="125" s="1" customFormat="1" ht="5.25" customHeight="1">
      <c r="B125" s="360"/>
      <c r="C125" s="335"/>
      <c r="D125" s="335"/>
      <c r="E125" s="335"/>
      <c r="F125" s="335"/>
      <c r="G125" s="361"/>
      <c r="H125" s="335"/>
      <c r="I125" s="335"/>
      <c r="J125" s="335"/>
      <c r="K125" s="362"/>
    </row>
    <row r="126" s="1" customFormat="1" ht="15" customHeight="1">
      <c r="B126" s="360"/>
      <c r="C126" s="315" t="s">
        <v>1586</v>
      </c>
      <c r="D126" s="337"/>
      <c r="E126" s="337"/>
      <c r="F126" s="338" t="s">
        <v>1583</v>
      </c>
      <c r="G126" s="315"/>
      <c r="H126" s="315" t="s">
        <v>1623</v>
      </c>
      <c r="I126" s="315" t="s">
        <v>1585</v>
      </c>
      <c r="J126" s="315">
        <v>120</v>
      </c>
      <c r="K126" s="363"/>
    </row>
    <row r="127" s="1" customFormat="1" ht="15" customHeight="1">
      <c r="B127" s="360"/>
      <c r="C127" s="315" t="s">
        <v>1632</v>
      </c>
      <c r="D127" s="315"/>
      <c r="E127" s="315"/>
      <c r="F127" s="338" t="s">
        <v>1583</v>
      </c>
      <c r="G127" s="315"/>
      <c r="H127" s="315" t="s">
        <v>1633</v>
      </c>
      <c r="I127" s="315" t="s">
        <v>1585</v>
      </c>
      <c r="J127" s="315" t="s">
        <v>1634</v>
      </c>
      <c r="K127" s="363"/>
    </row>
    <row r="128" s="1" customFormat="1" ht="15" customHeight="1">
      <c r="B128" s="360"/>
      <c r="C128" s="315" t="s">
        <v>85</v>
      </c>
      <c r="D128" s="315"/>
      <c r="E128" s="315"/>
      <c r="F128" s="338" t="s">
        <v>1583</v>
      </c>
      <c r="G128" s="315"/>
      <c r="H128" s="315" t="s">
        <v>1635</v>
      </c>
      <c r="I128" s="315" t="s">
        <v>1585</v>
      </c>
      <c r="J128" s="315" t="s">
        <v>1634</v>
      </c>
      <c r="K128" s="363"/>
    </row>
    <row r="129" s="1" customFormat="1" ht="15" customHeight="1">
      <c r="B129" s="360"/>
      <c r="C129" s="315" t="s">
        <v>1594</v>
      </c>
      <c r="D129" s="315"/>
      <c r="E129" s="315"/>
      <c r="F129" s="338" t="s">
        <v>1589</v>
      </c>
      <c r="G129" s="315"/>
      <c r="H129" s="315" t="s">
        <v>1595</v>
      </c>
      <c r="I129" s="315" t="s">
        <v>1585</v>
      </c>
      <c r="J129" s="315">
        <v>15</v>
      </c>
      <c r="K129" s="363"/>
    </row>
    <row r="130" s="1" customFormat="1" ht="15" customHeight="1">
      <c r="B130" s="360"/>
      <c r="C130" s="341" t="s">
        <v>1596</v>
      </c>
      <c r="D130" s="341"/>
      <c r="E130" s="341"/>
      <c r="F130" s="342" t="s">
        <v>1589</v>
      </c>
      <c r="G130" s="341"/>
      <c r="H130" s="341" t="s">
        <v>1597</v>
      </c>
      <c r="I130" s="341" t="s">
        <v>1585</v>
      </c>
      <c r="J130" s="341">
        <v>15</v>
      </c>
      <c r="K130" s="363"/>
    </row>
    <row r="131" s="1" customFormat="1" ht="15" customHeight="1">
      <c r="B131" s="360"/>
      <c r="C131" s="341" t="s">
        <v>1598</v>
      </c>
      <c r="D131" s="341"/>
      <c r="E131" s="341"/>
      <c r="F131" s="342" t="s">
        <v>1589</v>
      </c>
      <c r="G131" s="341"/>
      <c r="H131" s="341" t="s">
        <v>1599</v>
      </c>
      <c r="I131" s="341" t="s">
        <v>1585</v>
      </c>
      <c r="J131" s="341">
        <v>20</v>
      </c>
      <c r="K131" s="363"/>
    </row>
    <row r="132" s="1" customFormat="1" ht="15" customHeight="1">
      <c r="B132" s="360"/>
      <c r="C132" s="341" t="s">
        <v>1600</v>
      </c>
      <c r="D132" s="341"/>
      <c r="E132" s="341"/>
      <c r="F132" s="342" t="s">
        <v>1589</v>
      </c>
      <c r="G132" s="341"/>
      <c r="H132" s="341" t="s">
        <v>1601</v>
      </c>
      <c r="I132" s="341" t="s">
        <v>1585</v>
      </c>
      <c r="J132" s="341">
        <v>20</v>
      </c>
      <c r="K132" s="363"/>
    </row>
    <row r="133" s="1" customFormat="1" ht="15" customHeight="1">
      <c r="B133" s="360"/>
      <c r="C133" s="315" t="s">
        <v>1588</v>
      </c>
      <c r="D133" s="315"/>
      <c r="E133" s="315"/>
      <c r="F133" s="338" t="s">
        <v>1589</v>
      </c>
      <c r="G133" s="315"/>
      <c r="H133" s="315" t="s">
        <v>1623</v>
      </c>
      <c r="I133" s="315" t="s">
        <v>1585</v>
      </c>
      <c r="J133" s="315">
        <v>50</v>
      </c>
      <c r="K133" s="363"/>
    </row>
    <row r="134" s="1" customFormat="1" ht="15" customHeight="1">
      <c r="B134" s="360"/>
      <c r="C134" s="315" t="s">
        <v>1602</v>
      </c>
      <c r="D134" s="315"/>
      <c r="E134" s="315"/>
      <c r="F134" s="338" t="s">
        <v>1589</v>
      </c>
      <c r="G134" s="315"/>
      <c r="H134" s="315" t="s">
        <v>1623</v>
      </c>
      <c r="I134" s="315" t="s">
        <v>1585</v>
      </c>
      <c r="J134" s="315">
        <v>50</v>
      </c>
      <c r="K134" s="363"/>
    </row>
    <row r="135" s="1" customFormat="1" ht="15" customHeight="1">
      <c r="B135" s="360"/>
      <c r="C135" s="315" t="s">
        <v>1608</v>
      </c>
      <c r="D135" s="315"/>
      <c r="E135" s="315"/>
      <c r="F135" s="338" t="s">
        <v>1589</v>
      </c>
      <c r="G135" s="315"/>
      <c r="H135" s="315" t="s">
        <v>1623</v>
      </c>
      <c r="I135" s="315" t="s">
        <v>1585</v>
      </c>
      <c r="J135" s="315">
        <v>50</v>
      </c>
      <c r="K135" s="363"/>
    </row>
    <row r="136" s="1" customFormat="1" ht="15" customHeight="1">
      <c r="B136" s="360"/>
      <c r="C136" s="315" t="s">
        <v>1610</v>
      </c>
      <c r="D136" s="315"/>
      <c r="E136" s="315"/>
      <c r="F136" s="338" t="s">
        <v>1589</v>
      </c>
      <c r="G136" s="315"/>
      <c r="H136" s="315" t="s">
        <v>1623</v>
      </c>
      <c r="I136" s="315" t="s">
        <v>1585</v>
      </c>
      <c r="J136" s="315">
        <v>50</v>
      </c>
      <c r="K136" s="363"/>
    </row>
    <row r="137" s="1" customFormat="1" ht="15" customHeight="1">
      <c r="B137" s="360"/>
      <c r="C137" s="315" t="s">
        <v>1611</v>
      </c>
      <c r="D137" s="315"/>
      <c r="E137" s="315"/>
      <c r="F137" s="338" t="s">
        <v>1589</v>
      </c>
      <c r="G137" s="315"/>
      <c r="H137" s="315" t="s">
        <v>1636</v>
      </c>
      <c r="I137" s="315" t="s">
        <v>1585</v>
      </c>
      <c r="J137" s="315">
        <v>255</v>
      </c>
      <c r="K137" s="363"/>
    </row>
    <row r="138" s="1" customFormat="1" ht="15" customHeight="1">
      <c r="B138" s="360"/>
      <c r="C138" s="315" t="s">
        <v>1613</v>
      </c>
      <c r="D138" s="315"/>
      <c r="E138" s="315"/>
      <c r="F138" s="338" t="s">
        <v>1583</v>
      </c>
      <c r="G138" s="315"/>
      <c r="H138" s="315" t="s">
        <v>1637</v>
      </c>
      <c r="I138" s="315" t="s">
        <v>1615</v>
      </c>
      <c r="J138" s="315"/>
      <c r="K138" s="363"/>
    </row>
    <row r="139" s="1" customFormat="1" ht="15" customHeight="1">
      <c r="B139" s="360"/>
      <c r="C139" s="315" t="s">
        <v>1616</v>
      </c>
      <c r="D139" s="315"/>
      <c r="E139" s="315"/>
      <c r="F139" s="338" t="s">
        <v>1583</v>
      </c>
      <c r="G139" s="315"/>
      <c r="H139" s="315" t="s">
        <v>1638</v>
      </c>
      <c r="I139" s="315" t="s">
        <v>1618</v>
      </c>
      <c r="J139" s="315"/>
      <c r="K139" s="363"/>
    </row>
    <row r="140" s="1" customFormat="1" ht="15" customHeight="1">
      <c r="B140" s="360"/>
      <c r="C140" s="315" t="s">
        <v>1619</v>
      </c>
      <c r="D140" s="315"/>
      <c r="E140" s="315"/>
      <c r="F140" s="338" t="s">
        <v>1583</v>
      </c>
      <c r="G140" s="315"/>
      <c r="H140" s="315" t="s">
        <v>1619</v>
      </c>
      <c r="I140" s="315" t="s">
        <v>1618</v>
      </c>
      <c r="J140" s="315"/>
      <c r="K140" s="363"/>
    </row>
    <row r="141" s="1" customFormat="1" ht="15" customHeight="1">
      <c r="B141" s="360"/>
      <c r="C141" s="315" t="s">
        <v>38</v>
      </c>
      <c r="D141" s="315"/>
      <c r="E141" s="315"/>
      <c r="F141" s="338" t="s">
        <v>1583</v>
      </c>
      <c r="G141" s="315"/>
      <c r="H141" s="315" t="s">
        <v>1639</v>
      </c>
      <c r="I141" s="315" t="s">
        <v>1618</v>
      </c>
      <c r="J141" s="315"/>
      <c r="K141" s="363"/>
    </row>
    <row r="142" s="1" customFormat="1" ht="15" customHeight="1">
      <c r="B142" s="360"/>
      <c r="C142" s="315" t="s">
        <v>1640</v>
      </c>
      <c r="D142" s="315"/>
      <c r="E142" s="315"/>
      <c r="F142" s="338" t="s">
        <v>1583</v>
      </c>
      <c r="G142" s="315"/>
      <c r="H142" s="315" t="s">
        <v>1641</v>
      </c>
      <c r="I142" s="315" t="s">
        <v>1618</v>
      </c>
      <c r="J142" s="315"/>
      <c r="K142" s="363"/>
    </row>
    <row r="143" s="1" customFormat="1" ht="15" customHeight="1">
      <c r="B143" s="364"/>
      <c r="C143" s="365"/>
      <c r="D143" s="365"/>
      <c r="E143" s="365"/>
      <c r="F143" s="365"/>
      <c r="G143" s="365"/>
      <c r="H143" s="365"/>
      <c r="I143" s="365"/>
      <c r="J143" s="365"/>
      <c r="K143" s="366"/>
    </row>
    <row r="144" s="1" customFormat="1" ht="18.75" customHeight="1">
      <c r="B144" s="351"/>
      <c r="C144" s="351"/>
      <c r="D144" s="351"/>
      <c r="E144" s="351"/>
      <c r="F144" s="352"/>
      <c r="G144" s="351"/>
      <c r="H144" s="351"/>
      <c r="I144" s="351"/>
      <c r="J144" s="351"/>
      <c r="K144" s="351"/>
    </row>
    <row r="145" s="1" customFormat="1" ht="18.75" customHeight="1"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</row>
    <row r="146" s="1" customFormat="1" ht="7.5" customHeight="1">
      <c r="B146" s="324"/>
      <c r="C146" s="325"/>
      <c r="D146" s="325"/>
      <c r="E146" s="325"/>
      <c r="F146" s="325"/>
      <c r="G146" s="325"/>
      <c r="H146" s="325"/>
      <c r="I146" s="325"/>
      <c r="J146" s="325"/>
      <c r="K146" s="326"/>
    </row>
    <row r="147" s="1" customFormat="1" ht="45" customHeight="1">
      <c r="B147" s="327"/>
      <c r="C147" s="328" t="s">
        <v>1642</v>
      </c>
      <c r="D147" s="328"/>
      <c r="E147" s="328"/>
      <c r="F147" s="328"/>
      <c r="G147" s="328"/>
      <c r="H147" s="328"/>
      <c r="I147" s="328"/>
      <c r="J147" s="328"/>
      <c r="K147" s="329"/>
    </row>
    <row r="148" s="1" customFormat="1" ht="17.25" customHeight="1">
      <c r="B148" s="327"/>
      <c r="C148" s="330" t="s">
        <v>1577</v>
      </c>
      <c r="D148" s="330"/>
      <c r="E148" s="330"/>
      <c r="F148" s="330" t="s">
        <v>1578</v>
      </c>
      <c r="G148" s="331"/>
      <c r="H148" s="330" t="s">
        <v>54</v>
      </c>
      <c r="I148" s="330" t="s">
        <v>57</v>
      </c>
      <c r="J148" s="330" t="s">
        <v>1579</v>
      </c>
      <c r="K148" s="329"/>
    </row>
    <row r="149" s="1" customFormat="1" ht="17.25" customHeight="1">
      <c r="B149" s="327"/>
      <c r="C149" s="332" t="s">
        <v>1580</v>
      </c>
      <c r="D149" s="332"/>
      <c r="E149" s="332"/>
      <c r="F149" s="333" t="s">
        <v>1581</v>
      </c>
      <c r="G149" s="334"/>
      <c r="H149" s="332"/>
      <c r="I149" s="332"/>
      <c r="J149" s="332" t="s">
        <v>1582</v>
      </c>
      <c r="K149" s="329"/>
    </row>
    <row r="150" s="1" customFormat="1" ht="5.25" customHeight="1">
      <c r="B150" s="340"/>
      <c r="C150" s="335"/>
      <c r="D150" s="335"/>
      <c r="E150" s="335"/>
      <c r="F150" s="335"/>
      <c r="G150" s="336"/>
      <c r="H150" s="335"/>
      <c r="I150" s="335"/>
      <c r="J150" s="335"/>
      <c r="K150" s="363"/>
    </row>
    <row r="151" s="1" customFormat="1" ht="15" customHeight="1">
      <c r="B151" s="340"/>
      <c r="C151" s="367" t="s">
        <v>1586</v>
      </c>
      <c r="D151" s="315"/>
      <c r="E151" s="315"/>
      <c r="F151" s="368" t="s">
        <v>1583</v>
      </c>
      <c r="G151" s="315"/>
      <c r="H151" s="367" t="s">
        <v>1623</v>
      </c>
      <c r="I151" s="367" t="s">
        <v>1585</v>
      </c>
      <c r="J151" s="367">
        <v>120</v>
      </c>
      <c r="K151" s="363"/>
    </row>
    <row r="152" s="1" customFormat="1" ht="15" customHeight="1">
      <c r="B152" s="340"/>
      <c r="C152" s="367" t="s">
        <v>1632</v>
      </c>
      <c r="D152" s="315"/>
      <c r="E152" s="315"/>
      <c r="F152" s="368" t="s">
        <v>1583</v>
      </c>
      <c r="G152" s="315"/>
      <c r="H152" s="367" t="s">
        <v>1643</v>
      </c>
      <c r="I152" s="367" t="s">
        <v>1585</v>
      </c>
      <c r="J152" s="367" t="s">
        <v>1634</v>
      </c>
      <c r="K152" s="363"/>
    </row>
    <row r="153" s="1" customFormat="1" ht="15" customHeight="1">
      <c r="B153" s="340"/>
      <c r="C153" s="367" t="s">
        <v>85</v>
      </c>
      <c r="D153" s="315"/>
      <c r="E153" s="315"/>
      <c r="F153" s="368" t="s">
        <v>1583</v>
      </c>
      <c r="G153" s="315"/>
      <c r="H153" s="367" t="s">
        <v>1644</v>
      </c>
      <c r="I153" s="367" t="s">
        <v>1585</v>
      </c>
      <c r="J153" s="367" t="s">
        <v>1634</v>
      </c>
      <c r="K153" s="363"/>
    </row>
    <row r="154" s="1" customFormat="1" ht="15" customHeight="1">
      <c r="B154" s="340"/>
      <c r="C154" s="367" t="s">
        <v>1588</v>
      </c>
      <c r="D154" s="315"/>
      <c r="E154" s="315"/>
      <c r="F154" s="368" t="s">
        <v>1589</v>
      </c>
      <c r="G154" s="315"/>
      <c r="H154" s="367" t="s">
        <v>1623</v>
      </c>
      <c r="I154" s="367" t="s">
        <v>1585</v>
      </c>
      <c r="J154" s="367">
        <v>50</v>
      </c>
      <c r="K154" s="363"/>
    </row>
    <row r="155" s="1" customFormat="1" ht="15" customHeight="1">
      <c r="B155" s="340"/>
      <c r="C155" s="367" t="s">
        <v>1591</v>
      </c>
      <c r="D155" s="315"/>
      <c r="E155" s="315"/>
      <c r="F155" s="368" t="s">
        <v>1583</v>
      </c>
      <c r="G155" s="315"/>
      <c r="H155" s="367" t="s">
        <v>1623</v>
      </c>
      <c r="I155" s="367" t="s">
        <v>1593</v>
      </c>
      <c r="J155" s="367"/>
      <c r="K155" s="363"/>
    </row>
    <row r="156" s="1" customFormat="1" ht="15" customHeight="1">
      <c r="B156" s="340"/>
      <c r="C156" s="367" t="s">
        <v>1602</v>
      </c>
      <c r="D156" s="315"/>
      <c r="E156" s="315"/>
      <c r="F156" s="368" t="s">
        <v>1589</v>
      </c>
      <c r="G156" s="315"/>
      <c r="H156" s="367" t="s">
        <v>1623</v>
      </c>
      <c r="I156" s="367" t="s">
        <v>1585</v>
      </c>
      <c r="J156" s="367">
        <v>50</v>
      </c>
      <c r="K156" s="363"/>
    </row>
    <row r="157" s="1" customFormat="1" ht="15" customHeight="1">
      <c r="B157" s="340"/>
      <c r="C157" s="367" t="s">
        <v>1610</v>
      </c>
      <c r="D157" s="315"/>
      <c r="E157" s="315"/>
      <c r="F157" s="368" t="s">
        <v>1589</v>
      </c>
      <c r="G157" s="315"/>
      <c r="H157" s="367" t="s">
        <v>1623</v>
      </c>
      <c r="I157" s="367" t="s">
        <v>1585</v>
      </c>
      <c r="J157" s="367">
        <v>50</v>
      </c>
      <c r="K157" s="363"/>
    </row>
    <row r="158" s="1" customFormat="1" ht="15" customHeight="1">
      <c r="B158" s="340"/>
      <c r="C158" s="367" t="s">
        <v>1608</v>
      </c>
      <c r="D158" s="315"/>
      <c r="E158" s="315"/>
      <c r="F158" s="368" t="s">
        <v>1589</v>
      </c>
      <c r="G158" s="315"/>
      <c r="H158" s="367" t="s">
        <v>1623</v>
      </c>
      <c r="I158" s="367" t="s">
        <v>1585</v>
      </c>
      <c r="J158" s="367">
        <v>50</v>
      </c>
      <c r="K158" s="363"/>
    </row>
    <row r="159" s="1" customFormat="1" ht="15" customHeight="1">
      <c r="B159" s="340"/>
      <c r="C159" s="367" t="s">
        <v>117</v>
      </c>
      <c r="D159" s="315"/>
      <c r="E159" s="315"/>
      <c r="F159" s="368" t="s">
        <v>1583</v>
      </c>
      <c r="G159" s="315"/>
      <c r="H159" s="367" t="s">
        <v>1645</v>
      </c>
      <c r="I159" s="367" t="s">
        <v>1585</v>
      </c>
      <c r="J159" s="367" t="s">
        <v>1646</v>
      </c>
      <c r="K159" s="363"/>
    </row>
    <row r="160" s="1" customFormat="1" ht="15" customHeight="1">
      <c r="B160" s="340"/>
      <c r="C160" s="367" t="s">
        <v>1647</v>
      </c>
      <c r="D160" s="315"/>
      <c r="E160" s="315"/>
      <c r="F160" s="368" t="s">
        <v>1583</v>
      </c>
      <c r="G160" s="315"/>
      <c r="H160" s="367" t="s">
        <v>1648</v>
      </c>
      <c r="I160" s="367" t="s">
        <v>1618</v>
      </c>
      <c r="J160" s="367"/>
      <c r="K160" s="363"/>
    </row>
    <row r="161" s="1" customFormat="1" ht="15" customHeight="1">
      <c r="B161" s="369"/>
      <c r="C161" s="349"/>
      <c r="D161" s="349"/>
      <c r="E161" s="349"/>
      <c r="F161" s="349"/>
      <c r="G161" s="349"/>
      <c r="H161" s="349"/>
      <c r="I161" s="349"/>
      <c r="J161" s="349"/>
      <c r="K161" s="370"/>
    </row>
    <row r="162" s="1" customFormat="1" ht="18.75" customHeight="1">
      <c r="B162" s="351"/>
      <c r="C162" s="361"/>
      <c r="D162" s="361"/>
      <c r="E162" s="361"/>
      <c r="F162" s="371"/>
      <c r="G162" s="361"/>
      <c r="H162" s="361"/>
      <c r="I162" s="361"/>
      <c r="J162" s="361"/>
      <c r="K162" s="351"/>
    </row>
    <row r="163" s="1" customFormat="1" ht="18.75" customHeight="1">
      <c r="B163" s="323"/>
      <c r="C163" s="323"/>
      <c r="D163" s="323"/>
      <c r="E163" s="323"/>
      <c r="F163" s="323"/>
      <c r="G163" s="323"/>
      <c r="H163" s="323"/>
      <c r="I163" s="323"/>
      <c r="J163" s="323"/>
      <c r="K163" s="323"/>
    </row>
    <row r="164" s="1" customFormat="1" ht="7.5" customHeight="1">
      <c r="B164" s="302"/>
      <c r="C164" s="303"/>
      <c r="D164" s="303"/>
      <c r="E164" s="303"/>
      <c r="F164" s="303"/>
      <c r="G164" s="303"/>
      <c r="H164" s="303"/>
      <c r="I164" s="303"/>
      <c r="J164" s="303"/>
      <c r="K164" s="304"/>
    </row>
    <row r="165" s="1" customFormat="1" ht="45" customHeight="1">
      <c r="B165" s="305"/>
      <c r="C165" s="306" t="s">
        <v>1649</v>
      </c>
      <c r="D165" s="306"/>
      <c r="E165" s="306"/>
      <c r="F165" s="306"/>
      <c r="G165" s="306"/>
      <c r="H165" s="306"/>
      <c r="I165" s="306"/>
      <c r="J165" s="306"/>
      <c r="K165" s="307"/>
    </row>
    <row r="166" s="1" customFormat="1" ht="17.25" customHeight="1">
      <c r="B166" s="305"/>
      <c r="C166" s="330" t="s">
        <v>1577</v>
      </c>
      <c r="D166" s="330"/>
      <c r="E166" s="330"/>
      <c r="F166" s="330" t="s">
        <v>1578</v>
      </c>
      <c r="G166" s="372"/>
      <c r="H166" s="373" t="s">
        <v>54</v>
      </c>
      <c r="I166" s="373" t="s">
        <v>57</v>
      </c>
      <c r="J166" s="330" t="s">
        <v>1579</v>
      </c>
      <c r="K166" s="307"/>
    </row>
    <row r="167" s="1" customFormat="1" ht="17.25" customHeight="1">
      <c r="B167" s="308"/>
      <c r="C167" s="332" t="s">
        <v>1580</v>
      </c>
      <c r="D167" s="332"/>
      <c r="E167" s="332"/>
      <c r="F167" s="333" t="s">
        <v>1581</v>
      </c>
      <c r="G167" s="374"/>
      <c r="H167" s="375"/>
      <c r="I167" s="375"/>
      <c r="J167" s="332" t="s">
        <v>1582</v>
      </c>
      <c r="K167" s="310"/>
    </row>
    <row r="168" s="1" customFormat="1" ht="5.25" customHeight="1">
      <c r="B168" s="340"/>
      <c r="C168" s="335"/>
      <c r="D168" s="335"/>
      <c r="E168" s="335"/>
      <c r="F168" s="335"/>
      <c r="G168" s="336"/>
      <c r="H168" s="335"/>
      <c r="I168" s="335"/>
      <c r="J168" s="335"/>
      <c r="K168" s="363"/>
    </row>
    <row r="169" s="1" customFormat="1" ht="15" customHeight="1">
      <c r="B169" s="340"/>
      <c r="C169" s="315" t="s">
        <v>1586</v>
      </c>
      <c r="D169" s="315"/>
      <c r="E169" s="315"/>
      <c r="F169" s="338" t="s">
        <v>1583</v>
      </c>
      <c r="G169" s="315"/>
      <c r="H169" s="315" t="s">
        <v>1623</v>
      </c>
      <c r="I169" s="315" t="s">
        <v>1585</v>
      </c>
      <c r="J169" s="315">
        <v>120</v>
      </c>
      <c r="K169" s="363"/>
    </row>
    <row r="170" s="1" customFormat="1" ht="15" customHeight="1">
      <c r="B170" s="340"/>
      <c r="C170" s="315" t="s">
        <v>1632</v>
      </c>
      <c r="D170" s="315"/>
      <c r="E170" s="315"/>
      <c r="F170" s="338" t="s">
        <v>1583</v>
      </c>
      <c r="G170" s="315"/>
      <c r="H170" s="315" t="s">
        <v>1633</v>
      </c>
      <c r="I170" s="315" t="s">
        <v>1585</v>
      </c>
      <c r="J170" s="315" t="s">
        <v>1634</v>
      </c>
      <c r="K170" s="363"/>
    </row>
    <row r="171" s="1" customFormat="1" ht="15" customHeight="1">
      <c r="B171" s="340"/>
      <c r="C171" s="315" t="s">
        <v>85</v>
      </c>
      <c r="D171" s="315"/>
      <c r="E171" s="315"/>
      <c r="F171" s="338" t="s">
        <v>1583</v>
      </c>
      <c r="G171" s="315"/>
      <c r="H171" s="315" t="s">
        <v>1650</v>
      </c>
      <c r="I171" s="315" t="s">
        <v>1585</v>
      </c>
      <c r="J171" s="315" t="s">
        <v>1634</v>
      </c>
      <c r="K171" s="363"/>
    </row>
    <row r="172" s="1" customFormat="1" ht="15" customHeight="1">
      <c r="B172" s="340"/>
      <c r="C172" s="315" t="s">
        <v>1588</v>
      </c>
      <c r="D172" s="315"/>
      <c r="E172" s="315"/>
      <c r="F172" s="338" t="s">
        <v>1589</v>
      </c>
      <c r="G172" s="315"/>
      <c r="H172" s="315" t="s">
        <v>1650</v>
      </c>
      <c r="I172" s="315" t="s">
        <v>1585</v>
      </c>
      <c r="J172" s="315">
        <v>50</v>
      </c>
      <c r="K172" s="363"/>
    </row>
    <row r="173" s="1" customFormat="1" ht="15" customHeight="1">
      <c r="B173" s="340"/>
      <c r="C173" s="315" t="s">
        <v>1591</v>
      </c>
      <c r="D173" s="315"/>
      <c r="E173" s="315"/>
      <c r="F173" s="338" t="s">
        <v>1583</v>
      </c>
      <c r="G173" s="315"/>
      <c r="H173" s="315" t="s">
        <v>1650</v>
      </c>
      <c r="I173" s="315" t="s">
        <v>1593</v>
      </c>
      <c r="J173" s="315"/>
      <c r="K173" s="363"/>
    </row>
    <row r="174" s="1" customFormat="1" ht="15" customHeight="1">
      <c r="B174" s="340"/>
      <c r="C174" s="315" t="s">
        <v>1602</v>
      </c>
      <c r="D174" s="315"/>
      <c r="E174" s="315"/>
      <c r="F174" s="338" t="s">
        <v>1589</v>
      </c>
      <c r="G174" s="315"/>
      <c r="H174" s="315" t="s">
        <v>1650</v>
      </c>
      <c r="I174" s="315" t="s">
        <v>1585</v>
      </c>
      <c r="J174" s="315">
        <v>50</v>
      </c>
      <c r="K174" s="363"/>
    </row>
    <row r="175" s="1" customFormat="1" ht="15" customHeight="1">
      <c r="B175" s="340"/>
      <c r="C175" s="315" t="s">
        <v>1610</v>
      </c>
      <c r="D175" s="315"/>
      <c r="E175" s="315"/>
      <c r="F175" s="338" t="s">
        <v>1589</v>
      </c>
      <c r="G175" s="315"/>
      <c r="H175" s="315" t="s">
        <v>1650</v>
      </c>
      <c r="I175" s="315" t="s">
        <v>1585</v>
      </c>
      <c r="J175" s="315">
        <v>50</v>
      </c>
      <c r="K175" s="363"/>
    </row>
    <row r="176" s="1" customFormat="1" ht="15" customHeight="1">
      <c r="B176" s="340"/>
      <c r="C176" s="315" t="s">
        <v>1608</v>
      </c>
      <c r="D176" s="315"/>
      <c r="E176" s="315"/>
      <c r="F176" s="338" t="s">
        <v>1589</v>
      </c>
      <c r="G176" s="315"/>
      <c r="H176" s="315" t="s">
        <v>1650</v>
      </c>
      <c r="I176" s="315" t="s">
        <v>1585</v>
      </c>
      <c r="J176" s="315">
        <v>50</v>
      </c>
      <c r="K176" s="363"/>
    </row>
    <row r="177" s="1" customFormat="1" ht="15" customHeight="1">
      <c r="B177" s="340"/>
      <c r="C177" s="315" t="s">
        <v>142</v>
      </c>
      <c r="D177" s="315"/>
      <c r="E177" s="315"/>
      <c r="F177" s="338" t="s">
        <v>1583</v>
      </c>
      <c r="G177" s="315"/>
      <c r="H177" s="315" t="s">
        <v>1651</v>
      </c>
      <c r="I177" s="315" t="s">
        <v>1652</v>
      </c>
      <c r="J177" s="315"/>
      <c r="K177" s="363"/>
    </row>
    <row r="178" s="1" customFormat="1" ht="15" customHeight="1">
      <c r="B178" s="340"/>
      <c r="C178" s="315" t="s">
        <v>57</v>
      </c>
      <c r="D178" s="315"/>
      <c r="E178" s="315"/>
      <c r="F178" s="338" t="s">
        <v>1583</v>
      </c>
      <c r="G178" s="315"/>
      <c r="H178" s="315" t="s">
        <v>1653</v>
      </c>
      <c r="I178" s="315" t="s">
        <v>1654</v>
      </c>
      <c r="J178" s="315">
        <v>1</v>
      </c>
      <c r="K178" s="363"/>
    </row>
    <row r="179" s="1" customFormat="1" ht="15" customHeight="1">
      <c r="B179" s="340"/>
      <c r="C179" s="315" t="s">
        <v>53</v>
      </c>
      <c r="D179" s="315"/>
      <c r="E179" s="315"/>
      <c r="F179" s="338" t="s">
        <v>1583</v>
      </c>
      <c r="G179" s="315"/>
      <c r="H179" s="315" t="s">
        <v>1655</v>
      </c>
      <c r="I179" s="315" t="s">
        <v>1585</v>
      </c>
      <c r="J179" s="315">
        <v>20</v>
      </c>
      <c r="K179" s="363"/>
    </row>
    <row r="180" s="1" customFormat="1" ht="15" customHeight="1">
      <c r="B180" s="340"/>
      <c r="C180" s="315" t="s">
        <v>54</v>
      </c>
      <c r="D180" s="315"/>
      <c r="E180" s="315"/>
      <c r="F180" s="338" t="s">
        <v>1583</v>
      </c>
      <c r="G180" s="315"/>
      <c r="H180" s="315" t="s">
        <v>1656</v>
      </c>
      <c r="I180" s="315" t="s">
        <v>1585</v>
      </c>
      <c r="J180" s="315">
        <v>255</v>
      </c>
      <c r="K180" s="363"/>
    </row>
    <row r="181" s="1" customFormat="1" ht="15" customHeight="1">
      <c r="B181" s="340"/>
      <c r="C181" s="315" t="s">
        <v>143</v>
      </c>
      <c r="D181" s="315"/>
      <c r="E181" s="315"/>
      <c r="F181" s="338" t="s">
        <v>1583</v>
      </c>
      <c r="G181" s="315"/>
      <c r="H181" s="315" t="s">
        <v>1547</v>
      </c>
      <c r="I181" s="315" t="s">
        <v>1585</v>
      </c>
      <c r="J181" s="315">
        <v>10</v>
      </c>
      <c r="K181" s="363"/>
    </row>
    <row r="182" s="1" customFormat="1" ht="15" customHeight="1">
      <c r="B182" s="340"/>
      <c r="C182" s="315" t="s">
        <v>144</v>
      </c>
      <c r="D182" s="315"/>
      <c r="E182" s="315"/>
      <c r="F182" s="338" t="s">
        <v>1583</v>
      </c>
      <c r="G182" s="315"/>
      <c r="H182" s="315" t="s">
        <v>1657</v>
      </c>
      <c r="I182" s="315" t="s">
        <v>1618</v>
      </c>
      <c r="J182" s="315"/>
      <c r="K182" s="363"/>
    </row>
    <row r="183" s="1" customFormat="1" ht="15" customHeight="1">
      <c r="B183" s="340"/>
      <c r="C183" s="315" t="s">
        <v>1658</v>
      </c>
      <c r="D183" s="315"/>
      <c r="E183" s="315"/>
      <c r="F183" s="338" t="s">
        <v>1583</v>
      </c>
      <c r="G183" s="315"/>
      <c r="H183" s="315" t="s">
        <v>1659</v>
      </c>
      <c r="I183" s="315" t="s">
        <v>1618</v>
      </c>
      <c r="J183" s="315"/>
      <c r="K183" s="363"/>
    </row>
    <row r="184" s="1" customFormat="1" ht="15" customHeight="1">
      <c r="B184" s="340"/>
      <c r="C184" s="315" t="s">
        <v>1647</v>
      </c>
      <c r="D184" s="315"/>
      <c r="E184" s="315"/>
      <c r="F184" s="338" t="s">
        <v>1583</v>
      </c>
      <c r="G184" s="315"/>
      <c r="H184" s="315" t="s">
        <v>1660</v>
      </c>
      <c r="I184" s="315" t="s">
        <v>1618</v>
      </c>
      <c r="J184" s="315"/>
      <c r="K184" s="363"/>
    </row>
    <row r="185" s="1" customFormat="1" ht="15" customHeight="1">
      <c r="B185" s="340"/>
      <c r="C185" s="315" t="s">
        <v>146</v>
      </c>
      <c r="D185" s="315"/>
      <c r="E185" s="315"/>
      <c r="F185" s="338" t="s">
        <v>1589</v>
      </c>
      <c r="G185" s="315"/>
      <c r="H185" s="315" t="s">
        <v>1661</v>
      </c>
      <c r="I185" s="315" t="s">
        <v>1585</v>
      </c>
      <c r="J185" s="315">
        <v>50</v>
      </c>
      <c r="K185" s="363"/>
    </row>
    <row r="186" s="1" customFormat="1" ht="15" customHeight="1">
      <c r="B186" s="340"/>
      <c r="C186" s="315" t="s">
        <v>1662</v>
      </c>
      <c r="D186" s="315"/>
      <c r="E186" s="315"/>
      <c r="F186" s="338" t="s">
        <v>1589</v>
      </c>
      <c r="G186" s="315"/>
      <c r="H186" s="315" t="s">
        <v>1663</v>
      </c>
      <c r="I186" s="315" t="s">
        <v>1664</v>
      </c>
      <c r="J186" s="315"/>
      <c r="K186" s="363"/>
    </row>
    <row r="187" s="1" customFormat="1" ht="15" customHeight="1">
      <c r="B187" s="340"/>
      <c r="C187" s="315" t="s">
        <v>1665</v>
      </c>
      <c r="D187" s="315"/>
      <c r="E187" s="315"/>
      <c r="F187" s="338" t="s">
        <v>1589</v>
      </c>
      <c r="G187" s="315"/>
      <c r="H187" s="315" t="s">
        <v>1666</v>
      </c>
      <c r="I187" s="315" t="s">
        <v>1664</v>
      </c>
      <c r="J187" s="315"/>
      <c r="K187" s="363"/>
    </row>
    <row r="188" s="1" customFormat="1" ht="15" customHeight="1">
      <c r="B188" s="340"/>
      <c r="C188" s="315" t="s">
        <v>1667</v>
      </c>
      <c r="D188" s="315"/>
      <c r="E188" s="315"/>
      <c r="F188" s="338" t="s">
        <v>1589</v>
      </c>
      <c r="G188" s="315"/>
      <c r="H188" s="315" t="s">
        <v>1668</v>
      </c>
      <c r="I188" s="315" t="s">
        <v>1664</v>
      </c>
      <c r="J188" s="315"/>
      <c r="K188" s="363"/>
    </row>
    <row r="189" s="1" customFormat="1" ht="15" customHeight="1">
      <c r="B189" s="340"/>
      <c r="C189" s="376" t="s">
        <v>1669</v>
      </c>
      <c r="D189" s="315"/>
      <c r="E189" s="315"/>
      <c r="F189" s="338" t="s">
        <v>1589</v>
      </c>
      <c r="G189" s="315"/>
      <c r="H189" s="315" t="s">
        <v>1670</v>
      </c>
      <c r="I189" s="315" t="s">
        <v>1671</v>
      </c>
      <c r="J189" s="377" t="s">
        <v>1672</v>
      </c>
      <c r="K189" s="363"/>
    </row>
    <row r="190" s="18" customFormat="1" ht="15" customHeight="1">
      <c r="B190" s="378"/>
      <c r="C190" s="379" t="s">
        <v>1673</v>
      </c>
      <c r="D190" s="380"/>
      <c r="E190" s="380"/>
      <c r="F190" s="381" t="s">
        <v>1589</v>
      </c>
      <c r="G190" s="380"/>
      <c r="H190" s="380" t="s">
        <v>1674</v>
      </c>
      <c r="I190" s="380" t="s">
        <v>1671</v>
      </c>
      <c r="J190" s="382" t="s">
        <v>1672</v>
      </c>
      <c r="K190" s="383"/>
    </row>
    <row r="191" s="1" customFormat="1" ht="15" customHeight="1">
      <c r="B191" s="340"/>
      <c r="C191" s="376" t="s">
        <v>42</v>
      </c>
      <c r="D191" s="315"/>
      <c r="E191" s="315"/>
      <c r="F191" s="338" t="s">
        <v>1583</v>
      </c>
      <c r="G191" s="315"/>
      <c r="H191" s="312" t="s">
        <v>1675</v>
      </c>
      <c r="I191" s="315" t="s">
        <v>1676</v>
      </c>
      <c r="J191" s="315"/>
      <c r="K191" s="363"/>
    </row>
    <row r="192" s="1" customFormat="1" ht="15" customHeight="1">
      <c r="B192" s="340"/>
      <c r="C192" s="376" t="s">
        <v>1677</v>
      </c>
      <c r="D192" s="315"/>
      <c r="E192" s="315"/>
      <c r="F192" s="338" t="s">
        <v>1583</v>
      </c>
      <c r="G192" s="315"/>
      <c r="H192" s="315" t="s">
        <v>1678</v>
      </c>
      <c r="I192" s="315" t="s">
        <v>1618</v>
      </c>
      <c r="J192" s="315"/>
      <c r="K192" s="363"/>
    </row>
    <row r="193" s="1" customFormat="1" ht="15" customHeight="1">
      <c r="B193" s="340"/>
      <c r="C193" s="376" t="s">
        <v>1679</v>
      </c>
      <c r="D193" s="315"/>
      <c r="E193" s="315"/>
      <c r="F193" s="338" t="s">
        <v>1583</v>
      </c>
      <c r="G193" s="315"/>
      <c r="H193" s="315" t="s">
        <v>1680</v>
      </c>
      <c r="I193" s="315" t="s">
        <v>1618</v>
      </c>
      <c r="J193" s="315"/>
      <c r="K193" s="363"/>
    </row>
    <row r="194" s="1" customFormat="1" ht="15" customHeight="1">
      <c r="B194" s="340"/>
      <c r="C194" s="376" t="s">
        <v>1681</v>
      </c>
      <c r="D194" s="315"/>
      <c r="E194" s="315"/>
      <c r="F194" s="338" t="s">
        <v>1589</v>
      </c>
      <c r="G194" s="315"/>
      <c r="H194" s="315" t="s">
        <v>1682</v>
      </c>
      <c r="I194" s="315" t="s">
        <v>1618</v>
      </c>
      <c r="J194" s="315"/>
      <c r="K194" s="363"/>
    </row>
    <row r="195" s="1" customFormat="1" ht="15" customHeight="1">
      <c r="B195" s="369"/>
      <c r="C195" s="384"/>
      <c r="D195" s="349"/>
      <c r="E195" s="349"/>
      <c r="F195" s="349"/>
      <c r="G195" s="349"/>
      <c r="H195" s="349"/>
      <c r="I195" s="349"/>
      <c r="J195" s="349"/>
      <c r="K195" s="370"/>
    </row>
    <row r="196" s="1" customFormat="1" ht="18.75" customHeight="1">
      <c r="B196" s="351"/>
      <c r="C196" s="361"/>
      <c r="D196" s="361"/>
      <c r="E196" s="361"/>
      <c r="F196" s="371"/>
      <c r="G196" s="361"/>
      <c r="H196" s="361"/>
      <c r="I196" s="361"/>
      <c r="J196" s="361"/>
      <c r="K196" s="351"/>
    </row>
    <row r="197" s="1" customFormat="1" ht="18.75" customHeight="1">
      <c r="B197" s="351"/>
      <c r="C197" s="361"/>
      <c r="D197" s="361"/>
      <c r="E197" s="361"/>
      <c r="F197" s="371"/>
      <c r="G197" s="361"/>
      <c r="H197" s="361"/>
      <c r="I197" s="361"/>
      <c r="J197" s="361"/>
      <c r="K197" s="351"/>
    </row>
    <row r="198" s="1" customFormat="1" ht="18.75" customHeight="1">
      <c r="B198" s="323"/>
      <c r="C198" s="323"/>
      <c r="D198" s="323"/>
      <c r="E198" s="323"/>
      <c r="F198" s="323"/>
      <c r="G198" s="323"/>
      <c r="H198" s="323"/>
      <c r="I198" s="323"/>
      <c r="J198" s="323"/>
      <c r="K198" s="323"/>
    </row>
    <row r="199" s="1" customFormat="1" ht="13.5">
      <c r="B199" s="302"/>
      <c r="C199" s="303"/>
      <c r="D199" s="303"/>
      <c r="E199" s="303"/>
      <c r="F199" s="303"/>
      <c r="G199" s="303"/>
      <c r="H199" s="303"/>
      <c r="I199" s="303"/>
      <c r="J199" s="303"/>
      <c r="K199" s="304"/>
    </row>
    <row r="200" s="1" customFormat="1" ht="21">
      <c r="B200" s="305"/>
      <c r="C200" s="306" t="s">
        <v>1683</v>
      </c>
      <c r="D200" s="306"/>
      <c r="E200" s="306"/>
      <c r="F200" s="306"/>
      <c r="G200" s="306"/>
      <c r="H200" s="306"/>
      <c r="I200" s="306"/>
      <c r="J200" s="306"/>
      <c r="K200" s="307"/>
    </row>
    <row r="201" s="1" customFormat="1" ht="25.5" customHeight="1">
      <c r="B201" s="305"/>
      <c r="C201" s="385" t="s">
        <v>1684</v>
      </c>
      <c r="D201" s="385"/>
      <c r="E201" s="385"/>
      <c r="F201" s="385" t="s">
        <v>1685</v>
      </c>
      <c r="G201" s="386"/>
      <c r="H201" s="385" t="s">
        <v>1686</v>
      </c>
      <c r="I201" s="385"/>
      <c r="J201" s="385"/>
      <c r="K201" s="307"/>
    </row>
    <row r="202" s="1" customFormat="1" ht="5.25" customHeight="1">
      <c r="B202" s="340"/>
      <c r="C202" s="335"/>
      <c r="D202" s="335"/>
      <c r="E202" s="335"/>
      <c r="F202" s="335"/>
      <c r="G202" s="361"/>
      <c r="H202" s="335"/>
      <c r="I202" s="335"/>
      <c r="J202" s="335"/>
      <c r="K202" s="363"/>
    </row>
    <row r="203" s="1" customFormat="1" ht="15" customHeight="1">
      <c r="B203" s="340"/>
      <c r="C203" s="315" t="s">
        <v>1676</v>
      </c>
      <c r="D203" s="315"/>
      <c r="E203" s="315"/>
      <c r="F203" s="338" t="s">
        <v>43</v>
      </c>
      <c r="G203" s="315"/>
      <c r="H203" s="315" t="s">
        <v>1687</v>
      </c>
      <c r="I203" s="315"/>
      <c r="J203" s="315"/>
      <c r="K203" s="363"/>
    </row>
    <row r="204" s="1" customFormat="1" ht="15" customHeight="1">
      <c r="B204" s="340"/>
      <c r="C204" s="315"/>
      <c r="D204" s="315"/>
      <c r="E204" s="315"/>
      <c r="F204" s="338" t="s">
        <v>44</v>
      </c>
      <c r="G204" s="315"/>
      <c r="H204" s="315" t="s">
        <v>1688</v>
      </c>
      <c r="I204" s="315"/>
      <c r="J204" s="315"/>
      <c r="K204" s="363"/>
    </row>
    <row r="205" s="1" customFormat="1" ht="15" customHeight="1">
      <c r="B205" s="340"/>
      <c r="C205" s="315"/>
      <c r="D205" s="315"/>
      <c r="E205" s="315"/>
      <c r="F205" s="338" t="s">
        <v>47</v>
      </c>
      <c r="G205" s="315"/>
      <c r="H205" s="315" t="s">
        <v>1689</v>
      </c>
      <c r="I205" s="315"/>
      <c r="J205" s="315"/>
      <c r="K205" s="363"/>
    </row>
    <row r="206" s="1" customFormat="1" ht="15" customHeight="1">
      <c r="B206" s="340"/>
      <c r="C206" s="315"/>
      <c r="D206" s="315"/>
      <c r="E206" s="315"/>
      <c r="F206" s="338" t="s">
        <v>45</v>
      </c>
      <c r="G206" s="315"/>
      <c r="H206" s="315" t="s">
        <v>1690</v>
      </c>
      <c r="I206" s="315"/>
      <c r="J206" s="315"/>
      <c r="K206" s="363"/>
    </row>
    <row r="207" s="1" customFormat="1" ht="15" customHeight="1">
      <c r="B207" s="340"/>
      <c r="C207" s="315"/>
      <c r="D207" s="315"/>
      <c r="E207" s="315"/>
      <c r="F207" s="338" t="s">
        <v>46</v>
      </c>
      <c r="G207" s="315"/>
      <c r="H207" s="315" t="s">
        <v>1691</v>
      </c>
      <c r="I207" s="315"/>
      <c r="J207" s="315"/>
      <c r="K207" s="363"/>
    </row>
    <row r="208" s="1" customFormat="1" ht="15" customHeight="1">
      <c r="B208" s="340"/>
      <c r="C208" s="315"/>
      <c r="D208" s="315"/>
      <c r="E208" s="315"/>
      <c r="F208" s="338"/>
      <c r="G208" s="315"/>
      <c r="H208" s="315"/>
      <c r="I208" s="315"/>
      <c r="J208" s="315"/>
      <c r="K208" s="363"/>
    </row>
    <row r="209" s="1" customFormat="1" ht="15" customHeight="1">
      <c r="B209" s="340"/>
      <c r="C209" s="315" t="s">
        <v>1630</v>
      </c>
      <c r="D209" s="315"/>
      <c r="E209" s="315"/>
      <c r="F209" s="338" t="s">
        <v>78</v>
      </c>
      <c r="G209" s="315"/>
      <c r="H209" s="315" t="s">
        <v>1692</v>
      </c>
      <c r="I209" s="315"/>
      <c r="J209" s="315"/>
      <c r="K209" s="363"/>
    </row>
    <row r="210" s="1" customFormat="1" ht="15" customHeight="1">
      <c r="B210" s="340"/>
      <c r="C210" s="315"/>
      <c r="D210" s="315"/>
      <c r="E210" s="315"/>
      <c r="F210" s="338" t="s">
        <v>1528</v>
      </c>
      <c r="G210" s="315"/>
      <c r="H210" s="315" t="s">
        <v>1529</v>
      </c>
      <c r="I210" s="315"/>
      <c r="J210" s="315"/>
      <c r="K210" s="363"/>
    </row>
    <row r="211" s="1" customFormat="1" ht="15" customHeight="1">
      <c r="B211" s="340"/>
      <c r="C211" s="315"/>
      <c r="D211" s="315"/>
      <c r="E211" s="315"/>
      <c r="F211" s="338" t="s">
        <v>1526</v>
      </c>
      <c r="G211" s="315"/>
      <c r="H211" s="315" t="s">
        <v>1693</v>
      </c>
      <c r="I211" s="315"/>
      <c r="J211" s="315"/>
      <c r="K211" s="363"/>
    </row>
    <row r="212" s="1" customFormat="1" ht="15" customHeight="1">
      <c r="B212" s="387"/>
      <c r="C212" s="315"/>
      <c r="D212" s="315"/>
      <c r="E212" s="315"/>
      <c r="F212" s="338" t="s">
        <v>108</v>
      </c>
      <c r="G212" s="376"/>
      <c r="H212" s="367" t="s">
        <v>109</v>
      </c>
      <c r="I212" s="367"/>
      <c r="J212" s="367"/>
      <c r="K212" s="388"/>
    </row>
    <row r="213" s="1" customFormat="1" ht="15" customHeight="1">
      <c r="B213" s="387"/>
      <c r="C213" s="315"/>
      <c r="D213" s="315"/>
      <c r="E213" s="315"/>
      <c r="F213" s="338" t="s">
        <v>1530</v>
      </c>
      <c r="G213" s="376"/>
      <c r="H213" s="367" t="s">
        <v>932</v>
      </c>
      <c r="I213" s="367"/>
      <c r="J213" s="367"/>
      <c r="K213" s="388"/>
    </row>
    <row r="214" s="1" customFormat="1" ht="15" customHeight="1">
      <c r="B214" s="387"/>
      <c r="C214" s="315"/>
      <c r="D214" s="315"/>
      <c r="E214" s="315"/>
      <c r="F214" s="338"/>
      <c r="G214" s="376"/>
      <c r="H214" s="367"/>
      <c r="I214" s="367"/>
      <c r="J214" s="367"/>
      <c r="K214" s="388"/>
    </row>
    <row r="215" s="1" customFormat="1" ht="15" customHeight="1">
      <c r="B215" s="387"/>
      <c r="C215" s="315" t="s">
        <v>1654</v>
      </c>
      <c r="D215" s="315"/>
      <c r="E215" s="315"/>
      <c r="F215" s="338">
        <v>1</v>
      </c>
      <c r="G215" s="376"/>
      <c r="H215" s="367" t="s">
        <v>1694</v>
      </c>
      <c r="I215" s="367"/>
      <c r="J215" s="367"/>
      <c r="K215" s="388"/>
    </row>
    <row r="216" s="1" customFormat="1" ht="15" customHeight="1">
      <c r="B216" s="387"/>
      <c r="C216" s="315"/>
      <c r="D216" s="315"/>
      <c r="E216" s="315"/>
      <c r="F216" s="338">
        <v>2</v>
      </c>
      <c r="G216" s="376"/>
      <c r="H216" s="367" t="s">
        <v>1695</v>
      </c>
      <c r="I216" s="367"/>
      <c r="J216" s="367"/>
      <c r="K216" s="388"/>
    </row>
    <row r="217" s="1" customFormat="1" ht="15" customHeight="1">
      <c r="B217" s="387"/>
      <c r="C217" s="315"/>
      <c r="D217" s="315"/>
      <c r="E217" s="315"/>
      <c r="F217" s="338">
        <v>3</v>
      </c>
      <c r="G217" s="376"/>
      <c r="H217" s="367" t="s">
        <v>1696</v>
      </c>
      <c r="I217" s="367"/>
      <c r="J217" s="367"/>
      <c r="K217" s="388"/>
    </row>
    <row r="218" s="1" customFormat="1" ht="15" customHeight="1">
      <c r="B218" s="387"/>
      <c r="C218" s="315"/>
      <c r="D218" s="315"/>
      <c r="E218" s="315"/>
      <c r="F218" s="338">
        <v>4</v>
      </c>
      <c r="G218" s="376"/>
      <c r="H218" s="367" t="s">
        <v>1697</v>
      </c>
      <c r="I218" s="367"/>
      <c r="J218" s="367"/>
      <c r="K218" s="388"/>
    </row>
    <row r="219" s="1" customFormat="1" ht="12.75" customHeight="1">
      <c r="B219" s="389"/>
      <c r="C219" s="390"/>
      <c r="D219" s="390"/>
      <c r="E219" s="390"/>
      <c r="F219" s="390"/>
      <c r="G219" s="390"/>
      <c r="H219" s="390"/>
      <c r="I219" s="390"/>
      <c r="J219" s="390"/>
      <c r="K219" s="39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1" customFormat="1" ht="12" customHeight="1">
      <c r="B8" s="23"/>
      <c r="D8" s="145" t="s">
        <v>112</v>
      </c>
      <c r="L8" s="23"/>
    </row>
    <row r="9" s="2" customFormat="1" ht="16.5" customHeight="1">
      <c r="A9" s="41"/>
      <c r="B9" s="47"/>
      <c r="C9" s="41"/>
      <c r="D9" s="41"/>
      <c r="E9" s="146" t="s">
        <v>113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114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115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3. 3. 2026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ROUND(J106,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ROUND((SUM(BE106:BE421)),  2)</f>
        <v>0</v>
      </c>
      <c r="G35" s="41"/>
      <c r="H35" s="41"/>
      <c r="I35" s="160">
        <v>0.20999999999999999</v>
      </c>
      <c r="J35" s="159">
        <f>ROUND(((SUM(BE106:BE421))*I35),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ROUND((SUM(BF106:BF421)),  2)</f>
        <v>0</v>
      </c>
      <c r="G36" s="41"/>
      <c r="H36" s="41"/>
      <c r="I36" s="160">
        <v>0.12</v>
      </c>
      <c r="J36" s="159">
        <f>ROUND(((SUM(BF106:BF421))*I36),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ROUND((SUM(BG106:BG421)),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ROUND((SUM(BH106:BH421)),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ROUND((SUM(BI106:BI421)),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Novostavba skladovací haly - Havlíčkův Brod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112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113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114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01 - stavební část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Havlíčkův Brod</v>
      </c>
      <c r="G56" s="43"/>
      <c r="H56" s="43"/>
      <c r="I56" s="35" t="s">
        <v>23</v>
      </c>
      <c r="J56" s="75" t="str">
        <f>IF(J14="","",J14)</f>
        <v>3. 3. 2026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Technické služby Havlíčkův Brod, Na Valech 3523</v>
      </c>
      <c r="G58" s="43"/>
      <c r="H58" s="43"/>
      <c r="I58" s="35" t="s">
        <v>31</v>
      </c>
      <c r="J58" s="39" t="str">
        <f>E23</f>
        <v>AGROPROJEKT Jihlava, spol.s r.o., Strojírenská 4/7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Fr.Neuwirth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117</v>
      </c>
      <c r="D61" s="174"/>
      <c r="E61" s="174"/>
      <c r="F61" s="174"/>
      <c r="G61" s="174"/>
      <c r="H61" s="174"/>
      <c r="I61" s="174"/>
      <c r="J61" s="175" t="s">
        <v>118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J106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119</v>
      </c>
    </row>
    <row r="64" s="9" customFormat="1" ht="24.96" customHeight="1">
      <c r="A64" s="9"/>
      <c r="B64" s="177"/>
      <c r="C64" s="178"/>
      <c r="D64" s="179" t="s">
        <v>120</v>
      </c>
      <c r="E64" s="180"/>
      <c r="F64" s="180"/>
      <c r="G64" s="180"/>
      <c r="H64" s="180"/>
      <c r="I64" s="180"/>
      <c r="J64" s="181">
        <f>J107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121</v>
      </c>
      <c r="E65" s="185"/>
      <c r="F65" s="185"/>
      <c r="G65" s="185"/>
      <c r="H65" s="185"/>
      <c r="I65" s="185"/>
      <c r="J65" s="186">
        <f>J108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122</v>
      </c>
      <c r="E66" s="185"/>
      <c r="F66" s="185"/>
      <c r="G66" s="185"/>
      <c r="H66" s="185"/>
      <c r="I66" s="185"/>
      <c r="J66" s="186">
        <f>J148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123</v>
      </c>
      <c r="E67" s="185"/>
      <c r="F67" s="185"/>
      <c r="G67" s="185"/>
      <c r="H67" s="185"/>
      <c r="I67" s="185"/>
      <c r="J67" s="186">
        <f>J167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124</v>
      </c>
      <c r="E68" s="185"/>
      <c r="F68" s="185"/>
      <c r="G68" s="185"/>
      <c r="H68" s="185"/>
      <c r="I68" s="185"/>
      <c r="J68" s="186">
        <f>J188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125</v>
      </c>
      <c r="E69" s="185"/>
      <c r="F69" s="185"/>
      <c r="G69" s="185"/>
      <c r="H69" s="185"/>
      <c r="I69" s="185"/>
      <c r="J69" s="186">
        <f>J205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126</v>
      </c>
      <c r="E70" s="185"/>
      <c r="F70" s="185"/>
      <c r="G70" s="185"/>
      <c r="H70" s="185"/>
      <c r="I70" s="185"/>
      <c r="J70" s="186">
        <f>J237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127</v>
      </c>
      <c r="E71" s="185"/>
      <c r="F71" s="185"/>
      <c r="G71" s="185"/>
      <c r="H71" s="185"/>
      <c r="I71" s="185"/>
      <c r="J71" s="186">
        <f>J257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128</v>
      </c>
      <c r="E72" s="185"/>
      <c r="F72" s="185"/>
      <c r="G72" s="185"/>
      <c r="H72" s="185"/>
      <c r="I72" s="185"/>
      <c r="J72" s="186">
        <f>J258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129</v>
      </c>
      <c r="E73" s="185"/>
      <c r="F73" s="185"/>
      <c r="G73" s="185"/>
      <c r="H73" s="185"/>
      <c r="I73" s="185"/>
      <c r="J73" s="186">
        <f>J281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130</v>
      </c>
      <c r="E74" s="185"/>
      <c r="F74" s="185"/>
      <c r="G74" s="185"/>
      <c r="H74" s="185"/>
      <c r="I74" s="185"/>
      <c r="J74" s="186">
        <f>J311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3"/>
      <c r="C75" s="128"/>
      <c r="D75" s="184" t="s">
        <v>131</v>
      </c>
      <c r="E75" s="185"/>
      <c r="F75" s="185"/>
      <c r="G75" s="185"/>
      <c r="H75" s="185"/>
      <c r="I75" s="185"/>
      <c r="J75" s="186">
        <f>J312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3"/>
      <c r="C76" s="128"/>
      <c r="D76" s="184" t="s">
        <v>132</v>
      </c>
      <c r="E76" s="185"/>
      <c r="F76" s="185"/>
      <c r="G76" s="185"/>
      <c r="H76" s="185"/>
      <c r="I76" s="185"/>
      <c r="J76" s="186">
        <f>J314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3"/>
      <c r="C77" s="128"/>
      <c r="D77" s="184" t="s">
        <v>133</v>
      </c>
      <c r="E77" s="185"/>
      <c r="F77" s="185"/>
      <c r="G77" s="185"/>
      <c r="H77" s="185"/>
      <c r="I77" s="185"/>
      <c r="J77" s="186">
        <f>J319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3"/>
      <c r="C78" s="128"/>
      <c r="D78" s="184" t="s">
        <v>134</v>
      </c>
      <c r="E78" s="185"/>
      <c r="F78" s="185"/>
      <c r="G78" s="185"/>
      <c r="H78" s="185"/>
      <c r="I78" s="185"/>
      <c r="J78" s="186">
        <f>J330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3"/>
      <c r="C79" s="128"/>
      <c r="D79" s="184" t="s">
        <v>135</v>
      </c>
      <c r="E79" s="185"/>
      <c r="F79" s="185"/>
      <c r="G79" s="185"/>
      <c r="H79" s="185"/>
      <c r="I79" s="185"/>
      <c r="J79" s="186">
        <f>J347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9" customFormat="1" ht="24.96" customHeight="1">
      <c r="A80" s="9"/>
      <c r="B80" s="177"/>
      <c r="C80" s="178"/>
      <c r="D80" s="179" t="s">
        <v>136</v>
      </c>
      <c r="E80" s="180"/>
      <c r="F80" s="180"/>
      <c r="G80" s="180"/>
      <c r="H80" s="180"/>
      <c r="I80" s="180"/>
      <c r="J80" s="181">
        <f>J350</f>
        <v>0</v>
      </c>
      <c r="K80" s="178"/>
      <c r="L80" s="182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="10" customFormat="1" ht="19.92" customHeight="1">
      <c r="A81" s="10"/>
      <c r="B81" s="183"/>
      <c r="C81" s="128"/>
      <c r="D81" s="184" t="s">
        <v>137</v>
      </c>
      <c r="E81" s="185"/>
      <c r="F81" s="185"/>
      <c r="G81" s="185"/>
      <c r="H81" s="185"/>
      <c r="I81" s="185"/>
      <c r="J81" s="186">
        <f>J351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3"/>
      <c r="C82" s="128"/>
      <c r="D82" s="184" t="s">
        <v>138</v>
      </c>
      <c r="E82" s="185"/>
      <c r="F82" s="185"/>
      <c r="G82" s="185"/>
      <c r="H82" s="185"/>
      <c r="I82" s="185"/>
      <c r="J82" s="186">
        <f>J371</f>
        <v>0</v>
      </c>
      <c r="K82" s="128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3"/>
      <c r="C83" s="128"/>
      <c r="D83" s="184" t="s">
        <v>139</v>
      </c>
      <c r="E83" s="185"/>
      <c r="F83" s="185"/>
      <c r="G83" s="185"/>
      <c r="H83" s="185"/>
      <c r="I83" s="185"/>
      <c r="J83" s="186">
        <f>J402</f>
        <v>0</v>
      </c>
      <c r="K83" s="128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3"/>
      <c r="C84" s="128"/>
      <c r="D84" s="184" t="s">
        <v>140</v>
      </c>
      <c r="E84" s="185"/>
      <c r="F84" s="185"/>
      <c r="G84" s="185"/>
      <c r="H84" s="185"/>
      <c r="I84" s="185"/>
      <c r="J84" s="186">
        <f>J415</f>
        <v>0</v>
      </c>
      <c r="K84" s="128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62"/>
      <c r="C86" s="63"/>
      <c r="D86" s="63"/>
      <c r="E86" s="63"/>
      <c r="F86" s="63"/>
      <c r="G86" s="63"/>
      <c r="H86" s="63"/>
      <c r="I86" s="63"/>
      <c r="J86" s="63"/>
      <c r="K86" s="6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90" s="2" customFormat="1" ht="6.96" customHeight="1">
      <c r="A90" s="41"/>
      <c r="B90" s="64"/>
      <c r="C90" s="65"/>
      <c r="D90" s="65"/>
      <c r="E90" s="65"/>
      <c r="F90" s="65"/>
      <c r="G90" s="65"/>
      <c r="H90" s="65"/>
      <c r="I90" s="65"/>
      <c r="J90" s="65"/>
      <c r="K90" s="65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4.96" customHeight="1">
      <c r="A91" s="41"/>
      <c r="B91" s="42"/>
      <c r="C91" s="26" t="s">
        <v>141</v>
      </c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16</v>
      </c>
      <c r="D93" s="43"/>
      <c r="E93" s="43"/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172" t="str">
        <f>E7</f>
        <v>Novostavba skladovací haly - Havlíčkův Brod</v>
      </c>
      <c r="F94" s="35"/>
      <c r="G94" s="35"/>
      <c r="H94" s="35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" customFormat="1" ht="12" customHeight="1">
      <c r="B95" s="24"/>
      <c r="C95" s="35" t="s">
        <v>112</v>
      </c>
      <c r="D95" s="25"/>
      <c r="E95" s="25"/>
      <c r="F95" s="25"/>
      <c r="G95" s="25"/>
      <c r="H95" s="25"/>
      <c r="I95" s="25"/>
      <c r="J95" s="25"/>
      <c r="K95" s="25"/>
      <c r="L95" s="23"/>
    </row>
    <row r="96" s="2" customFormat="1" ht="16.5" customHeight="1">
      <c r="A96" s="41"/>
      <c r="B96" s="42"/>
      <c r="C96" s="43"/>
      <c r="D96" s="43"/>
      <c r="E96" s="172" t="s">
        <v>113</v>
      </c>
      <c r="F96" s="43"/>
      <c r="G96" s="43"/>
      <c r="H96" s="43"/>
      <c r="I96" s="43"/>
      <c r="J96" s="43"/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114</v>
      </c>
      <c r="D97" s="43"/>
      <c r="E97" s="43"/>
      <c r="F97" s="43"/>
      <c r="G97" s="43"/>
      <c r="H97" s="43"/>
      <c r="I97" s="43"/>
      <c r="J97" s="43"/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6.5" customHeight="1">
      <c r="A98" s="41"/>
      <c r="B98" s="42"/>
      <c r="C98" s="43"/>
      <c r="D98" s="43"/>
      <c r="E98" s="72" t="str">
        <f>E11</f>
        <v>01 - stavební část</v>
      </c>
      <c r="F98" s="43"/>
      <c r="G98" s="43"/>
      <c r="H98" s="43"/>
      <c r="I98" s="43"/>
      <c r="J98" s="43"/>
      <c r="K98" s="43"/>
      <c r="L98" s="14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14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2" customHeight="1">
      <c r="A100" s="41"/>
      <c r="B100" s="42"/>
      <c r="C100" s="35" t="s">
        <v>21</v>
      </c>
      <c r="D100" s="43"/>
      <c r="E100" s="43"/>
      <c r="F100" s="30" t="str">
        <f>F14</f>
        <v>Havlíčkův Brod</v>
      </c>
      <c r="G100" s="43"/>
      <c r="H100" s="43"/>
      <c r="I100" s="35" t="s">
        <v>23</v>
      </c>
      <c r="J100" s="75" t="str">
        <f>IF(J14="","",J14)</f>
        <v>3. 3. 2026</v>
      </c>
      <c r="K100" s="43"/>
      <c r="L100" s="14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40.05" customHeight="1">
      <c r="A102" s="41"/>
      <c r="B102" s="42"/>
      <c r="C102" s="35" t="s">
        <v>25</v>
      </c>
      <c r="D102" s="43"/>
      <c r="E102" s="43"/>
      <c r="F102" s="30" t="str">
        <f>E17</f>
        <v>Technické služby Havlíčkův Brod, Na Valech 3523</v>
      </c>
      <c r="G102" s="43"/>
      <c r="H102" s="43"/>
      <c r="I102" s="35" t="s">
        <v>31</v>
      </c>
      <c r="J102" s="39" t="str">
        <f>E23</f>
        <v>AGROPROJEKT Jihlava, spol.s r.o., Strojírenská 4/7</v>
      </c>
      <c r="K102" s="43"/>
      <c r="L102" s="147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5.15" customHeight="1">
      <c r="A103" s="41"/>
      <c r="B103" s="42"/>
      <c r="C103" s="35" t="s">
        <v>29</v>
      </c>
      <c r="D103" s="43"/>
      <c r="E103" s="43"/>
      <c r="F103" s="30" t="str">
        <f>IF(E20="","",E20)</f>
        <v>Vyplň údaj</v>
      </c>
      <c r="G103" s="43"/>
      <c r="H103" s="43"/>
      <c r="I103" s="35" t="s">
        <v>34</v>
      </c>
      <c r="J103" s="39" t="str">
        <f>E26</f>
        <v>Fr.Neuwirth</v>
      </c>
      <c r="K103" s="43"/>
      <c r="L103" s="147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0.32" customHeight="1">
      <c r="A104" s="41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147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11" customFormat="1" ht="29.28" customHeight="1">
      <c r="A105" s="188"/>
      <c r="B105" s="189"/>
      <c r="C105" s="190" t="s">
        <v>142</v>
      </c>
      <c r="D105" s="191" t="s">
        <v>57</v>
      </c>
      <c r="E105" s="191" t="s">
        <v>53</v>
      </c>
      <c r="F105" s="191" t="s">
        <v>54</v>
      </c>
      <c r="G105" s="191" t="s">
        <v>143</v>
      </c>
      <c r="H105" s="191" t="s">
        <v>144</v>
      </c>
      <c r="I105" s="191" t="s">
        <v>145</v>
      </c>
      <c r="J105" s="191" t="s">
        <v>118</v>
      </c>
      <c r="K105" s="192" t="s">
        <v>146</v>
      </c>
      <c r="L105" s="193"/>
      <c r="M105" s="95" t="s">
        <v>19</v>
      </c>
      <c r="N105" s="96" t="s">
        <v>42</v>
      </c>
      <c r="O105" s="96" t="s">
        <v>147</v>
      </c>
      <c r="P105" s="96" t="s">
        <v>148</v>
      </c>
      <c r="Q105" s="96" t="s">
        <v>149</v>
      </c>
      <c r="R105" s="96" t="s">
        <v>150</v>
      </c>
      <c r="S105" s="96" t="s">
        <v>151</v>
      </c>
      <c r="T105" s="97" t="s">
        <v>152</v>
      </c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</row>
    <row r="106" s="2" customFormat="1" ht="22.8" customHeight="1">
      <c r="A106" s="41"/>
      <c r="B106" s="42"/>
      <c r="C106" s="102" t="s">
        <v>153</v>
      </c>
      <c r="D106" s="43"/>
      <c r="E106" s="43"/>
      <c r="F106" s="43"/>
      <c r="G106" s="43"/>
      <c r="H106" s="43"/>
      <c r="I106" s="43"/>
      <c r="J106" s="194">
        <f>BK106</f>
        <v>0</v>
      </c>
      <c r="K106" s="43"/>
      <c r="L106" s="47"/>
      <c r="M106" s="98"/>
      <c r="N106" s="195"/>
      <c r="O106" s="99"/>
      <c r="P106" s="196">
        <f>P107+P350</f>
        <v>0</v>
      </c>
      <c r="Q106" s="99"/>
      <c r="R106" s="196">
        <f>R107+R350</f>
        <v>618.83727505999991</v>
      </c>
      <c r="S106" s="99"/>
      <c r="T106" s="197">
        <f>T107+T350</f>
        <v>46.985400000000006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71</v>
      </c>
      <c r="AU106" s="20" t="s">
        <v>119</v>
      </c>
      <c r="BK106" s="198">
        <f>BK107+BK350</f>
        <v>0</v>
      </c>
    </row>
    <row r="107" s="12" customFormat="1" ht="25.92" customHeight="1">
      <c r="A107" s="12"/>
      <c r="B107" s="199"/>
      <c r="C107" s="200"/>
      <c r="D107" s="201" t="s">
        <v>71</v>
      </c>
      <c r="E107" s="202" t="s">
        <v>154</v>
      </c>
      <c r="F107" s="202" t="s">
        <v>155</v>
      </c>
      <c r="G107" s="200"/>
      <c r="H107" s="200"/>
      <c r="I107" s="203"/>
      <c r="J107" s="204">
        <f>BK107</f>
        <v>0</v>
      </c>
      <c r="K107" s="200"/>
      <c r="L107" s="205"/>
      <c r="M107" s="206"/>
      <c r="N107" s="207"/>
      <c r="O107" s="207"/>
      <c r="P107" s="208">
        <f>P108+P167+P188+P205+P237+P257+P258+P281+P311+P330+P347</f>
        <v>0</v>
      </c>
      <c r="Q107" s="207"/>
      <c r="R107" s="208">
        <f>R108+R167+R188+R205+R237+R257+R258+R281+R311+R330+R347</f>
        <v>615.04069055999992</v>
      </c>
      <c r="S107" s="207"/>
      <c r="T107" s="209">
        <f>T108+T167+T188+T205+T237+T257+T258+T281+T311+T330+T347</f>
        <v>46.985400000000006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0" t="s">
        <v>79</v>
      </c>
      <c r="AT107" s="211" t="s">
        <v>71</v>
      </c>
      <c r="AU107" s="211" t="s">
        <v>72</v>
      </c>
      <c r="AY107" s="210" t="s">
        <v>156</v>
      </c>
      <c r="BK107" s="212">
        <f>BK108+BK167+BK188+BK205+BK237+BK257+BK258+BK281+BK311+BK330+BK347</f>
        <v>0</v>
      </c>
    </row>
    <row r="108" s="12" customFormat="1" ht="22.8" customHeight="1">
      <c r="A108" s="12"/>
      <c r="B108" s="199"/>
      <c r="C108" s="200"/>
      <c r="D108" s="201" t="s">
        <v>71</v>
      </c>
      <c r="E108" s="213" t="s">
        <v>79</v>
      </c>
      <c r="F108" s="213" t="s">
        <v>157</v>
      </c>
      <c r="G108" s="200"/>
      <c r="H108" s="200"/>
      <c r="I108" s="203"/>
      <c r="J108" s="214">
        <f>BK108</f>
        <v>0</v>
      </c>
      <c r="K108" s="200"/>
      <c r="L108" s="205"/>
      <c r="M108" s="206"/>
      <c r="N108" s="207"/>
      <c r="O108" s="207"/>
      <c r="P108" s="208">
        <f>P109+SUM(P110:P148)</f>
        <v>0</v>
      </c>
      <c r="Q108" s="207"/>
      <c r="R108" s="208">
        <f>R109+SUM(R110:R148)</f>
        <v>24.002558000000001</v>
      </c>
      <c r="S108" s="207"/>
      <c r="T108" s="209">
        <f>T109+SUM(T110:T148)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0" t="s">
        <v>79</v>
      </c>
      <c r="AT108" s="211" t="s">
        <v>71</v>
      </c>
      <c r="AU108" s="211" t="s">
        <v>79</v>
      </c>
      <c r="AY108" s="210" t="s">
        <v>156</v>
      </c>
      <c r="BK108" s="212">
        <f>BK109+SUM(BK110:BK148)</f>
        <v>0</v>
      </c>
    </row>
    <row r="109" s="2" customFormat="1" ht="24.15" customHeight="1">
      <c r="A109" s="41"/>
      <c r="B109" s="42"/>
      <c r="C109" s="215" t="s">
        <v>79</v>
      </c>
      <c r="D109" s="215" t="s">
        <v>158</v>
      </c>
      <c r="E109" s="216" t="s">
        <v>159</v>
      </c>
      <c r="F109" s="217" t="s">
        <v>160</v>
      </c>
      <c r="G109" s="218" t="s">
        <v>161</v>
      </c>
      <c r="H109" s="219">
        <v>17.760000000000002</v>
      </c>
      <c r="I109" s="220"/>
      <c r="J109" s="221">
        <f>ROUND(I109*H109,2)</f>
        <v>0</v>
      </c>
      <c r="K109" s="217" t="s">
        <v>162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163</v>
      </c>
      <c r="AT109" s="226" t="s">
        <v>158</v>
      </c>
      <c r="AU109" s="226" t="s">
        <v>81</v>
      </c>
      <c r="AY109" s="20" t="s">
        <v>156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163</v>
      </c>
      <c r="BM109" s="226" t="s">
        <v>164</v>
      </c>
    </row>
    <row r="110" s="2" customFormat="1">
      <c r="A110" s="41"/>
      <c r="B110" s="42"/>
      <c r="C110" s="43"/>
      <c r="D110" s="228" t="s">
        <v>165</v>
      </c>
      <c r="E110" s="43"/>
      <c r="F110" s="229" t="s">
        <v>166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165</v>
      </c>
      <c r="AU110" s="20" t="s">
        <v>81</v>
      </c>
    </row>
    <row r="111" s="13" customFormat="1">
      <c r="A111" s="13"/>
      <c r="B111" s="233"/>
      <c r="C111" s="234"/>
      <c r="D111" s="235" t="s">
        <v>167</v>
      </c>
      <c r="E111" s="236" t="s">
        <v>19</v>
      </c>
      <c r="F111" s="237" t="s">
        <v>168</v>
      </c>
      <c r="G111" s="234"/>
      <c r="H111" s="238">
        <v>17.760000000000002</v>
      </c>
      <c r="I111" s="239"/>
      <c r="J111" s="234"/>
      <c r="K111" s="234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167</v>
      </c>
      <c r="AU111" s="244" t="s">
        <v>81</v>
      </c>
      <c r="AV111" s="13" t="s">
        <v>81</v>
      </c>
      <c r="AW111" s="13" t="s">
        <v>33</v>
      </c>
      <c r="AX111" s="13" t="s">
        <v>72</v>
      </c>
      <c r="AY111" s="244" t="s">
        <v>156</v>
      </c>
    </row>
    <row r="112" s="14" customFormat="1">
      <c r="A112" s="14"/>
      <c r="B112" s="245"/>
      <c r="C112" s="246"/>
      <c r="D112" s="235" t="s">
        <v>167</v>
      </c>
      <c r="E112" s="247" t="s">
        <v>19</v>
      </c>
      <c r="F112" s="248" t="s">
        <v>169</v>
      </c>
      <c r="G112" s="246"/>
      <c r="H112" s="249">
        <v>17.760000000000002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167</v>
      </c>
      <c r="AU112" s="255" t="s">
        <v>81</v>
      </c>
      <c r="AV112" s="14" t="s">
        <v>170</v>
      </c>
      <c r="AW112" s="14" t="s">
        <v>33</v>
      </c>
      <c r="AX112" s="14" t="s">
        <v>79</v>
      </c>
      <c r="AY112" s="255" t="s">
        <v>156</v>
      </c>
    </row>
    <row r="113" s="2" customFormat="1" ht="24.15" customHeight="1">
      <c r="A113" s="41"/>
      <c r="B113" s="42"/>
      <c r="C113" s="215" t="s">
        <v>81</v>
      </c>
      <c r="D113" s="215" t="s">
        <v>158</v>
      </c>
      <c r="E113" s="216" t="s">
        <v>171</v>
      </c>
      <c r="F113" s="217" t="s">
        <v>172</v>
      </c>
      <c r="G113" s="218" t="s">
        <v>161</v>
      </c>
      <c r="H113" s="219">
        <v>50.265999999999998</v>
      </c>
      <c r="I113" s="220"/>
      <c r="J113" s="221">
        <f>ROUND(I113*H113,2)</f>
        <v>0</v>
      </c>
      <c r="K113" s="217" t="s">
        <v>162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163</v>
      </c>
      <c r="AT113" s="226" t="s">
        <v>158</v>
      </c>
      <c r="AU113" s="226" t="s">
        <v>81</v>
      </c>
      <c r="AY113" s="20" t="s">
        <v>156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163</v>
      </c>
      <c r="BM113" s="226" t="s">
        <v>173</v>
      </c>
    </row>
    <row r="114" s="2" customFormat="1">
      <c r="A114" s="41"/>
      <c r="B114" s="42"/>
      <c r="C114" s="43"/>
      <c r="D114" s="228" t="s">
        <v>165</v>
      </c>
      <c r="E114" s="43"/>
      <c r="F114" s="229" t="s">
        <v>174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165</v>
      </c>
      <c r="AU114" s="20" t="s">
        <v>81</v>
      </c>
    </row>
    <row r="115" s="15" customFormat="1">
      <c r="A115" s="15"/>
      <c r="B115" s="256"/>
      <c r="C115" s="257"/>
      <c r="D115" s="235" t="s">
        <v>167</v>
      </c>
      <c r="E115" s="258" t="s">
        <v>19</v>
      </c>
      <c r="F115" s="259" t="s">
        <v>175</v>
      </c>
      <c r="G115" s="257"/>
      <c r="H115" s="258" t="s">
        <v>19</v>
      </c>
      <c r="I115" s="260"/>
      <c r="J115" s="257"/>
      <c r="K115" s="257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167</v>
      </c>
      <c r="AU115" s="265" t="s">
        <v>81</v>
      </c>
      <c r="AV115" s="15" t="s">
        <v>79</v>
      </c>
      <c r="AW115" s="15" t="s">
        <v>33</v>
      </c>
      <c r="AX115" s="15" t="s">
        <v>72</v>
      </c>
      <c r="AY115" s="265" t="s">
        <v>156</v>
      </c>
    </row>
    <row r="116" s="13" customFormat="1">
      <c r="A116" s="13"/>
      <c r="B116" s="233"/>
      <c r="C116" s="234"/>
      <c r="D116" s="235" t="s">
        <v>167</v>
      </c>
      <c r="E116" s="236" t="s">
        <v>19</v>
      </c>
      <c r="F116" s="237" t="s">
        <v>176</v>
      </c>
      <c r="G116" s="234"/>
      <c r="H116" s="238">
        <v>42.636000000000003</v>
      </c>
      <c r="I116" s="239"/>
      <c r="J116" s="234"/>
      <c r="K116" s="234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167</v>
      </c>
      <c r="AU116" s="244" t="s">
        <v>81</v>
      </c>
      <c r="AV116" s="13" t="s">
        <v>81</v>
      </c>
      <c r="AW116" s="13" t="s">
        <v>33</v>
      </c>
      <c r="AX116" s="13" t="s">
        <v>72</v>
      </c>
      <c r="AY116" s="244" t="s">
        <v>156</v>
      </c>
    </row>
    <row r="117" s="13" customFormat="1">
      <c r="A117" s="13"/>
      <c r="B117" s="233"/>
      <c r="C117" s="234"/>
      <c r="D117" s="235" t="s">
        <v>167</v>
      </c>
      <c r="E117" s="236" t="s">
        <v>19</v>
      </c>
      <c r="F117" s="237" t="s">
        <v>177</v>
      </c>
      <c r="G117" s="234"/>
      <c r="H117" s="238">
        <v>7.6299999999999999</v>
      </c>
      <c r="I117" s="239"/>
      <c r="J117" s="234"/>
      <c r="K117" s="234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167</v>
      </c>
      <c r="AU117" s="244" t="s">
        <v>81</v>
      </c>
      <c r="AV117" s="13" t="s">
        <v>81</v>
      </c>
      <c r="AW117" s="13" t="s">
        <v>33</v>
      </c>
      <c r="AX117" s="13" t="s">
        <v>72</v>
      </c>
      <c r="AY117" s="244" t="s">
        <v>156</v>
      </c>
    </row>
    <row r="118" s="14" customFormat="1">
      <c r="A118" s="14"/>
      <c r="B118" s="245"/>
      <c r="C118" s="246"/>
      <c r="D118" s="235" t="s">
        <v>167</v>
      </c>
      <c r="E118" s="247" t="s">
        <v>19</v>
      </c>
      <c r="F118" s="248" t="s">
        <v>169</v>
      </c>
      <c r="G118" s="246"/>
      <c r="H118" s="249">
        <v>50.266000000000005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167</v>
      </c>
      <c r="AU118" s="255" t="s">
        <v>81</v>
      </c>
      <c r="AV118" s="14" t="s">
        <v>170</v>
      </c>
      <c r="AW118" s="14" t="s">
        <v>33</v>
      </c>
      <c r="AX118" s="14" t="s">
        <v>79</v>
      </c>
      <c r="AY118" s="255" t="s">
        <v>156</v>
      </c>
    </row>
    <row r="119" s="2" customFormat="1" ht="24.15" customHeight="1">
      <c r="A119" s="41"/>
      <c r="B119" s="42"/>
      <c r="C119" s="215" t="s">
        <v>170</v>
      </c>
      <c r="D119" s="215" t="s">
        <v>158</v>
      </c>
      <c r="E119" s="216" t="s">
        <v>178</v>
      </c>
      <c r="F119" s="217" t="s">
        <v>179</v>
      </c>
      <c r="G119" s="218" t="s">
        <v>161</v>
      </c>
      <c r="H119" s="219">
        <v>8.8699999999999992</v>
      </c>
      <c r="I119" s="220"/>
      <c r="J119" s="221">
        <f>ROUND(I119*H119,2)</f>
        <v>0</v>
      </c>
      <c r="K119" s="217" t="s">
        <v>162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163</v>
      </c>
      <c r="AT119" s="226" t="s">
        <v>158</v>
      </c>
      <c r="AU119" s="226" t="s">
        <v>81</v>
      </c>
      <c r="AY119" s="20" t="s">
        <v>156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163</v>
      </c>
      <c r="BM119" s="226" t="s">
        <v>180</v>
      </c>
    </row>
    <row r="120" s="2" customFormat="1">
      <c r="A120" s="41"/>
      <c r="B120" s="42"/>
      <c r="C120" s="43"/>
      <c r="D120" s="228" t="s">
        <v>165</v>
      </c>
      <c r="E120" s="43"/>
      <c r="F120" s="229" t="s">
        <v>181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165</v>
      </c>
      <c r="AU120" s="20" t="s">
        <v>81</v>
      </c>
    </row>
    <row r="121" s="15" customFormat="1">
      <c r="A121" s="15"/>
      <c r="B121" s="256"/>
      <c r="C121" s="257"/>
      <c r="D121" s="235" t="s">
        <v>167</v>
      </c>
      <c r="E121" s="258" t="s">
        <v>19</v>
      </c>
      <c r="F121" s="259" t="s">
        <v>175</v>
      </c>
      <c r="G121" s="257"/>
      <c r="H121" s="258" t="s">
        <v>19</v>
      </c>
      <c r="I121" s="260"/>
      <c r="J121" s="257"/>
      <c r="K121" s="257"/>
      <c r="L121" s="261"/>
      <c r="M121" s="262"/>
      <c r="N121" s="263"/>
      <c r="O121" s="263"/>
      <c r="P121" s="263"/>
      <c r="Q121" s="263"/>
      <c r="R121" s="263"/>
      <c r="S121" s="263"/>
      <c r="T121" s="26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5" t="s">
        <v>167</v>
      </c>
      <c r="AU121" s="265" t="s">
        <v>81</v>
      </c>
      <c r="AV121" s="15" t="s">
        <v>79</v>
      </c>
      <c r="AW121" s="15" t="s">
        <v>33</v>
      </c>
      <c r="AX121" s="15" t="s">
        <v>72</v>
      </c>
      <c r="AY121" s="265" t="s">
        <v>156</v>
      </c>
    </row>
    <row r="122" s="13" customFormat="1">
      <c r="A122" s="13"/>
      <c r="B122" s="233"/>
      <c r="C122" s="234"/>
      <c r="D122" s="235" t="s">
        <v>167</v>
      </c>
      <c r="E122" s="236" t="s">
        <v>19</v>
      </c>
      <c r="F122" s="237" t="s">
        <v>182</v>
      </c>
      <c r="G122" s="234"/>
      <c r="H122" s="238">
        <v>7.524</v>
      </c>
      <c r="I122" s="239"/>
      <c r="J122" s="234"/>
      <c r="K122" s="234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167</v>
      </c>
      <c r="AU122" s="244" t="s">
        <v>81</v>
      </c>
      <c r="AV122" s="13" t="s">
        <v>81</v>
      </c>
      <c r="AW122" s="13" t="s">
        <v>33</v>
      </c>
      <c r="AX122" s="13" t="s">
        <v>72</v>
      </c>
      <c r="AY122" s="244" t="s">
        <v>156</v>
      </c>
    </row>
    <row r="123" s="13" customFormat="1">
      <c r="A123" s="13"/>
      <c r="B123" s="233"/>
      <c r="C123" s="234"/>
      <c r="D123" s="235" t="s">
        <v>167</v>
      </c>
      <c r="E123" s="236" t="s">
        <v>19</v>
      </c>
      <c r="F123" s="237" t="s">
        <v>183</v>
      </c>
      <c r="G123" s="234"/>
      <c r="H123" s="238">
        <v>1.3460000000000001</v>
      </c>
      <c r="I123" s="239"/>
      <c r="J123" s="234"/>
      <c r="K123" s="234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167</v>
      </c>
      <c r="AU123" s="244" t="s">
        <v>81</v>
      </c>
      <c r="AV123" s="13" t="s">
        <v>81</v>
      </c>
      <c r="AW123" s="13" t="s">
        <v>33</v>
      </c>
      <c r="AX123" s="13" t="s">
        <v>72</v>
      </c>
      <c r="AY123" s="244" t="s">
        <v>156</v>
      </c>
    </row>
    <row r="124" s="14" customFormat="1">
      <c r="A124" s="14"/>
      <c r="B124" s="245"/>
      <c r="C124" s="246"/>
      <c r="D124" s="235" t="s">
        <v>167</v>
      </c>
      <c r="E124" s="247" t="s">
        <v>19</v>
      </c>
      <c r="F124" s="248" t="s">
        <v>169</v>
      </c>
      <c r="G124" s="246"/>
      <c r="H124" s="249">
        <v>8.870000000000001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167</v>
      </c>
      <c r="AU124" s="255" t="s">
        <v>81</v>
      </c>
      <c r="AV124" s="14" t="s">
        <v>170</v>
      </c>
      <c r="AW124" s="14" t="s">
        <v>33</v>
      </c>
      <c r="AX124" s="14" t="s">
        <v>79</v>
      </c>
      <c r="AY124" s="255" t="s">
        <v>156</v>
      </c>
    </row>
    <row r="125" s="2" customFormat="1" ht="24.15" customHeight="1">
      <c r="A125" s="41"/>
      <c r="B125" s="42"/>
      <c r="C125" s="215" t="s">
        <v>163</v>
      </c>
      <c r="D125" s="215" t="s">
        <v>158</v>
      </c>
      <c r="E125" s="216" t="s">
        <v>184</v>
      </c>
      <c r="F125" s="217" t="s">
        <v>185</v>
      </c>
      <c r="G125" s="218" t="s">
        <v>161</v>
      </c>
      <c r="H125" s="219">
        <v>5</v>
      </c>
      <c r="I125" s="220"/>
      <c r="J125" s="221">
        <f>ROUND(I125*H125,2)</f>
        <v>0</v>
      </c>
      <c r="K125" s="217" t="s">
        <v>162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163</v>
      </c>
      <c r="AT125" s="226" t="s">
        <v>158</v>
      </c>
      <c r="AU125" s="226" t="s">
        <v>81</v>
      </c>
      <c r="AY125" s="20" t="s">
        <v>156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163</v>
      </c>
      <c r="BM125" s="226" t="s">
        <v>186</v>
      </c>
    </row>
    <row r="126" s="2" customFormat="1">
      <c r="A126" s="41"/>
      <c r="B126" s="42"/>
      <c r="C126" s="43"/>
      <c r="D126" s="228" t="s">
        <v>165</v>
      </c>
      <c r="E126" s="43"/>
      <c r="F126" s="229" t="s">
        <v>187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165</v>
      </c>
      <c r="AU126" s="20" t="s">
        <v>81</v>
      </c>
    </row>
    <row r="127" s="13" customFormat="1">
      <c r="A127" s="13"/>
      <c r="B127" s="233"/>
      <c r="C127" s="234"/>
      <c r="D127" s="235" t="s">
        <v>167</v>
      </c>
      <c r="E127" s="236" t="s">
        <v>19</v>
      </c>
      <c r="F127" s="237" t="s">
        <v>188</v>
      </c>
      <c r="G127" s="234"/>
      <c r="H127" s="238">
        <v>5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167</v>
      </c>
      <c r="AU127" s="244" t="s">
        <v>81</v>
      </c>
      <c r="AV127" s="13" t="s">
        <v>81</v>
      </c>
      <c r="AW127" s="13" t="s">
        <v>33</v>
      </c>
      <c r="AX127" s="13" t="s">
        <v>72</v>
      </c>
      <c r="AY127" s="244" t="s">
        <v>156</v>
      </c>
    </row>
    <row r="128" s="14" customFormat="1">
      <c r="A128" s="14"/>
      <c r="B128" s="245"/>
      <c r="C128" s="246"/>
      <c r="D128" s="235" t="s">
        <v>167</v>
      </c>
      <c r="E128" s="247" t="s">
        <v>19</v>
      </c>
      <c r="F128" s="248" t="s">
        <v>169</v>
      </c>
      <c r="G128" s="246"/>
      <c r="H128" s="249">
        <v>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167</v>
      </c>
      <c r="AU128" s="255" t="s">
        <v>81</v>
      </c>
      <c r="AV128" s="14" t="s">
        <v>170</v>
      </c>
      <c r="AW128" s="14" t="s">
        <v>33</v>
      </c>
      <c r="AX128" s="14" t="s">
        <v>79</v>
      </c>
      <c r="AY128" s="255" t="s">
        <v>156</v>
      </c>
    </row>
    <row r="129" s="15" customFormat="1">
      <c r="A129" s="15"/>
      <c r="B129" s="256"/>
      <c r="C129" s="257"/>
      <c r="D129" s="235" t="s">
        <v>167</v>
      </c>
      <c r="E129" s="258" t="s">
        <v>19</v>
      </c>
      <c r="F129" s="259" t="s">
        <v>189</v>
      </c>
      <c r="G129" s="257"/>
      <c r="H129" s="258" t="s">
        <v>19</v>
      </c>
      <c r="I129" s="260"/>
      <c r="J129" s="257"/>
      <c r="K129" s="257"/>
      <c r="L129" s="261"/>
      <c r="M129" s="262"/>
      <c r="N129" s="263"/>
      <c r="O129" s="263"/>
      <c r="P129" s="263"/>
      <c r="Q129" s="263"/>
      <c r="R129" s="263"/>
      <c r="S129" s="263"/>
      <c r="T129" s="26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5" t="s">
        <v>167</v>
      </c>
      <c r="AU129" s="265" t="s">
        <v>81</v>
      </c>
      <c r="AV129" s="15" t="s">
        <v>79</v>
      </c>
      <c r="AW129" s="15" t="s">
        <v>33</v>
      </c>
      <c r="AX129" s="15" t="s">
        <v>72</v>
      </c>
      <c r="AY129" s="265" t="s">
        <v>156</v>
      </c>
    </row>
    <row r="130" s="2" customFormat="1" ht="37.8" customHeight="1">
      <c r="A130" s="41"/>
      <c r="B130" s="42"/>
      <c r="C130" s="215" t="s">
        <v>190</v>
      </c>
      <c r="D130" s="215" t="s">
        <v>158</v>
      </c>
      <c r="E130" s="216" t="s">
        <v>191</v>
      </c>
      <c r="F130" s="217" t="s">
        <v>192</v>
      </c>
      <c r="G130" s="218" t="s">
        <v>161</v>
      </c>
      <c r="H130" s="219">
        <v>10</v>
      </c>
      <c r="I130" s="220"/>
      <c r="J130" s="221">
        <f>ROUND(I130*H130,2)</f>
        <v>0</v>
      </c>
      <c r="K130" s="217" t="s">
        <v>162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163</v>
      </c>
      <c r="AT130" s="226" t="s">
        <v>158</v>
      </c>
      <c r="AU130" s="226" t="s">
        <v>81</v>
      </c>
      <c r="AY130" s="20" t="s">
        <v>156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163</v>
      </c>
      <c r="BM130" s="226" t="s">
        <v>193</v>
      </c>
    </row>
    <row r="131" s="2" customFormat="1">
      <c r="A131" s="41"/>
      <c r="B131" s="42"/>
      <c r="C131" s="43"/>
      <c r="D131" s="228" t="s">
        <v>165</v>
      </c>
      <c r="E131" s="43"/>
      <c r="F131" s="229" t="s">
        <v>194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165</v>
      </c>
      <c r="AU131" s="20" t="s">
        <v>81</v>
      </c>
    </row>
    <row r="132" s="13" customFormat="1">
      <c r="A132" s="13"/>
      <c r="B132" s="233"/>
      <c r="C132" s="234"/>
      <c r="D132" s="235" t="s">
        <v>167</v>
      </c>
      <c r="E132" s="236" t="s">
        <v>19</v>
      </c>
      <c r="F132" s="237" t="s">
        <v>195</v>
      </c>
      <c r="G132" s="234"/>
      <c r="H132" s="238">
        <v>10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167</v>
      </c>
      <c r="AU132" s="244" t="s">
        <v>81</v>
      </c>
      <c r="AV132" s="13" t="s">
        <v>81</v>
      </c>
      <c r="AW132" s="13" t="s">
        <v>33</v>
      </c>
      <c r="AX132" s="13" t="s">
        <v>72</v>
      </c>
      <c r="AY132" s="244" t="s">
        <v>156</v>
      </c>
    </row>
    <row r="133" s="14" customFormat="1">
      <c r="A133" s="14"/>
      <c r="B133" s="245"/>
      <c r="C133" s="246"/>
      <c r="D133" s="235" t="s">
        <v>167</v>
      </c>
      <c r="E133" s="247" t="s">
        <v>19</v>
      </c>
      <c r="F133" s="248" t="s">
        <v>169</v>
      </c>
      <c r="G133" s="246"/>
      <c r="H133" s="249">
        <v>10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167</v>
      </c>
      <c r="AU133" s="255" t="s">
        <v>81</v>
      </c>
      <c r="AV133" s="14" t="s">
        <v>170</v>
      </c>
      <c r="AW133" s="14" t="s">
        <v>33</v>
      </c>
      <c r="AX133" s="14" t="s">
        <v>79</v>
      </c>
      <c r="AY133" s="255" t="s">
        <v>156</v>
      </c>
    </row>
    <row r="134" s="2" customFormat="1" ht="24.15" customHeight="1">
      <c r="A134" s="41"/>
      <c r="B134" s="42"/>
      <c r="C134" s="215" t="s">
        <v>196</v>
      </c>
      <c r="D134" s="215" t="s">
        <v>158</v>
      </c>
      <c r="E134" s="216" t="s">
        <v>197</v>
      </c>
      <c r="F134" s="217" t="s">
        <v>198</v>
      </c>
      <c r="G134" s="218" t="s">
        <v>161</v>
      </c>
      <c r="H134" s="219">
        <v>5</v>
      </c>
      <c r="I134" s="220"/>
      <c r="J134" s="221">
        <f>ROUND(I134*H134,2)</f>
        <v>0</v>
      </c>
      <c r="K134" s="217" t="s">
        <v>162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163</v>
      </c>
      <c r="AT134" s="226" t="s">
        <v>158</v>
      </c>
      <c r="AU134" s="226" t="s">
        <v>81</v>
      </c>
      <c r="AY134" s="20" t="s">
        <v>156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163</v>
      </c>
      <c r="BM134" s="226" t="s">
        <v>199</v>
      </c>
    </row>
    <row r="135" s="2" customFormat="1">
      <c r="A135" s="41"/>
      <c r="B135" s="42"/>
      <c r="C135" s="43"/>
      <c r="D135" s="228" t="s">
        <v>165</v>
      </c>
      <c r="E135" s="43"/>
      <c r="F135" s="229" t="s">
        <v>200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165</v>
      </c>
      <c r="AU135" s="20" t="s">
        <v>81</v>
      </c>
    </row>
    <row r="136" s="2" customFormat="1" ht="37.8" customHeight="1">
      <c r="A136" s="41"/>
      <c r="B136" s="42"/>
      <c r="C136" s="215" t="s">
        <v>201</v>
      </c>
      <c r="D136" s="215" t="s">
        <v>158</v>
      </c>
      <c r="E136" s="216" t="s">
        <v>202</v>
      </c>
      <c r="F136" s="217" t="s">
        <v>203</v>
      </c>
      <c r="G136" s="218" t="s">
        <v>161</v>
      </c>
      <c r="H136" s="219">
        <v>71.896000000000001</v>
      </c>
      <c r="I136" s="220"/>
      <c r="J136" s="221">
        <f>ROUND(I136*H136,2)</f>
        <v>0</v>
      </c>
      <c r="K136" s="217" t="s">
        <v>162</v>
      </c>
      <c r="L136" s="47"/>
      <c r="M136" s="222" t="s">
        <v>19</v>
      </c>
      <c r="N136" s="223" t="s">
        <v>43</v>
      </c>
      <c r="O136" s="87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163</v>
      </c>
      <c r="AT136" s="226" t="s">
        <v>158</v>
      </c>
      <c r="AU136" s="226" t="s">
        <v>81</v>
      </c>
      <c r="AY136" s="20" t="s">
        <v>156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163</v>
      </c>
      <c r="BM136" s="226" t="s">
        <v>204</v>
      </c>
    </row>
    <row r="137" s="2" customFormat="1">
      <c r="A137" s="41"/>
      <c r="B137" s="42"/>
      <c r="C137" s="43"/>
      <c r="D137" s="228" t="s">
        <v>165</v>
      </c>
      <c r="E137" s="43"/>
      <c r="F137" s="229" t="s">
        <v>205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165</v>
      </c>
      <c r="AU137" s="20" t="s">
        <v>81</v>
      </c>
    </row>
    <row r="138" s="15" customFormat="1">
      <c r="A138" s="15"/>
      <c r="B138" s="256"/>
      <c r="C138" s="257"/>
      <c r="D138" s="235" t="s">
        <v>167</v>
      </c>
      <c r="E138" s="258" t="s">
        <v>19</v>
      </c>
      <c r="F138" s="259" t="s">
        <v>206</v>
      </c>
      <c r="G138" s="257"/>
      <c r="H138" s="258" t="s">
        <v>19</v>
      </c>
      <c r="I138" s="260"/>
      <c r="J138" s="257"/>
      <c r="K138" s="257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167</v>
      </c>
      <c r="AU138" s="265" t="s">
        <v>81</v>
      </c>
      <c r="AV138" s="15" t="s">
        <v>79</v>
      </c>
      <c r="AW138" s="15" t="s">
        <v>33</v>
      </c>
      <c r="AX138" s="15" t="s">
        <v>72</v>
      </c>
      <c r="AY138" s="265" t="s">
        <v>156</v>
      </c>
    </row>
    <row r="139" s="13" customFormat="1">
      <c r="A139" s="13"/>
      <c r="B139" s="233"/>
      <c r="C139" s="234"/>
      <c r="D139" s="235" t="s">
        <v>167</v>
      </c>
      <c r="E139" s="236" t="s">
        <v>19</v>
      </c>
      <c r="F139" s="237" t="s">
        <v>207</v>
      </c>
      <c r="G139" s="234"/>
      <c r="H139" s="238">
        <v>76.896000000000001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167</v>
      </c>
      <c r="AU139" s="244" t="s">
        <v>81</v>
      </c>
      <c r="AV139" s="13" t="s">
        <v>81</v>
      </c>
      <c r="AW139" s="13" t="s">
        <v>33</v>
      </c>
      <c r="AX139" s="13" t="s">
        <v>72</v>
      </c>
      <c r="AY139" s="244" t="s">
        <v>156</v>
      </c>
    </row>
    <row r="140" s="15" customFormat="1">
      <c r="A140" s="15"/>
      <c r="B140" s="256"/>
      <c r="C140" s="257"/>
      <c r="D140" s="235" t="s">
        <v>167</v>
      </c>
      <c r="E140" s="258" t="s">
        <v>19</v>
      </c>
      <c r="F140" s="259" t="s">
        <v>208</v>
      </c>
      <c r="G140" s="257"/>
      <c r="H140" s="258" t="s">
        <v>19</v>
      </c>
      <c r="I140" s="260"/>
      <c r="J140" s="257"/>
      <c r="K140" s="257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167</v>
      </c>
      <c r="AU140" s="265" t="s">
        <v>81</v>
      </c>
      <c r="AV140" s="15" t="s">
        <v>79</v>
      </c>
      <c r="AW140" s="15" t="s">
        <v>33</v>
      </c>
      <c r="AX140" s="15" t="s">
        <v>72</v>
      </c>
      <c r="AY140" s="265" t="s">
        <v>156</v>
      </c>
    </row>
    <row r="141" s="13" customFormat="1">
      <c r="A141" s="13"/>
      <c r="B141" s="233"/>
      <c r="C141" s="234"/>
      <c r="D141" s="235" t="s">
        <v>167</v>
      </c>
      <c r="E141" s="236" t="s">
        <v>19</v>
      </c>
      <c r="F141" s="237" t="s">
        <v>209</v>
      </c>
      <c r="G141" s="234"/>
      <c r="H141" s="238">
        <v>-5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167</v>
      </c>
      <c r="AU141" s="244" t="s">
        <v>81</v>
      </c>
      <c r="AV141" s="13" t="s">
        <v>81</v>
      </c>
      <c r="AW141" s="13" t="s">
        <v>33</v>
      </c>
      <c r="AX141" s="13" t="s">
        <v>72</v>
      </c>
      <c r="AY141" s="244" t="s">
        <v>156</v>
      </c>
    </row>
    <row r="142" s="14" customFormat="1">
      <c r="A142" s="14"/>
      <c r="B142" s="245"/>
      <c r="C142" s="246"/>
      <c r="D142" s="235" t="s">
        <v>167</v>
      </c>
      <c r="E142" s="247" t="s">
        <v>19</v>
      </c>
      <c r="F142" s="248" t="s">
        <v>169</v>
      </c>
      <c r="G142" s="246"/>
      <c r="H142" s="249">
        <v>71.896000000000001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167</v>
      </c>
      <c r="AU142" s="255" t="s">
        <v>81</v>
      </c>
      <c r="AV142" s="14" t="s">
        <v>170</v>
      </c>
      <c r="AW142" s="14" t="s">
        <v>33</v>
      </c>
      <c r="AX142" s="14" t="s">
        <v>79</v>
      </c>
      <c r="AY142" s="255" t="s">
        <v>156</v>
      </c>
    </row>
    <row r="143" s="2" customFormat="1" ht="24.15" customHeight="1">
      <c r="A143" s="41"/>
      <c r="B143" s="42"/>
      <c r="C143" s="215" t="s">
        <v>210</v>
      </c>
      <c r="D143" s="215" t="s">
        <v>158</v>
      </c>
      <c r="E143" s="216" t="s">
        <v>211</v>
      </c>
      <c r="F143" s="217" t="s">
        <v>212</v>
      </c>
      <c r="G143" s="218" t="s">
        <v>161</v>
      </c>
      <c r="H143" s="219">
        <v>71.896000000000001</v>
      </c>
      <c r="I143" s="220"/>
      <c r="J143" s="221">
        <f>ROUND(I143*H143,2)</f>
        <v>0</v>
      </c>
      <c r="K143" s="217" t="s">
        <v>162</v>
      </c>
      <c r="L143" s="47"/>
      <c r="M143" s="222" t="s">
        <v>19</v>
      </c>
      <c r="N143" s="223" t="s">
        <v>43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163</v>
      </c>
      <c r="AT143" s="226" t="s">
        <v>158</v>
      </c>
      <c r="AU143" s="226" t="s">
        <v>81</v>
      </c>
      <c r="AY143" s="20" t="s">
        <v>156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79</v>
      </c>
      <c r="BK143" s="227">
        <f>ROUND(I143*H143,2)</f>
        <v>0</v>
      </c>
      <c r="BL143" s="20" t="s">
        <v>163</v>
      </c>
      <c r="BM143" s="226" t="s">
        <v>213</v>
      </c>
    </row>
    <row r="144" s="2" customFormat="1">
      <c r="A144" s="41"/>
      <c r="B144" s="42"/>
      <c r="C144" s="43"/>
      <c r="D144" s="228" t="s">
        <v>165</v>
      </c>
      <c r="E144" s="43"/>
      <c r="F144" s="229" t="s">
        <v>214</v>
      </c>
      <c r="G144" s="43"/>
      <c r="H144" s="43"/>
      <c r="I144" s="230"/>
      <c r="J144" s="43"/>
      <c r="K144" s="43"/>
      <c r="L144" s="47"/>
      <c r="M144" s="231"/>
      <c r="N144" s="23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165</v>
      </c>
      <c r="AU144" s="20" t="s">
        <v>81</v>
      </c>
    </row>
    <row r="145" s="2" customFormat="1" ht="24.15" customHeight="1">
      <c r="A145" s="41"/>
      <c r="B145" s="42"/>
      <c r="C145" s="215" t="s">
        <v>215</v>
      </c>
      <c r="D145" s="215" t="s">
        <v>158</v>
      </c>
      <c r="E145" s="216" t="s">
        <v>216</v>
      </c>
      <c r="F145" s="217" t="s">
        <v>217</v>
      </c>
      <c r="G145" s="218" t="s">
        <v>218</v>
      </c>
      <c r="H145" s="219">
        <v>115.03400000000001</v>
      </c>
      <c r="I145" s="220"/>
      <c r="J145" s="221">
        <f>ROUND(I145*H145,2)</f>
        <v>0</v>
      </c>
      <c r="K145" s="217" t="s">
        <v>162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163</v>
      </c>
      <c r="AT145" s="226" t="s">
        <v>158</v>
      </c>
      <c r="AU145" s="226" t="s">
        <v>81</v>
      </c>
      <c r="AY145" s="20" t="s">
        <v>156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163</v>
      </c>
      <c r="BM145" s="226" t="s">
        <v>219</v>
      </c>
    </row>
    <row r="146" s="2" customFormat="1">
      <c r="A146" s="41"/>
      <c r="B146" s="42"/>
      <c r="C146" s="43"/>
      <c r="D146" s="228" t="s">
        <v>165</v>
      </c>
      <c r="E146" s="43"/>
      <c r="F146" s="229" t="s">
        <v>220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165</v>
      </c>
      <c r="AU146" s="20" t="s">
        <v>81</v>
      </c>
    </row>
    <row r="147" s="13" customFormat="1">
      <c r="A147" s="13"/>
      <c r="B147" s="233"/>
      <c r="C147" s="234"/>
      <c r="D147" s="235" t="s">
        <v>167</v>
      </c>
      <c r="E147" s="234"/>
      <c r="F147" s="237" t="s">
        <v>221</v>
      </c>
      <c r="G147" s="234"/>
      <c r="H147" s="238">
        <v>115.03400000000001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167</v>
      </c>
      <c r="AU147" s="244" t="s">
        <v>81</v>
      </c>
      <c r="AV147" s="13" t="s">
        <v>81</v>
      </c>
      <c r="AW147" s="13" t="s">
        <v>4</v>
      </c>
      <c r="AX147" s="13" t="s">
        <v>79</v>
      </c>
      <c r="AY147" s="244" t="s">
        <v>156</v>
      </c>
    </row>
    <row r="148" s="12" customFormat="1" ht="20.88" customHeight="1">
      <c r="A148" s="12"/>
      <c r="B148" s="199"/>
      <c r="C148" s="200"/>
      <c r="D148" s="201" t="s">
        <v>71</v>
      </c>
      <c r="E148" s="213" t="s">
        <v>222</v>
      </c>
      <c r="F148" s="213" t="s">
        <v>223</v>
      </c>
      <c r="G148" s="200"/>
      <c r="H148" s="200"/>
      <c r="I148" s="203"/>
      <c r="J148" s="214">
        <f>BK148</f>
        <v>0</v>
      </c>
      <c r="K148" s="200"/>
      <c r="L148" s="205"/>
      <c r="M148" s="206"/>
      <c r="N148" s="207"/>
      <c r="O148" s="207"/>
      <c r="P148" s="208">
        <f>SUM(P149:P166)</f>
        <v>0</v>
      </c>
      <c r="Q148" s="207"/>
      <c r="R148" s="208">
        <f>SUM(R149:R166)</f>
        <v>24.002558000000001</v>
      </c>
      <c r="S148" s="207"/>
      <c r="T148" s="209">
        <f>SUM(T149:T166)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0" t="s">
        <v>79</v>
      </c>
      <c r="AT148" s="211" t="s">
        <v>71</v>
      </c>
      <c r="AU148" s="211" t="s">
        <v>81</v>
      </c>
      <c r="AY148" s="210" t="s">
        <v>156</v>
      </c>
      <c r="BK148" s="212">
        <f>SUM(BK149:BK166)</f>
        <v>0</v>
      </c>
    </row>
    <row r="149" s="2" customFormat="1" ht="21.75" customHeight="1">
      <c r="A149" s="41"/>
      <c r="B149" s="42"/>
      <c r="C149" s="215" t="s">
        <v>224</v>
      </c>
      <c r="D149" s="215" t="s">
        <v>158</v>
      </c>
      <c r="E149" s="216" t="s">
        <v>225</v>
      </c>
      <c r="F149" s="217" t="s">
        <v>226</v>
      </c>
      <c r="G149" s="218" t="s">
        <v>227</v>
      </c>
      <c r="H149" s="219">
        <v>127.90000000000001</v>
      </c>
      <c r="I149" s="220"/>
      <c r="J149" s="221">
        <f>ROUND(I149*H149,2)</f>
        <v>0</v>
      </c>
      <c r="K149" s="217" t="s">
        <v>162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163</v>
      </c>
      <c r="AT149" s="226" t="s">
        <v>158</v>
      </c>
      <c r="AU149" s="226" t="s">
        <v>170</v>
      </c>
      <c r="AY149" s="20" t="s">
        <v>156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163</v>
      </c>
      <c r="BM149" s="226" t="s">
        <v>228</v>
      </c>
    </row>
    <row r="150" s="2" customFormat="1">
      <c r="A150" s="41"/>
      <c r="B150" s="42"/>
      <c r="C150" s="43"/>
      <c r="D150" s="228" t="s">
        <v>165</v>
      </c>
      <c r="E150" s="43"/>
      <c r="F150" s="229" t="s">
        <v>229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165</v>
      </c>
      <c r="AU150" s="20" t="s">
        <v>170</v>
      </c>
    </row>
    <row r="151" s="13" customFormat="1">
      <c r="A151" s="13"/>
      <c r="B151" s="233"/>
      <c r="C151" s="234"/>
      <c r="D151" s="235" t="s">
        <v>167</v>
      </c>
      <c r="E151" s="236" t="s">
        <v>19</v>
      </c>
      <c r="F151" s="237" t="s">
        <v>230</v>
      </c>
      <c r="G151" s="234"/>
      <c r="H151" s="238">
        <v>127.90000000000001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167</v>
      </c>
      <c r="AU151" s="244" t="s">
        <v>170</v>
      </c>
      <c r="AV151" s="13" t="s">
        <v>81</v>
      </c>
      <c r="AW151" s="13" t="s">
        <v>33</v>
      </c>
      <c r="AX151" s="13" t="s">
        <v>72</v>
      </c>
      <c r="AY151" s="244" t="s">
        <v>156</v>
      </c>
    </row>
    <row r="152" s="14" customFormat="1">
      <c r="A152" s="14"/>
      <c r="B152" s="245"/>
      <c r="C152" s="246"/>
      <c r="D152" s="235" t="s">
        <v>167</v>
      </c>
      <c r="E152" s="247" t="s">
        <v>19</v>
      </c>
      <c r="F152" s="248" t="s">
        <v>169</v>
      </c>
      <c r="G152" s="246"/>
      <c r="H152" s="249">
        <v>127.90000000000001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167</v>
      </c>
      <c r="AU152" s="255" t="s">
        <v>170</v>
      </c>
      <c r="AV152" s="14" t="s">
        <v>170</v>
      </c>
      <c r="AW152" s="14" t="s">
        <v>33</v>
      </c>
      <c r="AX152" s="14" t="s">
        <v>79</v>
      </c>
      <c r="AY152" s="255" t="s">
        <v>156</v>
      </c>
    </row>
    <row r="153" s="15" customFormat="1">
      <c r="A153" s="15"/>
      <c r="B153" s="256"/>
      <c r="C153" s="257"/>
      <c r="D153" s="235" t="s">
        <v>167</v>
      </c>
      <c r="E153" s="258" t="s">
        <v>19</v>
      </c>
      <c r="F153" s="259" t="s">
        <v>231</v>
      </c>
      <c r="G153" s="257"/>
      <c r="H153" s="258" t="s">
        <v>19</v>
      </c>
      <c r="I153" s="260"/>
      <c r="J153" s="257"/>
      <c r="K153" s="257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167</v>
      </c>
      <c r="AU153" s="265" t="s">
        <v>170</v>
      </c>
      <c r="AV153" s="15" t="s">
        <v>79</v>
      </c>
      <c r="AW153" s="15" t="s">
        <v>33</v>
      </c>
      <c r="AX153" s="15" t="s">
        <v>72</v>
      </c>
      <c r="AY153" s="265" t="s">
        <v>156</v>
      </c>
    </row>
    <row r="154" s="2" customFormat="1" ht="24.15" customHeight="1">
      <c r="A154" s="41"/>
      <c r="B154" s="42"/>
      <c r="C154" s="215" t="s">
        <v>232</v>
      </c>
      <c r="D154" s="215" t="s">
        <v>158</v>
      </c>
      <c r="E154" s="216" t="s">
        <v>233</v>
      </c>
      <c r="F154" s="217" t="s">
        <v>234</v>
      </c>
      <c r="G154" s="218" t="s">
        <v>227</v>
      </c>
      <c r="H154" s="219">
        <v>127.90000000000001</v>
      </c>
      <c r="I154" s="220"/>
      <c r="J154" s="221">
        <f>ROUND(I154*H154,2)</f>
        <v>0</v>
      </c>
      <c r="K154" s="217" t="s">
        <v>162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163</v>
      </c>
      <c r="AT154" s="226" t="s">
        <v>158</v>
      </c>
      <c r="AU154" s="226" t="s">
        <v>170</v>
      </c>
      <c r="AY154" s="20" t="s">
        <v>156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163</v>
      </c>
      <c r="BM154" s="226" t="s">
        <v>235</v>
      </c>
    </row>
    <row r="155" s="2" customFormat="1">
      <c r="A155" s="41"/>
      <c r="B155" s="42"/>
      <c r="C155" s="43"/>
      <c r="D155" s="228" t="s">
        <v>165</v>
      </c>
      <c r="E155" s="43"/>
      <c r="F155" s="229" t="s">
        <v>236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165</v>
      </c>
      <c r="AU155" s="20" t="s">
        <v>170</v>
      </c>
    </row>
    <row r="156" s="13" customFormat="1">
      <c r="A156" s="13"/>
      <c r="B156" s="233"/>
      <c r="C156" s="234"/>
      <c r="D156" s="235" t="s">
        <v>167</v>
      </c>
      <c r="E156" s="236" t="s">
        <v>19</v>
      </c>
      <c r="F156" s="237" t="s">
        <v>230</v>
      </c>
      <c r="G156" s="234"/>
      <c r="H156" s="238">
        <v>127.90000000000001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167</v>
      </c>
      <c r="AU156" s="244" t="s">
        <v>170</v>
      </c>
      <c r="AV156" s="13" t="s">
        <v>81</v>
      </c>
      <c r="AW156" s="13" t="s">
        <v>33</v>
      </c>
      <c r="AX156" s="13" t="s">
        <v>79</v>
      </c>
      <c r="AY156" s="244" t="s">
        <v>156</v>
      </c>
    </row>
    <row r="157" s="14" customFormat="1">
      <c r="A157" s="14"/>
      <c r="B157" s="245"/>
      <c r="C157" s="246"/>
      <c r="D157" s="235" t="s">
        <v>167</v>
      </c>
      <c r="E157" s="247" t="s">
        <v>19</v>
      </c>
      <c r="F157" s="248" t="s">
        <v>169</v>
      </c>
      <c r="G157" s="246"/>
      <c r="H157" s="249">
        <v>127.90000000000001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167</v>
      </c>
      <c r="AU157" s="255" t="s">
        <v>170</v>
      </c>
      <c r="AV157" s="14" t="s">
        <v>170</v>
      </c>
      <c r="AW157" s="14" t="s">
        <v>33</v>
      </c>
      <c r="AX157" s="14" t="s">
        <v>72</v>
      </c>
      <c r="AY157" s="255" t="s">
        <v>156</v>
      </c>
    </row>
    <row r="158" s="15" customFormat="1">
      <c r="A158" s="15"/>
      <c r="B158" s="256"/>
      <c r="C158" s="257"/>
      <c r="D158" s="235" t="s">
        <v>167</v>
      </c>
      <c r="E158" s="258" t="s">
        <v>19</v>
      </c>
      <c r="F158" s="259" t="s">
        <v>231</v>
      </c>
      <c r="G158" s="257"/>
      <c r="H158" s="258" t="s">
        <v>19</v>
      </c>
      <c r="I158" s="260"/>
      <c r="J158" s="257"/>
      <c r="K158" s="257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167</v>
      </c>
      <c r="AU158" s="265" t="s">
        <v>170</v>
      </c>
      <c r="AV158" s="15" t="s">
        <v>79</v>
      </c>
      <c r="AW158" s="15" t="s">
        <v>33</v>
      </c>
      <c r="AX158" s="15" t="s">
        <v>72</v>
      </c>
      <c r="AY158" s="265" t="s">
        <v>156</v>
      </c>
    </row>
    <row r="159" s="2" customFormat="1" ht="16.5" customHeight="1">
      <c r="A159" s="41"/>
      <c r="B159" s="42"/>
      <c r="C159" s="266" t="s">
        <v>8</v>
      </c>
      <c r="D159" s="266" t="s">
        <v>237</v>
      </c>
      <c r="E159" s="267" t="s">
        <v>238</v>
      </c>
      <c r="F159" s="268" t="s">
        <v>239</v>
      </c>
      <c r="G159" s="269" t="s">
        <v>218</v>
      </c>
      <c r="H159" s="270">
        <v>24</v>
      </c>
      <c r="I159" s="271"/>
      <c r="J159" s="272">
        <f>ROUND(I159*H159,2)</f>
        <v>0</v>
      </c>
      <c r="K159" s="268" t="s">
        <v>162</v>
      </c>
      <c r="L159" s="273"/>
      <c r="M159" s="274" t="s">
        <v>19</v>
      </c>
      <c r="N159" s="275" t="s">
        <v>43</v>
      </c>
      <c r="O159" s="87"/>
      <c r="P159" s="224">
        <f>O159*H159</f>
        <v>0</v>
      </c>
      <c r="Q159" s="224">
        <v>1</v>
      </c>
      <c r="R159" s="224">
        <f>Q159*H159</f>
        <v>24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210</v>
      </c>
      <c r="AT159" s="226" t="s">
        <v>237</v>
      </c>
      <c r="AU159" s="226" t="s">
        <v>170</v>
      </c>
      <c r="AY159" s="20" t="s">
        <v>156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163</v>
      </c>
      <c r="BM159" s="226" t="s">
        <v>240</v>
      </c>
    </row>
    <row r="160" s="2" customFormat="1" ht="24.15" customHeight="1">
      <c r="A160" s="41"/>
      <c r="B160" s="42"/>
      <c r="C160" s="215" t="s">
        <v>241</v>
      </c>
      <c r="D160" s="215" t="s">
        <v>158</v>
      </c>
      <c r="E160" s="216" t="s">
        <v>242</v>
      </c>
      <c r="F160" s="217" t="s">
        <v>243</v>
      </c>
      <c r="G160" s="218" t="s">
        <v>227</v>
      </c>
      <c r="H160" s="219">
        <v>127.90000000000001</v>
      </c>
      <c r="I160" s="220"/>
      <c r="J160" s="221">
        <f>ROUND(I160*H160,2)</f>
        <v>0</v>
      </c>
      <c r="K160" s="217" t="s">
        <v>162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163</v>
      </c>
      <c r="AT160" s="226" t="s">
        <v>158</v>
      </c>
      <c r="AU160" s="226" t="s">
        <v>170</v>
      </c>
      <c r="AY160" s="20" t="s">
        <v>156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163</v>
      </c>
      <c r="BM160" s="226" t="s">
        <v>244</v>
      </c>
    </row>
    <row r="161" s="2" customFormat="1">
      <c r="A161" s="41"/>
      <c r="B161" s="42"/>
      <c r="C161" s="43"/>
      <c r="D161" s="228" t="s">
        <v>165</v>
      </c>
      <c r="E161" s="43"/>
      <c r="F161" s="229" t="s">
        <v>245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165</v>
      </c>
      <c r="AU161" s="20" t="s">
        <v>170</v>
      </c>
    </row>
    <row r="162" s="13" customFormat="1">
      <c r="A162" s="13"/>
      <c r="B162" s="233"/>
      <c r="C162" s="234"/>
      <c r="D162" s="235" t="s">
        <v>167</v>
      </c>
      <c r="E162" s="236" t="s">
        <v>19</v>
      </c>
      <c r="F162" s="237" t="s">
        <v>230</v>
      </c>
      <c r="G162" s="234"/>
      <c r="H162" s="238">
        <v>127.90000000000001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167</v>
      </c>
      <c r="AU162" s="244" t="s">
        <v>170</v>
      </c>
      <c r="AV162" s="13" t="s">
        <v>81</v>
      </c>
      <c r="AW162" s="13" t="s">
        <v>33</v>
      </c>
      <c r="AX162" s="13" t="s">
        <v>79</v>
      </c>
      <c r="AY162" s="244" t="s">
        <v>156</v>
      </c>
    </row>
    <row r="163" s="14" customFormat="1">
      <c r="A163" s="14"/>
      <c r="B163" s="245"/>
      <c r="C163" s="246"/>
      <c r="D163" s="235" t="s">
        <v>167</v>
      </c>
      <c r="E163" s="247" t="s">
        <v>19</v>
      </c>
      <c r="F163" s="248" t="s">
        <v>169</v>
      </c>
      <c r="G163" s="246"/>
      <c r="H163" s="249">
        <v>127.90000000000001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167</v>
      </c>
      <c r="AU163" s="255" t="s">
        <v>170</v>
      </c>
      <c r="AV163" s="14" t="s">
        <v>170</v>
      </c>
      <c r="AW163" s="14" t="s">
        <v>33</v>
      </c>
      <c r="AX163" s="14" t="s">
        <v>72</v>
      </c>
      <c r="AY163" s="255" t="s">
        <v>156</v>
      </c>
    </row>
    <row r="164" s="15" customFormat="1">
      <c r="A164" s="15"/>
      <c r="B164" s="256"/>
      <c r="C164" s="257"/>
      <c r="D164" s="235" t="s">
        <v>167</v>
      </c>
      <c r="E164" s="258" t="s">
        <v>19</v>
      </c>
      <c r="F164" s="259" t="s">
        <v>231</v>
      </c>
      <c r="G164" s="257"/>
      <c r="H164" s="258" t="s">
        <v>19</v>
      </c>
      <c r="I164" s="260"/>
      <c r="J164" s="257"/>
      <c r="K164" s="257"/>
      <c r="L164" s="261"/>
      <c r="M164" s="262"/>
      <c r="N164" s="263"/>
      <c r="O164" s="263"/>
      <c r="P164" s="263"/>
      <c r="Q164" s="263"/>
      <c r="R164" s="263"/>
      <c r="S164" s="263"/>
      <c r="T164" s="264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5" t="s">
        <v>167</v>
      </c>
      <c r="AU164" s="265" t="s">
        <v>170</v>
      </c>
      <c r="AV164" s="15" t="s">
        <v>79</v>
      </c>
      <c r="AW164" s="15" t="s">
        <v>33</v>
      </c>
      <c r="AX164" s="15" t="s">
        <v>72</v>
      </c>
      <c r="AY164" s="265" t="s">
        <v>156</v>
      </c>
    </row>
    <row r="165" s="2" customFormat="1" ht="16.5" customHeight="1">
      <c r="A165" s="41"/>
      <c r="B165" s="42"/>
      <c r="C165" s="266" t="s">
        <v>246</v>
      </c>
      <c r="D165" s="266" t="s">
        <v>237</v>
      </c>
      <c r="E165" s="267" t="s">
        <v>247</v>
      </c>
      <c r="F165" s="268" t="s">
        <v>248</v>
      </c>
      <c r="G165" s="269" t="s">
        <v>249</v>
      </c>
      <c r="H165" s="270">
        <v>2.5579999999999998</v>
      </c>
      <c r="I165" s="271"/>
      <c r="J165" s="272">
        <f>ROUND(I165*H165,2)</f>
        <v>0</v>
      </c>
      <c r="K165" s="268" t="s">
        <v>162</v>
      </c>
      <c r="L165" s="273"/>
      <c r="M165" s="274" t="s">
        <v>19</v>
      </c>
      <c r="N165" s="275" t="s">
        <v>43</v>
      </c>
      <c r="O165" s="87"/>
      <c r="P165" s="224">
        <f>O165*H165</f>
        <v>0</v>
      </c>
      <c r="Q165" s="224">
        <v>0.001</v>
      </c>
      <c r="R165" s="224">
        <f>Q165*H165</f>
        <v>0.0025579999999999999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210</v>
      </c>
      <c r="AT165" s="226" t="s">
        <v>237</v>
      </c>
      <c r="AU165" s="226" t="s">
        <v>170</v>
      </c>
      <c r="AY165" s="20" t="s">
        <v>156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163</v>
      </c>
      <c r="BM165" s="226" t="s">
        <v>250</v>
      </c>
    </row>
    <row r="166" s="13" customFormat="1">
      <c r="A166" s="13"/>
      <c r="B166" s="233"/>
      <c r="C166" s="234"/>
      <c r="D166" s="235" t="s">
        <v>167</v>
      </c>
      <c r="E166" s="234"/>
      <c r="F166" s="237" t="s">
        <v>251</v>
      </c>
      <c r="G166" s="234"/>
      <c r="H166" s="238">
        <v>2.5579999999999998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167</v>
      </c>
      <c r="AU166" s="244" t="s">
        <v>170</v>
      </c>
      <c r="AV166" s="13" t="s">
        <v>81</v>
      </c>
      <c r="AW166" s="13" t="s">
        <v>4</v>
      </c>
      <c r="AX166" s="13" t="s">
        <v>79</v>
      </c>
      <c r="AY166" s="244" t="s">
        <v>156</v>
      </c>
    </row>
    <row r="167" s="12" customFormat="1" ht="22.8" customHeight="1">
      <c r="A167" s="12"/>
      <c r="B167" s="199"/>
      <c r="C167" s="200"/>
      <c r="D167" s="201" t="s">
        <v>71</v>
      </c>
      <c r="E167" s="213" t="s">
        <v>81</v>
      </c>
      <c r="F167" s="213" t="s">
        <v>252</v>
      </c>
      <c r="G167" s="200"/>
      <c r="H167" s="200"/>
      <c r="I167" s="203"/>
      <c r="J167" s="214">
        <f>BK167</f>
        <v>0</v>
      </c>
      <c r="K167" s="200"/>
      <c r="L167" s="205"/>
      <c r="M167" s="206"/>
      <c r="N167" s="207"/>
      <c r="O167" s="207"/>
      <c r="P167" s="208">
        <f>SUM(P168:P187)</f>
        <v>0</v>
      </c>
      <c r="Q167" s="207"/>
      <c r="R167" s="208">
        <f>SUM(R168:R187)</f>
        <v>205.65944733999999</v>
      </c>
      <c r="S167" s="207"/>
      <c r="T167" s="209">
        <f>SUM(T168:T187)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0" t="s">
        <v>79</v>
      </c>
      <c r="AT167" s="211" t="s">
        <v>71</v>
      </c>
      <c r="AU167" s="211" t="s">
        <v>79</v>
      </c>
      <c r="AY167" s="210" t="s">
        <v>156</v>
      </c>
      <c r="BK167" s="212">
        <f>SUM(BK168:BK187)</f>
        <v>0</v>
      </c>
    </row>
    <row r="168" s="2" customFormat="1" ht="16.5" customHeight="1">
      <c r="A168" s="41"/>
      <c r="B168" s="42"/>
      <c r="C168" s="215" t="s">
        <v>253</v>
      </c>
      <c r="D168" s="215" t="s">
        <v>158</v>
      </c>
      <c r="E168" s="216" t="s">
        <v>254</v>
      </c>
      <c r="F168" s="217" t="s">
        <v>255</v>
      </c>
      <c r="G168" s="218" t="s">
        <v>161</v>
      </c>
      <c r="H168" s="219">
        <v>5.6449999999999996</v>
      </c>
      <c r="I168" s="220"/>
      <c r="J168" s="221">
        <f>ROUND(I168*H168,2)</f>
        <v>0</v>
      </c>
      <c r="K168" s="217" t="s">
        <v>162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2.3010199999999998</v>
      </c>
      <c r="R168" s="224">
        <f>Q168*H168</f>
        <v>12.989257899999998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163</v>
      </c>
      <c r="AT168" s="226" t="s">
        <v>158</v>
      </c>
      <c r="AU168" s="226" t="s">
        <v>81</v>
      </c>
      <c r="AY168" s="20" t="s">
        <v>156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163</v>
      </c>
      <c r="BM168" s="226" t="s">
        <v>256</v>
      </c>
    </row>
    <row r="169" s="2" customFormat="1">
      <c r="A169" s="41"/>
      <c r="B169" s="42"/>
      <c r="C169" s="43"/>
      <c r="D169" s="228" t="s">
        <v>165</v>
      </c>
      <c r="E169" s="43"/>
      <c r="F169" s="229" t="s">
        <v>257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165</v>
      </c>
      <c r="AU169" s="20" t="s">
        <v>81</v>
      </c>
    </row>
    <row r="170" s="15" customFormat="1">
      <c r="A170" s="15"/>
      <c r="B170" s="256"/>
      <c r="C170" s="257"/>
      <c r="D170" s="235" t="s">
        <v>167</v>
      </c>
      <c r="E170" s="258" t="s">
        <v>19</v>
      </c>
      <c r="F170" s="259" t="s">
        <v>258</v>
      </c>
      <c r="G170" s="257"/>
      <c r="H170" s="258" t="s">
        <v>19</v>
      </c>
      <c r="I170" s="260"/>
      <c r="J170" s="257"/>
      <c r="K170" s="257"/>
      <c r="L170" s="261"/>
      <c r="M170" s="262"/>
      <c r="N170" s="263"/>
      <c r="O170" s="263"/>
      <c r="P170" s="263"/>
      <c r="Q170" s="263"/>
      <c r="R170" s="263"/>
      <c r="S170" s="263"/>
      <c r="T170" s="264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5" t="s">
        <v>167</v>
      </c>
      <c r="AU170" s="265" t="s">
        <v>81</v>
      </c>
      <c r="AV170" s="15" t="s">
        <v>79</v>
      </c>
      <c r="AW170" s="15" t="s">
        <v>33</v>
      </c>
      <c r="AX170" s="15" t="s">
        <v>72</v>
      </c>
      <c r="AY170" s="265" t="s">
        <v>156</v>
      </c>
    </row>
    <row r="171" s="13" customFormat="1">
      <c r="A171" s="13"/>
      <c r="B171" s="233"/>
      <c r="C171" s="234"/>
      <c r="D171" s="235" t="s">
        <v>167</v>
      </c>
      <c r="E171" s="236" t="s">
        <v>19</v>
      </c>
      <c r="F171" s="237" t="s">
        <v>259</v>
      </c>
      <c r="G171" s="234"/>
      <c r="H171" s="238">
        <v>5.6449999999999996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167</v>
      </c>
      <c r="AU171" s="244" t="s">
        <v>81</v>
      </c>
      <c r="AV171" s="13" t="s">
        <v>81</v>
      </c>
      <c r="AW171" s="13" t="s">
        <v>33</v>
      </c>
      <c r="AX171" s="13" t="s">
        <v>72</v>
      </c>
      <c r="AY171" s="244" t="s">
        <v>156</v>
      </c>
    </row>
    <row r="172" s="14" customFormat="1">
      <c r="A172" s="14"/>
      <c r="B172" s="245"/>
      <c r="C172" s="246"/>
      <c r="D172" s="235" t="s">
        <v>167</v>
      </c>
      <c r="E172" s="247" t="s">
        <v>19</v>
      </c>
      <c r="F172" s="248" t="s">
        <v>169</v>
      </c>
      <c r="G172" s="246"/>
      <c r="H172" s="249">
        <v>5.6449999999999996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167</v>
      </c>
      <c r="AU172" s="255" t="s">
        <v>81</v>
      </c>
      <c r="AV172" s="14" t="s">
        <v>170</v>
      </c>
      <c r="AW172" s="14" t="s">
        <v>33</v>
      </c>
      <c r="AX172" s="14" t="s">
        <v>79</v>
      </c>
      <c r="AY172" s="255" t="s">
        <v>156</v>
      </c>
    </row>
    <row r="173" s="2" customFormat="1" ht="24.15" customHeight="1">
      <c r="A173" s="41"/>
      <c r="B173" s="42"/>
      <c r="C173" s="215" t="s">
        <v>260</v>
      </c>
      <c r="D173" s="215" t="s">
        <v>158</v>
      </c>
      <c r="E173" s="216" t="s">
        <v>261</v>
      </c>
      <c r="F173" s="217" t="s">
        <v>262</v>
      </c>
      <c r="G173" s="218" t="s">
        <v>161</v>
      </c>
      <c r="H173" s="219">
        <v>56.448</v>
      </c>
      <c r="I173" s="220"/>
      <c r="J173" s="221">
        <f>ROUND(I173*H173,2)</f>
        <v>0</v>
      </c>
      <c r="K173" s="217" t="s">
        <v>162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2.5018699999999998</v>
      </c>
      <c r="R173" s="224">
        <f>Q173*H173</f>
        <v>141.22555775999999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163</v>
      </c>
      <c r="AT173" s="226" t="s">
        <v>158</v>
      </c>
      <c r="AU173" s="226" t="s">
        <v>81</v>
      </c>
      <c r="AY173" s="20" t="s">
        <v>156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163</v>
      </c>
      <c r="BM173" s="226" t="s">
        <v>263</v>
      </c>
    </row>
    <row r="174" s="2" customFormat="1">
      <c r="A174" s="41"/>
      <c r="B174" s="42"/>
      <c r="C174" s="43"/>
      <c r="D174" s="228" t="s">
        <v>165</v>
      </c>
      <c r="E174" s="43"/>
      <c r="F174" s="229" t="s">
        <v>264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165</v>
      </c>
      <c r="AU174" s="20" t="s">
        <v>81</v>
      </c>
    </row>
    <row r="175" s="15" customFormat="1">
      <c r="A175" s="15"/>
      <c r="B175" s="256"/>
      <c r="C175" s="257"/>
      <c r="D175" s="235" t="s">
        <v>167</v>
      </c>
      <c r="E175" s="258" t="s">
        <v>19</v>
      </c>
      <c r="F175" s="259" t="s">
        <v>265</v>
      </c>
      <c r="G175" s="257"/>
      <c r="H175" s="258" t="s">
        <v>19</v>
      </c>
      <c r="I175" s="260"/>
      <c r="J175" s="257"/>
      <c r="K175" s="257"/>
      <c r="L175" s="261"/>
      <c r="M175" s="262"/>
      <c r="N175" s="263"/>
      <c r="O175" s="263"/>
      <c r="P175" s="263"/>
      <c r="Q175" s="263"/>
      <c r="R175" s="263"/>
      <c r="S175" s="263"/>
      <c r="T175" s="26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5" t="s">
        <v>167</v>
      </c>
      <c r="AU175" s="265" t="s">
        <v>81</v>
      </c>
      <c r="AV175" s="15" t="s">
        <v>79</v>
      </c>
      <c r="AW175" s="15" t="s">
        <v>33</v>
      </c>
      <c r="AX175" s="15" t="s">
        <v>72</v>
      </c>
      <c r="AY175" s="265" t="s">
        <v>156</v>
      </c>
    </row>
    <row r="176" s="13" customFormat="1">
      <c r="A176" s="13"/>
      <c r="B176" s="233"/>
      <c r="C176" s="234"/>
      <c r="D176" s="235" t="s">
        <v>167</v>
      </c>
      <c r="E176" s="236" t="s">
        <v>19</v>
      </c>
      <c r="F176" s="237" t="s">
        <v>266</v>
      </c>
      <c r="G176" s="234"/>
      <c r="H176" s="238">
        <v>56.448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167</v>
      </c>
      <c r="AU176" s="244" t="s">
        <v>81</v>
      </c>
      <c r="AV176" s="13" t="s">
        <v>81</v>
      </c>
      <c r="AW176" s="13" t="s">
        <v>33</v>
      </c>
      <c r="AX176" s="13" t="s">
        <v>72</v>
      </c>
      <c r="AY176" s="244" t="s">
        <v>156</v>
      </c>
    </row>
    <row r="177" s="14" customFormat="1">
      <c r="A177" s="14"/>
      <c r="B177" s="245"/>
      <c r="C177" s="246"/>
      <c r="D177" s="235" t="s">
        <v>167</v>
      </c>
      <c r="E177" s="247" t="s">
        <v>19</v>
      </c>
      <c r="F177" s="248" t="s">
        <v>169</v>
      </c>
      <c r="G177" s="246"/>
      <c r="H177" s="249">
        <v>56.448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167</v>
      </c>
      <c r="AU177" s="255" t="s">
        <v>81</v>
      </c>
      <c r="AV177" s="14" t="s">
        <v>170</v>
      </c>
      <c r="AW177" s="14" t="s">
        <v>33</v>
      </c>
      <c r="AX177" s="14" t="s">
        <v>79</v>
      </c>
      <c r="AY177" s="255" t="s">
        <v>156</v>
      </c>
    </row>
    <row r="178" s="2" customFormat="1" ht="16.5" customHeight="1">
      <c r="A178" s="41"/>
      <c r="B178" s="42"/>
      <c r="C178" s="215" t="s">
        <v>267</v>
      </c>
      <c r="D178" s="215" t="s">
        <v>158</v>
      </c>
      <c r="E178" s="216" t="s">
        <v>268</v>
      </c>
      <c r="F178" s="217" t="s">
        <v>269</v>
      </c>
      <c r="G178" s="218" t="s">
        <v>218</v>
      </c>
      <c r="H178" s="219">
        <v>4.516</v>
      </c>
      <c r="I178" s="220"/>
      <c r="J178" s="221">
        <f>ROUND(I178*H178,2)</f>
        <v>0</v>
      </c>
      <c r="K178" s="217" t="s">
        <v>162</v>
      </c>
      <c r="L178" s="47"/>
      <c r="M178" s="222" t="s">
        <v>19</v>
      </c>
      <c r="N178" s="223" t="s">
        <v>43</v>
      </c>
      <c r="O178" s="87"/>
      <c r="P178" s="224">
        <f>O178*H178</f>
        <v>0</v>
      </c>
      <c r="Q178" s="224">
        <v>1.0606199999999999</v>
      </c>
      <c r="R178" s="224">
        <f>Q178*H178</f>
        <v>4.7897599199999998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163</v>
      </c>
      <c r="AT178" s="226" t="s">
        <v>158</v>
      </c>
      <c r="AU178" s="226" t="s">
        <v>81</v>
      </c>
      <c r="AY178" s="20" t="s">
        <v>156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79</v>
      </c>
      <c r="BK178" s="227">
        <f>ROUND(I178*H178,2)</f>
        <v>0</v>
      </c>
      <c r="BL178" s="20" t="s">
        <v>163</v>
      </c>
      <c r="BM178" s="226" t="s">
        <v>270</v>
      </c>
    </row>
    <row r="179" s="2" customFormat="1">
      <c r="A179" s="41"/>
      <c r="B179" s="42"/>
      <c r="C179" s="43"/>
      <c r="D179" s="228" t="s">
        <v>165</v>
      </c>
      <c r="E179" s="43"/>
      <c r="F179" s="229" t="s">
        <v>271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165</v>
      </c>
      <c r="AU179" s="20" t="s">
        <v>81</v>
      </c>
    </row>
    <row r="180" s="15" customFormat="1">
      <c r="A180" s="15"/>
      <c r="B180" s="256"/>
      <c r="C180" s="257"/>
      <c r="D180" s="235" t="s">
        <v>167</v>
      </c>
      <c r="E180" s="258" t="s">
        <v>19</v>
      </c>
      <c r="F180" s="259" t="s">
        <v>272</v>
      </c>
      <c r="G180" s="257"/>
      <c r="H180" s="258" t="s">
        <v>19</v>
      </c>
      <c r="I180" s="260"/>
      <c r="J180" s="257"/>
      <c r="K180" s="257"/>
      <c r="L180" s="261"/>
      <c r="M180" s="262"/>
      <c r="N180" s="263"/>
      <c r="O180" s="263"/>
      <c r="P180" s="263"/>
      <c r="Q180" s="263"/>
      <c r="R180" s="263"/>
      <c r="S180" s="263"/>
      <c r="T180" s="26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5" t="s">
        <v>167</v>
      </c>
      <c r="AU180" s="265" t="s">
        <v>81</v>
      </c>
      <c r="AV180" s="15" t="s">
        <v>79</v>
      </c>
      <c r="AW180" s="15" t="s">
        <v>33</v>
      </c>
      <c r="AX180" s="15" t="s">
        <v>72</v>
      </c>
      <c r="AY180" s="265" t="s">
        <v>156</v>
      </c>
    </row>
    <row r="181" s="13" customFormat="1">
      <c r="A181" s="13"/>
      <c r="B181" s="233"/>
      <c r="C181" s="234"/>
      <c r="D181" s="235" t="s">
        <v>167</v>
      </c>
      <c r="E181" s="236" t="s">
        <v>19</v>
      </c>
      <c r="F181" s="237" t="s">
        <v>273</v>
      </c>
      <c r="G181" s="234"/>
      <c r="H181" s="238">
        <v>4.516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167</v>
      </c>
      <c r="AU181" s="244" t="s">
        <v>81</v>
      </c>
      <c r="AV181" s="13" t="s">
        <v>81</v>
      </c>
      <c r="AW181" s="13" t="s">
        <v>33</v>
      </c>
      <c r="AX181" s="13" t="s">
        <v>72</v>
      </c>
      <c r="AY181" s="244" t="s">
        <v>156</v>
      </c>
    </row>
    <row r="182" s="14" customFormat="1">
      <c r="A182" s="14"/>
      <c r="B182" s="245"/>
      <c r="C182" s="246"/>
      <c r="D182" s="235" t="s">
        <v>167</v>
      </c>
      <c r="E182" s="247" t="s">
        <v>19</v>
      </c>
      <c r="F182" s="248" t="s">
        <v>169</v>
      </c>
      <c r="G182" s="246"/>
      <c r="H182" s="249">
        <v>4.516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167</v>
      </c>
      <c r="AU182" s="255" t="s">
        <v>81</v>
      </c>
      <c r="AV182" s="14" t="s">
        <v>170</v>
      </c>
      <c r="AW182" s="14" t="s">
        <v>33</v>
      </c>
      <c r="AX182" s="14" t="s">
        <v>79</v>
      </c>
      <c r="AY182" s="255" t="s">
        <v>156</v>
      </c>
    </row>
    <row r="183" s="2" customFormat="1" ht="16.5" customHeight="1">
      <c r="A183" s="41"/>
      <c r="B183" s="42"/>
      <c r="C183" s="215" t="s">
        <v>222</v>
      </c>
      <c r="D183" s="215" t="s">
        <v>158</v>
      </c>
      <c r="E183" s="216" t="s">
        <v>274</v>
      </c>
      <c r="F183" s="217" t="s">
        <v>275</v>
      </c>
      <c r="G183" s="218" t="s">
        <v>161</v>
      </c>
      <c r="H183" s="219">
        <v>18.648</v>
      </c>
      <c r="I183" s="220"/>
      <c r="J183" s="221">
        <f>ROUND(I183*H183,2)</f>
        <v>0</v>
      </c>
      <c r="K183" s="217" t="s">
        <v>162</v>
      </c>
      <c r="L183" s="47"/>
      <c r="M183" s="222" t="s">
        <v>19</v>
      </c>
      <c r="N183" s="223" t="s">
        <v>43</v>
      </c>
      <c r="O183" s="87"/>
      <c r="P183" s="224">
        <f>O183*H183</f>
        <v>0</v>
      </c>
      <c r="Q183" s="224">
        <v>2.5018699999999998</v>
      </c>
      <c r="R183" s="224">
        <f>Q183*H183</f>
        <v>46.654871759999999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163</v>
      </c>
      <c r="AT183" s="226" t="s">
        <v>158</v>
      </c>
      <c r="AU183" s="226" t="s">
        <v>81</v>
      </c>
      <c r="AY183" s="20" t="s">
        <v>156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79</v>
      </c>
      <c r="BK183" s="227">
        <f>ROUND(I183*H183,2)</f>
        <v>0</v>
      </c>
      <c r="BL183" s="20" t="s">
        <v>163</v>
      </c>
      <c r="BM183" s="226" t="s">
        <v>276</v>
      </c>
    </row>
    <row r="184" s="2" customFormat="1">
      <c r="A184" s="41"/>
      <c r="B184" s="42"/>
      <c r="C184" s="43"/>
      <c r="D184" s="228" t="s">
        <v>165</v>
      </c>
      <c r="E184" s="43"/>
      <c r="F184" s="229" t="s">
        <v>277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165</v>
      </c>
      <c r="AU184" s="20" t="s">
        <v>81</v>
      </c>
    </row>
    <row r="185" s="15" customFormat="1">
      <c r="A185" s="15"/>
      <c r="B185" s="256"/>
      <c r="C185" s="257"/>
      <c r="D185" s="235" t="s">
        <v>167</v>
      </c>
      <c r="E185" s="258" t="s">
        <v>19</v>
      </c>
      <c r="F185" s="259" t="s">
        <v>278</v>
      </c>
      <c r="G185" s="257"/>
      <c r="H185" s="258" t="s">
        <v>19</v>
      </c>
      <c r="I185" s="260"/>
      <c r="J185" s="257"/>
      <c r="K185" s="257"/>
      <c r="L185" s="261"/>
      <c r="M185" s="262"/>
      <c r="N185" s="263"/>
      <c r="O185" s="263"/>
      <c r="P185" s="263"/>
      <c r="Q185" s="263"/>
      <c r="R185" s="263"/>
      <c r="S185" s="263"/>
      <c r="T185" s="264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5" t="s">
        <v>167</v>
      </c>
      <c r="AU185" s="265" t="s">
        <v>81</v>
      </c>
      <c r="AV185" s="15" t="s">
        <v>79</v>
      </c>
      <c r="AW185" s="15" t="s">
        <v>33</v>
      </c>
      <c r="AX185" s="15" t="s">
        <v>72</v>
      </c>
      <c r="AY185" s="265" t="s">
        <v>156</v>
      </c>
    </row>
    <row r="186" s="13" customFormat="1">
      <c r="A186" s="13"/>
      <c r="B186" s="233"/>
      <c r="C186" s="234"/>
      <c r="D186" s="235" t="s">
        <v>167</v>
      </c>
      <c r="E186" s="236" t="s">
        <v>19</v>
      </c>
      <c r="F186" s="237" t="s">
        <v>279</v>
      </c>
      <c r="G186" s="234"/>
      <c r="H186" s="238">
        <v>18.648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167</v>
      </c>
      <c r="AU186" s="244" t="s">
        <v>81</v>
      </c>
      <c r="AV186" s="13" t="s">
        <v>81</v>
      </c>
      <c r="AW186" s="13" t="s">
        <v>33</v>
      </c>
      <c r="AX186" s="13" t="s">
        <v>72</v>
      </c>
      <c r="AY186" s="244" t="s">
        <v>156</v>
      </c>
    </row>
    <row r="187" s="14" customFormat="1">
      <c r="A187" s="14"/>
      <c r="B187" s="245"/>
      <c r="C187" s="246"/>
      <c r="D187" s="235" t="s">
        <v>167</v>
      </c>
      <c r="E187" s="247" t="s">
        <v>19</v>
      </c>
      <c r="F187" s="248" t="s">
        <v>169</v>
      </c>
      <c r="G187" s="246"/>
      <c r="H187" s="249">
        <v>18.648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167</v>
      </c>
      <c r="AU187" s="255" t="s">
        <v>81</v>
      </c>
      <c r="AV187" s="14" t="s">
        <v>170</v>
      </c>
      <c r="AW187" s="14" t="s">
        <v>33</v>
      </c>
      <c r="AX187" s="14" t="s">
        <v>79</v>
      </c>
      <c r="AY187" s="255" t="s">
        <v>156</v>
      </c>
    </row>
    <row r="188" s="12" customFormat="1" ht="22.8" customHeight="1">
      <c r="A188" s="12"/>
      <c r="B188" s="199"/>
      <c r="C188" s="200"/>
      <c r="D188" s="201" t="s">
        <v>71</v>
      </c>
      <c r="E188" s="213" t="s">
        <v>170</v>
      </c>
      <c r="F188" s="213" t="s">
        <v>280</v>
      </c>
      <c r="G188" s="200"/>
      <c r="H188" s="200"/>
      <c r="I188" s="203"/>
      <c r="J188" s="214">
        <f>BK188</f>
        <v>0</v>
      </c>
      <c r="K188" s="200"/>
      <c r="L188" s="205"/>
      <c r="M188" s="206"/>
      <c r="N188" s="207"/>
      <c r="O188" s="207"/>
      <c r="P188" s="208">
        <f>SUM(P189:P204)</f>
        <v>0</v>
      </c>
      <c r="Q188" s="207"/>
      <c r="R188" s="208">
        <f>SUM(R189:R204)</f>
        <v>22.374440989999997</v>
      </c>
      <c r="S188" s="207"/>
      <c r="T188" s="209">
        <f>SUM(T189:T204)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0" t="s">
        <v>79</v>
      </c>
      <c r="AT188" s="211" t="s">
        <v>71</v>
      </c>
      <c r="AU188" s="211" t="s">
        <v>79</v>
      </c>
      <c r="AY188" s="210" t="s">
        <v>156</v>
      </c>
      <c r="BK188" s="212">
        <f>SUM(BK189:BK204)</f>
        <v>0</v>
      </c>
    </row>
    <row r="189" s="2" customFormat="1" ht="24.15" customHeight="1">
      <c r="A189" s="41"/>
      <c r="B189" s="42"/>
      <c r="C189" s="215" t="s">
        <v>281</v>
      </c>
      <c r="D189" s="215" t="s">
        <v>158</v>
      </c>
      <c r="E189" s="216" t="s">
        <v>282</v>
      </c>
      <c r="F189" s="217" t="s">
        <v>283</v>
      </c>
      <c r="G189" s="218" t="s">
        <v>161</v>
      </c>
      <c r="H189" s="219">
        <v>8.1969999999999992</v>
      </c>
      <c r="I189" s="220"/>
      <c r="J189" s="221">
        <f>ROUND(I189*H189,2)</f>
        <v>0</v>
      </c>
      <c r="K189" s="217" t="s">
        <v>162</v>
      </c>
      <c r="L189" s="47"/>
      <c r="M189" s="222" t="s">
        <v>19</v>
      </c>
      <c r="N189" s="223" t="s">
        <v>43</v>
      </c>
      <c r="O189" s="87"/>
      <c r="P189" s="224">
        <f>O189*H189</f>
        <v>0</v>
      </c>
      <c r="Q189" s="224">
        <v>2.5018699999999998</v>
      </c>
      <c r="R189" s="224">
        <f>Q189*H189</f>
        <v>20.507828389999997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163</v>
      </c>
      <c r="AT189" s="226" t="s">
        <v>158</v>
      </c>
      <c r="AU189" s="226" t="s">
        <v>81</v>
      </c>
      <c r="AY189" s="20" t="s">
        <v>156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79</v>
      </c>
      <c r="BK189" s="227">
        <f>ROUND(I189*H189,2)</f>
        <v>0</v>
      </c>
      <c r="BL189" s="20" t="s">
        <v>163</v>
      </c>
      <c r="BM189" s="226" t="s">
        <v>284</v>
      </c>
    </row>
    <row r="190" s="2" customFormat="1">
      <c r="A190" s="41"/>
      <c r="B190" s="42"/>
      <c r="C190" s="43"/>
      <c r="D190" s="228" t="s">
        <v>165</v>
      </c>
      <c r="E190" s="43"/>
      <c r="F190" s="229" t="s">
        <v>285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165</v>
      </c>
      <c r="AU190" s="20" t="s">
        <v>81</v>
      </c>
    </row>
    <row r="191" s="13" customFormat="1">
      <c r="A191" s="13"/>
      <c r="B191" s="233"/>
      <c r="C191" s="234"/>
      <c r="D191" s="235" t="s">
        <v>167</v>
      </c>
      <c r="E191" s="236" t="s">
        <v>19</v>
      </c>
      <c r="F191" s="237" t="s">
        <v>286</v>
      </c>
      <c r="G191" s="234"/>
      <c r="H191" s="238">
        <v>8.1969999999999992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167</v>
      </c>
      <c r="AU191" s="244" t="s">
        <v>81</v>
      </c>
      <c r="AV191" s="13" t="s">
        <v>81</v>
      </c>
      <c r="AW191" s="13" t="s">
        <v>33</v>
      </c>
      <c r="AX191" s="13" t="s">
        <v>72</v>
      </c>
      <c r="AY191" s="244" t="s">
        <v>156</v>
      </c>
    </row>
    <row r="192" s="14" customFormat="1">
      <c r="A192" s="14"/>
      <c r="B192" s="245"/>
      <c r="C192" s="246"/>
      <c r="D192" s="235" t="s">
        <v>167</v>
      </c>
      <c r="E192" s="247" t="s">
        <v>19</v>
      </c>
      <c r="F192" s="248" t="s">
        <v>169</v>
      </c>
      <c r="G192" s="246"/>
      <c r="H192" s="249">
        <v>8.1969999999999992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167</v>
      </c>
      <c r="AU192" s="255" t="s">
        <v>81</v>
      </c>
      <c r="AV192" s="14" t="s">
        <v>170</v>
      </c>
      <c r="AW192" s="14" t="s">
        <v>33</v>
      </c>
      <c r="AX192" s="14" t="s">
        <v>79</v>
      </c>
      <c r="AY192" s="255" t="s">
        <v>156</v>
      </c>
    </row>
    <row r="193" s="2" customFormat="1" ht="16.5" customHeight="1">
      <c r="A193" s="41"/>
      <c r="B193" s="42"/>
      <c r="C193" s="215" t="s">
        <v>287</v>
      </c>
      <c r="D193" s="215" t="s">
        <v>158</v>
      </c>
      <c r="E193" s="216" t="s">
        <v>288</v>
      </c>
      <c r="F193" s="217" t="s">
        <v>289</v>
      </c>
      <c r="G193" s="218" t="s">
        <v>227</v>
      </c>
      <c r="H193" s="219">
        <v>109.72799999999999</v>
      </c>
      <c r="I193" s="220"/>
      <c r="J193" s="221">
        <f>ROUND(I193*H193,2)</f>
        <v>0</v>
      </c>
      <c r="K193" s="217" t="s">
        <v>162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0.0027499999999999998</v>
      </c>
      <c r="R193" s="224">
        <f>Q193*H193</f>
        <v>0.30175199999999996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163</v>
      </c>
      <c r="AT193" s="226" t="s">
        <v>158</v>
      </c>
      <c r="AU193" s="226" t="s">
        <v>81</v>
      </c>
      <c r="AY193" s="20" t="s">
        <v>156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163</v>
      </c>
      <c r="BM193" s="226" t="s">
        <v>290</v>
      </c>
    </row>
    <row r="194" s="2" customFormat="1">
      <c r="A194" s="41"/>
      <c r="B194" s="42"/>
      <c r="C194" s="43"/>
      <c r="D194" s="228" t="s">
        <v>165</v>
      </c>
      <c r="E194" s="43"/>
      <c r="F194" s="229" t="s">
        <v>291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165</v>
      </c>
      <c r="AU194" s="20" t="s">
        <v>81</v>
      </c>
    </row>
    <row r="195" s="13" customFormat="1">
      <c r="A195" s="13"/>
      <c r="B195" s="233"/>
      <c r="C195" s="234"/>
      <c r="D195" s="235" t="s">
        <v>167</v>
      </c>
      <c r="E195" s="236" t="s">
        <v>19</v>
      </c>
      <c r="F195" s="237" t="s">
        <v>292</v>
      </c>
      <c r="G195" s="234"/>
      <c r="H195" s="238">
        <v>109.72799999999999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167</v>
      </c>
      <c r="AU195" s="244" t="s">
        <v>81</v>
      </c>
      <c r="AV195" s="13" t="s">
        <v>81</v>
      </c>
      <c r="AW195" s="13" t="s">
        <v>33</v>
      </c>
      <c r="AX195" s="13" t="s">
        <v>72</v>
      </c>
      <c r="AY195" s="244" t="s">
        <v>156</v>
      </c>
    </row>
    <row r="196" s="14" customFormat="1">
      <c r="A196" s="14"/>
      <c r="B196" s="245"/>
      <c r="C196" s="246"/>
      <c r="D196" s="235" t="s">
        <v>167</v>
      </c>
      <c r="E196" s="247" t="s">
        <v>19</v>
      </c>
      <c r="F196" s="248" t="s">
        <v>169</v>
      </c>
      <c r="G196" s="246"/>
      <c r="H196" s="249">
        <v>109.72799999999999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167</v>
      </c>
      <c r="AU196" s="255" t="s">
        <v>81</v>
      </c>
      <c r="AV196" s="14" t="s">
        <v>170</v>
      </c>
      <c r="AW196" s="14" t="s">
        <v>33</v>
      </c>
      <c r="AX196" s="14" t="s">
        <v>79</v>
      </c>
      <c r="AY196" s="255" t="s">
        <v>156</v>
      </c>
    </row>
    <row r="197" s="2" customFormat="1" ht="16.5" customHeight="1">
      <c r="A197" s="41"/>
      <c r="B197" s="42"/>
      <c r="C197" s="215" t="s">
        <v>7</v>
      </c>
      <c r="D197" s="215" t="s">
        <v>158</v>
      </c>
      <c r="E197" s="216" t="s">
        <v>293</v>
      </c>
      <c r="F197" s="217" t="s">
        <v>294</v>
      </c>
      <c r="G197" s="218" t="s">
        <v>227</v>
      </c>
      <c r="H197" s="219">
        <v>109.72799999999999</v>
      </c>
      <c r="I197" s="220"/>
      <c r="J197" s="221">
        <f>ROUND(I197*H197,2)</f>
        <v>0</v>
      </c>
      <c r="K197" s="217" t="s">
        <v>162</v>
      </c>
      <c r="L197" s="47"/>
      <c r="M197" s="222" t="s">
        <v>19</v>
      </c>
      <c r="N197" s="223" t="s">
        <v>43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163</v>
      </c>
      <c r="AT197" s="226" t="s">
        <v>158</v>
      </c>
      <c r="AU197" s="226" t="s">
        <v>81</v>
      </c>
      <c r="AY197" s="20" t="s">
        <v>156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79</v>
      </c>
      <c r="BK197" s="227">
        <f>ROUND(I197*H197,2)</f>
        <v>0</v>
      </c>
      <c r="BL197" s="20" t="s">
        <v>163</v>
      </c>
      <c r="BM197" s="226" t="s">
        <v>295</v>
      </c>
    </row>
    <row r="198" s="2" customFormat="1">
      <c r="A198" s="41"/>
      <c r="B198" s="42"/>
      <c r="C198" s="43"/>
      <c r="D198" s="228" t="s">
        <v>165</v>
      </c>
      <c r="E198" s="43"/>
      <c r="F198" s="229" t="s">
        <v>296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165</v>
      </c>
      <c r="AU198" s="20" t="s">
        <v>81</v>
      </c>
    </row>
    <row r="199" s="2" customFormat="1" ht="16.5" customHeight="1">
      <c r="A199" s="41"/>
      <c r="B199" s="42"/>
      <c r="C199" s="215" t="s">
        <v>297</v>
      </c>
      <c r="D199" s="215" t="s">
        <v>158</v>
      </c>
      <c r="E199" s="216" t="s">
        <v>298</v>
      </c>
      <c r="F199" s="217" t="s">
        <v>299</v>
      </c>
      <c r="G199" s="218" t="s">
        <v>227</v>
      </c>
      <c r="H199" s="219">
        <v>109.72799999999999</v>
      </c>
      <c r="I199" s="220"/>
      <c r="J199" s="221">
        <f>ROUND(I199*H199,2)</f>
        <v>0</v>
      </c>
      <c r="K199" s="217" t="s">
        <v>162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0.0025000000000000001</v>
      </c>
      <c r="R199" s="224">
        <f>Q199*H199</f>
        <v>0.27432000000000001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163</v>
      </c>
      <c r="AT199" s="226" t="s">
        <v>158</v>
      </c>
      <c r="AU199" s="226" t="s">
        <v>81</v>
      </c>
      <c r="AY199" s="20" t="s">
        <v>156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163</v>
      </c>
      <c r="BM199" s="226" t="s">
        <v>300</v>
      </c>
    </row>
    <row r="200" s="2" customFormat="1">
      <c r="A200" s="41"/>
      <c r="B200" s="42"/>
      <c r="C200" s="43"/>
      <c r="D200" s="228" t="s">
        <v>165</v>
      </c>
      <c r="E200" s="43"/>
      <c r="F200" s="229" t="s">
        <v>301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165</v>
      </c>
      <c r="AU200" s="20" t="s">
        <v>81</v>
      </c>
    </row>
    <row r="201" s="2" customFormat="1" ht="24.15" customHeight="1">
      <c r="A201" s="41"/>
      <c r="B201" s="42"/>
      <c r="C201" s="215" t="s">
        <v>302</v>
      </c>
      <c r="D201" s="215" t="s">
        <v>158</v>
      </c>
      <c r="E201" s="216" t="s">
        <v>303</v>
      </c>
      <c r="F201" s="217" t="s">
        <v>304</v>
      </c>
      <c r="G201" s="218" t="s">
        <v>218</v>
      </c>
      <c r="H201" s="219">
        <v>1.23</v>
      </c>
      <c r="I201" s="220"/>
      <c r="J201" s="221">
        <f>ROUND(I201*H201,2)</f>
        <v>0</v>
      </c>
      <c r="K201" s="217" t="s">
        <v>162</v>
      </c>
      <c r="L201" s="47"/>
      <c r="M201" s="222" t="s">
        <v>19</v>
      </c>
      <c r="N201" s="223" t="s">
        <v>43</v>
      </c>
      <c r="O201" s="87"/>
      <c r="P201" s="224">
        <f>O201*H201</f>
        <v>0</v>
      </c>
      <c r="Q201" s="224">
        <v>1.04922</v>
      </c>
      <c r="R201" s="224">
        <f>Q201*H201</f>
        <v>1.2905405999999999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163</v>
      </c>
      <c r="AT201" s="226" t="s">
        <v>158</v>
      </c>
      <c r="AU201" s="226" t="s">
        <v>81</v>
      </c>
      <c r="AY201" s="20" t="s">
        <v>156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79</v>
      </c>
      <c r="BK201" s="227">
        <f>ROUND(I201*H201,2)</f>
        <v>0</v>
      </c>
      <c r="BL201" s="20" t="s">
        <v>163</v>
      </c>
      <c r="BM201" s="226" t="s">
        <v>305</v>
      </c>
    </row>
    <row r="202" s="2" customFormat="1">
      <c r="A202" s="41"/>
      <c r="B202" s="42"/>
      <c r="C202" s="43"/>
      <c r="D202" s="228" t="s">
        <v>165</v>
      </c>
      <c r="E202" s="43"/>
      <c r="F202" s="229" t="s">
        <v>306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165</v>
      </c>
      <c r="AU202" s="20" t="s">
        <v>81</v>
      </c>
    </row>
    <row r="203" s="13" customFormat="1">
      <c r="A203" s="13"/>
      <c r="B203" s="233"/>
      <c r="C203" s="234"/>
      <c r="D203" s="235" t="s">
        <v>167</v>
      </c>
      <c r="E203" s="236" t="s">
        <v>19</v>
      </c>
      <c r="F203" s="237" t="s">
        <v>307</v>
      </c>
      <c r="G203" s="234"/>
      <c r="H203" s="238">
        <v>1.23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167</v>
      </c>
      <c r="AU203" s="244" t="s">
        <v>81</v>
      </c>
      <c r="AV203" s="13" t="s">
        <v>81</v>
      </c>
      <c r="AW203" s="13" t="s">
        <v>33</v>
      </c>
      <c r="AX203" s="13" t="s">
        <v>72</v>
      </c>
      <c r="AY203" s="244" t="s">
        <v>156</v>
      </c>
    </row>
    <row r="204" s="14" customFormat="1">
      <c r="A204" s="14"/>
      <c r="B204" s="245"/>
      <c r="C204" s="246"/>
      <c r="D204" s="235" t="s">
        <v>167</v>
      </c>
      <c r="E204" s="247" t="s">
        <v>19</v>
      </c>
      <c r="F204" s="248" t="s">
        <v>169</v>
      </c>
      <c r="G204" s="246"/>
      <c r="H204" s="249">
        <v>1.23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167</v>
      </c>
      <c r="AU204" s="255" t="s">
        <v>81</v>
      </c>
      <c r="AV204" s="14" t="s">
        <v>170</v>
      </c>
      <c r="AW204" s="14" t="s">
        <v>33</v>
      </c>
      <c r="AX204" s="14" t="s">
        <v>79</v>
      </c>
      <c r="AY204" s="255" t="s">
        <v>156</v>
      </c>
    </row>
    <row r="205" s="12" customFormat="1" ht="22.8" customHeight="1">
      <c r="A205" s="12"/>
      <c r="B205" s="199"/>
      <c r="C205" s="200"/>
      <c r="D205" s="201" t="s">
        <v>71</v>
      </c>
      <c r="E205" s="213" t="s">
        <v>308</v>
      </c>
      <c r="F205" s="213" t="s">
        <v>309</v>
      </c>
      <c r="G205" s="200"/>
      <c r="H205" s="200"/>
      <c r="I205" s="203"/>
      <c r="J205" s="214">
        <f>BK205</f>
        <v>0</v>
      </c>
      <c r="K205" s="200"/>
      <c r="L205" s="205"/>
      <c r="M205" s="206"/>
      <c r="N205" s="207"/>
      <c r="O205" s="207"/>
      <c r="P205" s="208">
        <f>SUM(P206:P236)</f>
        <v>0</v>
      </c>
      <c r="Q205" s="207"/>
      <c r="R205" s="208">
        <f>SUM(R206:R236)</f>
        <v>32.502670780000003</v>
      </c>
      <c r="S205" s="207"/>
      <c r="T205" s="209">
        <f>SUM(T206:T236)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0" t="s">
        <v>79</v>
      </c>
      <c r="AT205" s="211" t="s">
        <v>71</v>
      </c>
      <c r="AU205" s="211" t="s">
        <v>79</v>
      </c>
      <c r="AY205" s="210" t="s">
        <v>156</v>
      </c>
      <c r="BK205" s="212">
        <f>SUM(BK206:BK236)</f>
        <v>0</v>
      </c>
    </row>
    <row r="206" s="2" customFormat="1" ht="24.15" customHeight="1">
      <c r="A206" s="41"/>
      <c r="B206" s="42"/>
      <c r="C206" s="215" t="s">
        <v>310</v>
      </c>
      <c r="D206" s="215" t="s">
        <v>158</v>
      </c>
      <c r="E206" s="216" t="s">
        <v>311</v>
      </c>
      <c r="F206" s="217" t="s">
        <v>312</v>
      </c>
      <c r="G206" s="218" t="s">
        <v>218</v>
      </c>
      <c r="H206" s="219">
        <v>18</v>
      </c>
      <c r="I206" s="220"/>
      <c r="J206" s="221">
        <f>ROUND(I206*H206,2)</f>
        <v>0</v>
      </c>
      <c r="K206" s="217" t="s">
        <v>162</v>
      </c>
      <c r="L206" s="47"/>
      <c r="M206" s="222" t="s">
        <v>19</v>
      </c>
      <c r="N206" s="223" t="s">
        <v>43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163</v>
      </c>
      <c r="AT206" s="226" t="s">
        <v>158</v>
      </c>
      <c r="AU206" s="226" t="s">
        <v>81</v>
      </c>
      <c r="AY206" s="20" t="s">
        <v>156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79</v>
      </c>
      <c r="BK206" s="227">
        <f>ROUND(I206*H206,2)</f>
        <v>0</v>
      </c>
      <c r="BL206" s="20" t="s">
        <v>163</v>
      </c>
      <c r="BM206" s="226" t="s">
        <v>313</v>
      </c>
    </row>
    <row r="207" s="2" customFormat="1">
      <c r="A207" s="41"/>
      <c r="B207" s="42"/>
      <c r="C207" s="43"/>
      <c r="D207" s="228" t="s">
        <v>165</v>
      </c>
      <c r="E207" s="43"/>
      <c r="F207" s="229" t="s">
        <v>314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165</v>
      </c>
      <c r="AU207" s="20" t="s">
        <v>81</v>
      </c>
    </row>
    <row r="208" s="2" customFormat="1" ht="128.55" customHeight="1">
      <c r="A208" s="41"/>
      <c r="B208" s="42"/>
      <c r="C208" s="266" t="s">
        <v>315</v>
      </c>
      <c r="D208" s="266" t="s">
        <v>237</v>
      </c>
      <c r="E208" s="267" t="s">
        <v>316</v>
      </c>
      <c r="F208" s="268" t="s">
        <v>317</v>
      </c>
      <c r="G208" s="269" t="s">
        <v>218</v>
      </c>
      <c r="H208" s="270">
        <v>21.600000000000001</v>
      </c>
      <c r="I208" s="271"/>
      <c r="J208" s="272">
        <f>ROUND(I208*H208,2)</f>
        <v>0</v>
      </c>
      <c r="K208" s="268" t="s">
        <v>19</v>
      </c>
      <c r="L208" s="273"/>
      <c r="M208" s="274" t="s">
        <v>19</v>
      </c>
      <c r="N208" s="275" t="s">
        <v>43</v>
      </c>
      <c r="O208" s="87"/>
      <c r="P208" s="224">
        <f>O208*H208</f>
        <v>0</v>
      </c>
      <c r="Q208" s="224">
        <v>1</v>
      </c>
      <c r="R208" s="224">
        <f>Q208*H208</f>
        <v>21.600000000000001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210</v>
      </c>
      <c r="AT208" s="226" t="s">
        <v>237</v>
      </c>
      <c r="AU208" s="226" t="s">
        <v>81</v>
      </c>
      <c r="AY208" s="20" t="s">
        <v>156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79</v>
      </c>
      <c r="BK208" s="227">
        <f>ROUND(I208*H208,2)</f>
        <v>0</v>
      </c>
      <c r="BL208" s="20" t="s">
        <v>163</v>
      </c>
      <c r="BM208" s="226" t="s">
        <v>318</v>
      </c>
    </row>
    <row r="209" s="13" customFormat="1">
      <c r="A209" s="13"/>
      <c r="B209" s="233"/>
      <c r="C209" s="234"/>
      <c r="D209" s="235" t="s">
        <v>167</v>
      </c>
      <c r="E209" s="234"/>
      <c r="F209" s="237" t="s">
        <v>319</v>
      </c>
      <c r="G209" s="234"/>
      <c r="H209" s="238">
        <v>21.600000000000001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167</v>
      </c>
      <c r="AU209" s="244" t="s">
        <v>81</v>
      </c>
      <c r="AV209" s="13" t="s">
        <v>81</v>
      </c>
      <c r="AW209" s="13" t="s">
        <v>4</v>
      </c>
      <c r="AX209" s="13" t="s">
        <v>79</v>
      </c>
      <c r="AY209" s="244" t="s">
        <v>156</v>
      </c>
    </row>
    <row r="210" s="2" customFormat="1" ht="24.15" customHeight="1">
      <c r="A210" s="41"/>
      <c r="B210" s="42"/>
      <c r="C210" s="215" t="s">
        <v>320</v>
      </c>
      <c r="D210" s="215" t="s">
        <v>158</v>
      </c>
      <c r="E210" s="216" t="s">
        <v>321</v>
      </c>
      <c r="F210" s="217" t="s">
        <v>322</v>
      </c>
      <c r="G210" s="218" t="s">
        <v>227</v>
      </c>
      <c r="H210" s="219">
        <v>411.19999999999999</v>
      </c>
      <c r="I210" s="220"/>
      <c r="J210" s="221">
        <f>ROUND(I210*H210,2)</f>
        <v>0</v>
      </c>
      <c r="K210" s="217" t="s">
        <v>162</v>
      </c>
      <c r="L210" s="47"/>
      <c r="M210" s="222" t="s">
        <v>19</v>
      </c>
      <c r="N210" s="223" t="s">
        <v>43</v>
      </c>
      <c r="O210" s="87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163</v>
      </c>
      <c r="AT210" s="226" t="s">
        <v>158</v>
      </c>
      <c r="AU210" s="226" t="s">
        <v>81</v>
      </c>
      <c r="AY210" s="20" t="s">
        <v>156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79</v>
      </c>
      <c r="BK210" s="227">
        <f>ROUND(I210*H210,2)</f>
        <v>0</v>
      </c>
      <c r="BL210" s="20" t="s">
        <v>163</v>
      </c>
      <c r="BM210" s="226" t="s">
        <v>323</v>
      </c>
    </row>
    <row r="211" s="2" customFormat="1">
      <c r="A211" s="41"/>
      <c r="B211" s="42"/>
      <c r="C211" s="43"/>
      <c r="D211" s="228" t="s">
        <v>165</v>
      </c>
      <c r="E211" s="43"/>
      <c r="F211" s="229" t="s">
        <v>324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165</v>
      </c>
      <c r="AU211" s="20" t="s">
        <v>81</v>
      </c>
    </row>
    <row r="212" s="2" customFormat="1" ht="24.15" customHeight="1">
      <c r="A212" s="41"/>
      <c r="B212" s="42"/>
      <c r="C212" s="266" t="s">
        <v>325</v>
      </c>
      <c r="D212" s="266" t="s">
        <v>237</v>
      </c>
      <c r="E212" s="267" t="s">
        <v>326</v>
      </c>
      <c r="F212" s="268" t="s">
        <v>327</v>
      </c>
      <c r="G212" s="269" t="s">
        <v>227</v>
      </c>
      <c r="H212" s="270">
        <v>431.75999999999999</v>
      </c>
      <c r="I212" s="271"/>
      <c r="J212" s="272">
        <f>ROUND(I212*H212,2)</f>
        <v>0</v>
      </c>
      <c r="K212" s="268" t="s">
        <v>19</v>
      </c>
      <c r="L212" s="273"/>
      <c r="M212" s="274" t="s">
        <v>19</v>
      </c>
      <c r="N212" s="275" t="s">
        <v>43</v>
      </c>
      <c r="O212" s="87"/>
      <c r="P212" s="224">
        <f>O212*H212</f>
        <v>0</v>
      </c>
      <c r="Q212" s="224">
        <v>0.0068300000000000001</v>
      </c>
      <c r="R212" s="224">
        <f>Q212*H212</f>
        <v>2.9489207999999998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210</v>
      </c>
      <c r="AT212" s="226" t="s">
        <v>237</v>
      </c>
      <c r="AU212" s="226" t="s">
        <v>81</v>
      </c>
      <c r="AY212" s="20" t="s">
        <v>156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79</v>
      </c>
      <c r="BK212" s="227">
        <f>ROUND(I212*H212,2)</f>
        <v>0</v>
      </c>
      <c r="BL212" s="20" t="s">
        <v>163</v>
      </c>
      <c r="BM212" s="226" t="s">
        <v>328</v>
      </c>
    </row>
    <row r="213" s="13" customFormat="1">
      <c r="A213" s="13"/>
      <c r="B213" s="233"/>
      <c r="C213" s="234"/>
      <c r="D213" s="235" t="s">
        <v>167</v>
      </c>
      <c r="E213" s="234"/>
      <c r="F213" s="237" t="s">
        <v>329</v>
      </c>
      <c r="G213" s="234"/>
      <c r="H213" s="238">
        <v>431.75999999999999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167</v>
      </c>
      <c r="AU213" s="244" t="s">
        <v>81</v>
      </c>
      <c r="AV213" s="13" t="s">
        <v>81</v>
      </c>
      <c r="AW213" s="13" t="s">
        <v>4</v>
      </c>
      <c r="AX213" s="13" t="s">
        <v>79</v>
      </c>
      <c r="AY213" s="244" t="s">
        <v>156</v>
      </c>
    </row>
    <row r="214" s="2" customFormat="1" ht="24.15" customHeight="1">
      <c r="A214" s="41"/>
      <c r="B214" s="42"/>
      <c r="C214" s="215" t="s">
        <v>330</v>
      </c>
      <c r="D214" s="215" t="s">
        <v>158</v>
      </c>
      <c r="E214" s="216" t="s">
        <v>331</v>
      </c>
      <c r="F214" s="217" t="s">
        <v>332</v>
      </c>
      <c r="G214" s="218" t="s">
        <v>227</v>
      </c>
      <c r="H214" s="219">
        <v>32</v>
      </c>
      <c r="I214" s="220"/>
      <c r="J214" s="221">
        <f>ROUND(I214*H214,2)</f>
        <v>0</v>
      </c>
      <c r="K214" s="217" t="s">
        <v>162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163</v>
      </c>
      <c r="AT214" s="226" t="s">
        <v>158</v>
      </c>
      <c r="AU214" s="226" t="s">
        <v>81</v>
      </c>
      <c r="AY214" s="20" t="s">
        <v>156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163</v>
      </c>
      <c r="BM214" s="226" t="s">
        <v>333</v>
      </c>
    </row>
    <row r="215" s="2" customFormat="1">
      <c r="A215" s="41"/>
      <c r="B215" s="42"/>
      <c r="C215" s="43"/>
      <c r="D215" s="228" t="s">
        <v>165</v>
      </c>
      <c r="E215" s="43"/>
      <c r="F215" s="229" t="s">
        <v>334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165</v>
      </c>
      <c r="AU215" s="20" t="s">
        <v>81</v>
      </c>
    </row>
    <row r="216" s="13" customFormat="1">
      <c r="A216" s="13"/>
      <c r="B216" s="233"/>
      <c r="C216" s="234"/>
      <c r="D216" s="235" t="s">
        <v>167</v>
      </c>
      <c r="E216" s="236" t="s">
        <v>19</v>
      </c>
      <c r="F216" s="237" t="s">
        <v>335</v>
      </c>
      <c r="G216" s="234"/>
      <c r="H216" s="238">
        <v>32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167</v>
      </c>
      <c r="AU216" s="244" t="s">
        <v>81</v>
      </c>
      <c r="AV216" s="13" t="s">
        <v>81</v>
      </c>
      <c r="AW216" s="13" t="s">
        <v>33</v>
      </c>
      <c r="AX216" s="13" t="s">
        <v>72</v>
      </c>
      <c r="AY216" s="244" t="s">
        <v>156</v>
      </c>
    </row>
    <row r="217" s="14" customFormat="1">
      <c r="A217" s="14"/>
      <c r="B217" s="245"/>
      <c r="C217" s="246"/>
      <c r="D217" s="235" t="s">
        <v>167</v>
      </c>
      <c r="E217" s="247" t="s">
        <v>19</v>
      </c>
      <c r="F217" s="248" t="s">
        <v>169</v>
      </c>
      <c r="G217" s="246"/>
      <c r="H217" s="249">
        <v>32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167</v>
      </c>
      <c r="AU217" s="255" t="s">
        <v>81</v>
      </c>
      <c r="AV217" s="14" t="s">
        <v>170</v>
      </c>
      <c r="AW217" s="14" t="s">
        <v>33</v>
      </c>
      <c r="AX217" s="14" t="s">
        <v>79</v>
      </c>
      <c r="AY217" s="255" t="s">
        <v>156</v>
      </c>
    </row>
    <row r="218" s="2" customFormat="1" ht="16.5" customHeight="1">
      <c r="A218" s="41"/>
      <c r="B218" s="42"/>
      <c r="C218" s="266" t="s">
        <v>336</v>
      </c>
      <c r="D218" s="266" t="s">
        <v>237</v>
      </c>
      <c r="E218" s="267" t="s">
        <v>337</v>
      </c>
      <c r="F218" s="268" t="s">
        <v>338</v>
      </c>
      <c r="G218" s="269" t="s">
        <v>227</v>
      </c>
      <c r="H218" s="270">
        <v>33.600000000000001</v>
      </c>
      <c r="I218" s="271"/>
      <c r="J218" s="272">
        <f>ROUND(I218*H218,2)</f>
        <v>0</v>
      </c>
      <c r="K218" s="268" t="s">
        <v>19</v>
      </c>
      <c r="L218" s="273"/>
      <c r="M218" s="274" t="s">
        <v>19</v>
      </c>
      <c r="N218" s="275" t="s">
        <v>43</v>
      </c>
      <c r="O218" s="87"/>
      <c r="P218" s="224">
        <f>O218*H218</f>
        <v>0</v>
      </c>
      <c r="Q218" s="224">
        <v>0.00165</v>
      </c>
      <c r="R218" s="224">
        <f>Q218*H218</f>
        <v>0.055440000000000003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210</v>
      </c>
      <c r="AT218" s="226" t="s">
        <v>237</v>
      </c>
      <c r="AU218" s="226" t="s">
        <v>81</v>
      </c>
      <c r="AY218" s="20" t="s">
        <v>156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163</v>
      </c>
      <c r="BM218" s="226" t="s">
        <v>339</v>
      </c>
    </row>
    <row r="219" s="13" customFormat="1">
      <c r="A219" s="13"/>
      <c r="B219" s="233"/>
      <c r="C219" s="234"/>
      <c r="D219" s="235" t="s">
        <v>167</v>
      </c>
      <c r="E219" s="234"/>
      <c r="F219" s="237" t="s">
        <v>340</v>
      </c>
      <c r="G219" s="234"/>
      <c r="H219" s="238">
        <v>33.600000000000001</v>
      </c>
      <c r="I219" s="239"/>
      <c r="J219" s="234"/>
      <c r="K219" s="234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167</v>
      </c>
      <c r="AU219" s="244" t="s">
        <v>81</v>
      </c>
      <c r="AV219" s="13" t="s">
        <v>81</v>
      </c>
      <c r="AW219" s="13" t="s">
        <v>4</v>
      </c>
      <c r="AX219" s="13" t="s">
        <v>79</v>
      </c>
      <c r="AY219" s="244" t="s">
        <v>156</v>
      </c>
    </row>
    <row r="220" s="2" customFormat="1" ht="24.15" customHeight="1">
      <c r="A220" s="41"/>
      <c r="B220" s="42"/>
      <c r="C220" s="215" t="s">
        <v>341</v>
      </c>
      <c r="D220" s="215" t="s">
        <v>158</v>
      </c>
      <c r="E220" s="216" t="s">
        <v>342</v>
      </c>
      <c r="F220" s="217" t="s">
        <v>343</v>
      </c>
      <c r="G220" s="218" t="s">
        <v>227</v>
      </c>
      <c r="H220" s="219">
        <v>522</v>
      </c>
      <c r="I220" s="220"/>
      <c r="J220" s="221">
        <f>ROUND(I220*H220,2)</f>
        <v>0</v>
      </c>
      <c r="K220" s="217" t="s">
        <v>162</v>
      </c>
      <c r="L220" s="47"/>
      <c r="M220" s="222" t="s">
        <v>19</v>
      </c>
      <c r="N220" s="223" t="s">
        <v>43</v>
      </c>
      <c r="O220" s="87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163</v>
      </c>
      <c r="AT220" s="226" t="s">
        <v>158</v>
      </c>
      <c r="AU220" s="226" t="s">
        <v>81</v>
      </c>
      <c r="AY220" s="20" t="s">
        <v>156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79</v>
      </c>
      <c r="BK220" s="227">
        <f>ROUND(I220*H220,2)</f>
        <v>0</v>
      </c>
      <c r="BL220" s="20" t="s">
        <v>163</v>
      </c>
      <c r="BM220" s="226" t="s">
        <v>344</v>
      </c>
    </row>
    <row r="221" s="2" customFormat="1">
      <c r="A221" s="41"/>
      <c r="B221" s="42"/>
      <c r="C221" s="43"/>
      <c r="D221" s="228" t="s">
        <v>165</v>
      </c>
      <c r="E221" s="43"/>
      <c r="F221" s="229" t="s">
        <v>345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165</v>
      </c>
      <c r="AU221" s="20" t="s">
        <v>81</v>
      </c>
    </row>
    <row r="222" s="2" customFormat="1" ht="24.15" customHeight="1">
      <c r="A222" s="41"/>
      <c r="B222" s="42"/>
      <c r="C222" s="266" t="s">
        <v>346</v>
      </c>
      <c r="D222" s="266" t="s">
        <v>237</v>
      </c>
      <c r="E222" s="267" t="s">
        <v>326</v>
      </c>
      <c r="F222" s="268" t="s">
        <v>327</v>
      </c>
      <c r="G222" s="269" t="s">
        <v>227</v>
      </c>
      <c r="H222" s="270">
        <v>591.42600000000004</v>
      </c>
      <c r="I222" s="271"/>
      <c r="J222" s="272">
        <f>ROUND(I222*H222,2)</f>
        <v>0</v>
      </c>
      <c r="K222" s="268" t="s">
        <v>19</v>
      </c>
      <c r="L222" s="273"/>
      <c r="M222" s="274" t="s">
        <v>19</v>
      </c>
      <c r="N222" s="275" t="s">
        <v>43</v>
      </c>
      <c r="O222" s="87"/>
      <c r="P222" s="224">
        <f>O222*H222</f>
        <v>0</v>
      </c>
      <c r="Q222" s="224">
        <v>0.0068300000000000001</v>
      </c>
      <c r="R222" s="224">
        <f>Q222*H222</f>
        <v>4.0394395800000007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210</v>
      </c>
      <c r="AT222" s="226" t="s">
        <v>237</v>
      </c>
      <c r="AU222" s="226" t="s">
        <v>81</v>
      </c>
      <c r="AY222" s="20" t="s">
        <v>156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79</v>
      </c>
      <c r="BK222" s="227">
        <f>ROUND(I222*H222,2)</f>
        <v>0</v>
      </c>
      <c r="BL222" s="20" t="s">
        <v>163</v>
      </c>
      <c r="BM222" s="226" t="s">
        <v>347</v>
      </c>
    </row>
    <row r="223" s="13" customFormat="1">
      <c r="A223" s="13"/>
      <c r="B223" s="233"/>
      <c r="C223" s="234"/>
      <c r="D223" s="235" t="s">
        <v>167</v>
      </c>
      <c r="E223" s="234"/>
      <c r="F223" s="237" t="s">
        <v>348</v>
      </c>
      <c r="G223" s="234"/>
      <c r="H223" s="238">
        <v>591.42600000000004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167</v>
      </c>
      <c r="AU223" s="244" t="s">
        <v>81</v>
      </c>
      <c r="AV223" s="13" t="s">
        <v>81</v>
      </c>
      <c r="AW223" s="13" t="s">
        <v>4</v>
      </c>
      <c r="AX223" s="13" t="s">
        <v>79</v>
      </c>
      <c r="AY223" s="244" t="s">
        <v>156</v>
      </c>
    </row>
    <row r="224" s="2" customFormat="1" ht="16.5" customHeight="1">
      <c r="A224" s="41"/>
      <c r="B224" s="42"/>
      <c r="C224" s="215" t="s">
        <v>349</v>
      </c>
      <c r="D224" s="215" t="s">
        <v>158</v>
      </c>
      <c r="E224" s="216" t="s">
        <v>350</v>
      </c>
      <c r="F224" s="217" t="s">
        <v>351</v>
      </c>
      <c r="G224" s="218" t="s">
        <v>352</v>
      </c>
      <c r="H224" s="219">
        <v>1</v>
      </c>
      <c r="I224" s="220"/>
      <c r="J224" s="221">
        <f>ROUND(I224*H224,2)</f>
        <v>0</v>
      </c>
      <c r="K224" s="217" t="s">
        <v>19</v>
      </c>
      <c r="L224" s="47"/>
      <c r="M224" s="222" t="s">
        <v>19</v>
      </c>
      <c r="N224" s="223" t="s">
        <v>43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163</v>
      </c>
      <c r="AT224" s="226" t="s">
        <v>158</v>
      </c>
      <c r="AU224" s="226" t="s">
        <v>81</v>
      </c>
      <c r="AY224" s="20" t="s">
        <v>156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79</v>
      </c>
      <c r="BK224" s="227">
        <f>ROUND(I224*H224,2)</f>
        <v>0</v>
      </c>
      <c r="BL224" s="20" t="s">
        <v>163</v>
      </c>
      <c r="BM224" s="226" t="s">
        <v>353</v>
      </c>
    </row>
    <row r="225" s="2" customFormat="1" ht="21.75" customHeight="1">
      <c r="A225" s="41"/>
      <c r="B225" s="42"/>
      <c r="C225" s="215" t="s">
        <v>354</v>
      </c>
      <c r="D225" s="215" t="s">
        <v>158</v>
      </c>
      <c r="E225" s="216" t="s">
        <v>355</v>
      </c>
      <c r="F225" s="217" t="s">
        <v>356</v>
      </c>
      <c r="G225" s="218" t="s">
        <v>249</v>
      </c>
      <c r="H225" s="219">
        <v>1556.72</v>
      </c>
      <c r="I225" s="220"/>
      <c r="J225" s="221">
        <f>ROUND(I225*H225,2)</f>
        <v>0</v>
      </c>
      <c r="K225" s="217" t="s">
        <v>162</v>
      </c>
      <c r="L225" s="47"/>
      <c r="M225" s="222" t="s">
        <v>19</v>
      </c>
      <c r="N225" s="223" t="s">
        <v>43</v>
      </c>
      <c r="O225" s="87"/>
      <c r="P225" s="224">
        <f>O225*H225</f>
        <v>0</v>
      </c>
      <c r="Q225" s="224">
        <v>0</v>
      </c>
      <c r="R225" s="224">
        <f>Q225*H225</f>
        <v>0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163</v>
      </c>
      <c r="AT225" s="226" t="s">
        <v>158</v>
      </c>
      <c r="AU225" s="226" t="s">
        <v>81</v>
      </c>
      <c r="AY225" s="20" t="s">
        <v>156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79</v>
      </c>
      <c r="BK225" s="227">
        <f>ROUND(I225*H225,2)</f>
        <v>0</v>
      </c>
      <c r="BL225" s="20" t="s">
        <v>163</v>
      </c>
      <c r="BM225" s="226" t="s">
        <v>357</v>
      </c>
    </row>
    <row r="226" s="2" customFormat="1">
      <c r="A226" s="41"/>
      <c r="B226" s="42"/>
      <c r="C226" s="43"/>
      <c r="D226" s="228" t="s">
        <v>165</v>
      </c>
      <c r="E226" s="43"/>
      <c r="F226" s="229" t="s">
        <v>358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165</v>
      </c>
      <c r="AU226" s="20" t="s">
        <v>81</v>
      </c>
    </row>
    <row r="227" s="15" customFormat="1">
      <c r="A227" s="15"/>
      <c r="B227" s="256"/>
      <c r="C227" s="257"/>
      <c r="D227" s="235" t="s">
        <v>167</v>
      </c>
      <c r="E227" s="258" t="s">
        <v>19</v>
      </c>
      <c r="F227" s="259" t="s">
        <v>359</v>
      </c>
      <c r="G227" s="257"/>
      <c r="H227" s="258" t="s">
        <v>19</v>
      </c>
      <c r="I227" s="260"/>
      <c r="J227" s="257"/>
      <c r="K227" s="257"/>
      <c r="L227" s="261"/>
      <c r="M227" s="262"/>
      <c r="N227" s="263"/>
      <c r="O227" s="263"/>
      <c r="P227" s="263"/>
      <c r="Q227" s="263"/>
      <c r="R227" s="263"/>
      <c r="S227" s="263"/>
      <c r="T227" s="264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5" t="s">
        <v>167</v>
      </c>
      <c r="AU227" s="265" t="s">
        <v>81</v>
      </c>
      <c r="AV227" s="15" t="s">
        <v>79</v>
      </c>
      <c r="AW227" s="15" t="s">
        <v>33</v>
      </c>
      <c r="AX227" s="15" t="s">
        <v>72</v>
      </c>
      <c r="AY227" s="265" t="s">
        <v>156</v>
      </c>
    </row>
    <row r="228" s="13" customFormat="1">
      <c r="A228" s="13"/>
      <c r="B228" s="233"/>
      <c r="C228" s="234"/>
      <c r="D228" s="235" t="s">
        <v>167</v>
      </c>
      <c r="E228" s="236" t="s">
        <v>19</v>
      </c>
      <c r="F228" s="237" t="s">
        <v>360</v>
      </c>
      <c r="G228" s="234"/>
      <c r="H228" s="238">
        <v>1556.72</v>
      </c>
      <c r="I228" s="239"/>
      <c r="J228" s="234"/>
      <c r="K228" s="234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167</v>
      </c>
      <c r="AU228" s="244" t="s">
        <v>81</v>
      </c>
      <c r="AV228" s="13" t="s">
        <v>81</v>
      </c>
      <c r="AW228" s="13" t="s">
        <v>33</v>
      </c>
      <c r="AX228" s="13" t="s">
        <v>72</v>
      </c>
      <c r="AY228" s="244" t="s">
        <v>156</v>
      </c>
    </row>
    <row r="229" s="14" customFormat="1">
      <c r="A229" s="14"/>
      <c r="B229" s="245"/>
      <c r="C229" s="246"/>
      <c r="D229" s="235" t="s">
        <v>167</v>
      </c>
      <c r="E229" s="247" t="s">
        <v>19</v>
      </c>
      <c r="F229" s="248" t="s">
        <v>169</v>
      </c>
      <c r="G229" s="246"/>
      <c r="H229" s="249">
        <v>1556.72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167</v>
      </c>
      <c r="AU229" s="255" t="s">
        <v>81</v>
      </c>
      <c r="AV229" s="14" t="s">
        <v>170</v>
      </c>
      <c r="AW229" s="14" t="s">
        <v>33</v>
      </c>
      <c r="AX229" s="14" t="s">
        <v>79</v>
      </c>
      <c r="AY229" s="255" t="s">
        <v>156</v>
      </c>
    </row>
    <row r="230" s="2" customFormat="1" ht="21.75" customHeight="1">
      <c r="A230" s="41"/>
      <c r="B230" s="42"/>
      <c r="C230" s="266" t="s">
        <v>361</v>
      </c>
      <c r="D230" s="266" t="s">
        <v>237</v>
      </c>
      <c r="E230" s="267" t="s">
        <v>362</v>
      </c>
      <c r="F230" s="268" t="s">
        <v>363</v>
      </c>
      <c r="G230" s="269" t="s">
        <v>249</v>
      </c>
      <c r="H230" s="270">
        <v>1868.0640000000001</v>
      </c>
      <c r="I230" s="271"/>
      <c r="J230" s="272">
        <f>ROUND(I230*H230,2)</f>
        <v>0</v>
      </c>
      <c r="K230" s="268" t="s">
        <v>19</v>
      </c>
      <c r="L230" s="273"/>
      <c r="M230" s="274" t="s">
        <v>19</v>
      </c>
      <c r="N230" s="275" t="s">
        <v>43</v>
      </c>
      <c r="O230" s="87"/>
      <c r="P230" s="224">
        <f>O230*H230</f>
        <v>0</v>
      </c>
      <c r="Q230" s="224">
        <v>0.0011000000000000001</v>
      </c>
      <c r="R230" s="224">
        <f>Q230*H230</f>
        <v>2.0548704000000004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210</v>
      </c>
      <c r="AT230" s="226" t="s">
        <v>237</v>
      </c>
      <c r="AU230" s="226" t="s">
        <v>81</v>
      </c>
      <c r="AY230" s="20" t="s">
        <v>156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79</v>
      </c>
      <c r="BK230" s="227">
        <f>ROUND(I230*H230,2)</f>
        <v>0</v>
      </c>
      <c r="BL230" s="20" t="s">
        <v>163</v>
      </c>
      <c r="BM230" s="226" t="s">
        <v>364</v>
      </c>
    </row>
    <row r="231" s="13" customFormat="1">
      <c r="A231" s="13"/>
      <c r="B231" s="233"/>
      <c r="C231" s="234"/>
      <c r="D231" s="235" t="s">
        <v>167</v>
      </c>
      <c r="E231" s="234"/>
      <c r="F231" s="237" t="s">
        <v>365</v>
      </c>
      <c r="G231" s="234"/>
      <c r="H231" s="238">
        <v>1868.0640000000001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167</v>
      </c>
      <c r="AU231" s="244" t="s">
        <v>81</v>
      </c>
      <c r="AV231" s="13" t="s">
        <v>81</v>
      </c>
      <c r="AW231" s="13" t="s">
        <v>4</v>
      </c>
      <c r="AX231" s="13" t="s">
        <v>79</v>
      </c>
      <c r="AY231" s="244" t="s">
        <v>156</v>
      </c>
    </row>
    <row r="232" s="2" customFormat="1" ht="21.75" customHeight="1">
      <c r="A232" s="41"/>
      <c r="B232" s="42"/>
      <c r="C232" s="215" t="s">
        <v>366</v>
      </c>
      <c r="D232" s="215" t="s">
        <v>158</v>
      </c>
      <c r="E232" s="216" t="s">
        <v>367</v>
      </c>
      <c r="F232" s="217" t="s">
        <v>368</v>
      </c>
      <c r="G232" s="218" t="s">
        <v>249</v>
      </c>
      <c r="H232" s="219">
        <v>1640</v>
      </c>
      <c r="I232" s="220"/>
      <c r="J232" s="221">
        <f>ROUND(I232*H232,2)</f>
        <v>0</v>
      </c>
      <c r="K232" s="217" t="s">
        <v>162</v>
      </c>
      <c r="L232" s="47"/>
      <c r="M232" s="222" t="s">
        <v>19</v>
      </c>
      <c r="N232" s="223" t="s">
        <v>43</v>
      </c>
      <c r="O232" s="87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163</v>
      </c>
      <c r="AT232" s="226" t="s">
        <v>158</v>
      </c>
      <c r="AU232" s="226" t="s">
        <v>81</v>
      </c>
      <c r="AY232" s="20" t="s">
        <v>156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79</v>
      </c>
      <c r="BK232" s="227">
        <f>ROUND(I232*H232,2)</f>
        <v>0</v>
      </c>
      <c r="BL232" s="20" t="s">
        <v>163</v>
      </c>
      <c r="BM232" s="226" t="s">
        <v>369</v>
      </c>
    </row>
    <row r="233" s="2" customFormat="1">
      <c r="A233" s="41"/>
      <c r="B233" s="42"/>
      <c r="C233" s="43"/>
      <c r="D233" s="228" t="s">
        <v>165</v>
      </c>
      <c r="E233" s="43"/>
      <c r="F233" s="229" t="s">
        <v>370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165</v>
      </c>
      <c r="AU233" s="20" t="s">
        <v>81</v>
      </c>
    </row>
    <row r="234" s="13" customFormat="1">
      <c r="A234" s="13"/>
      <c r="B234" s="233"/>
      <c r="C234" s="234"/>
      <c r="D234" s="235" t="s">
        <v>167</v>
      </c>
      <c r="E234" s="236" t="s">
        <v>19</v>
      </c>
      <c r="F234" s="237" t="s">
        <v>371</v>
      </c>
      <c r="G234" s="234"/>
      <c r="H234" s="238">
        <v>1640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167</v>
      </c>
      <c r="AU234" s="244" t="s">
        <v>81</v>
      </c>
      <c r="AV234" s="13" t="s">
        <v>81</v>
      </c>
      <c r="AW234" s="13" t="s">
        <v>33</v>
      </c>
      <c r="AX234" s="13" t="s">
        <v>72</v>
      </c>
      <c r="AY234" s="244" t="s">
        <v>156</v>
      </c>
    </row>
    <row r="235" s="14" customFormat="1">
      <c r="A235" s="14"/>
      <c r="B235" s="245"/>
      <c r="C235" s="246"/>
      <c r="D235" s="235" t="s">
        <v>167</v>
      </c>
      <c r="E235" s="247" t="s">
        <v>19</v>
      </c>
      <c r="F235" s="248" t="s">
        <v>169</v>
      </c>
      <c r="G235" s="246"/>
      <c r="H235" s="249">
        <v>1640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167</v>
      </c>
      <c r="AU235" s="255" t="s">
        <v>81</v>
      </c>
      <c r="AV235" s="14" t="s">
        <v>170</v>
      </c>
      <c r="AW235" s="14" t="s">
        <v>33</v>
      </c>
      <c r="AX235" s="14" t="s">
        <v>79</v>
      </c>
      <c r="AY235" s="255" t="s">
        <v>156</v>
      </c>
    </row>
    <row r="236" s="2" customFormat="1" ht="21.75" customHeight="1">
      <c r="A236" s="41"/>
      <c r="B236" s="42"/>
      <c r="C236" s="266" t="s">
        <v>372</v>
      </c>
      <c r="D236" s="266" t="s">
        <v>237</v>
      </c>
      <c r="E236" s="267" t="s">
        <v>373</v>
      </c>
      <c r="F236" s="268" t="s">
        <v>374</v>
      </c>
      <c r="G236" s="269" t="s">
        <v>249</v>
      </c>
      <c r="H236" s="270">
        <v>1640</v>
      </c>
      <c r="I236" s="271"/>
      <c r="J236" s="272">
        <f>ROUND(I236*H236,2)</f>
        <v>0</v>
      </c>
      <c r="K236" s="268" t="s">
        <v>19</v>
      </c>
      <c r="L236" s="273"/>
      <c r="M236" s="274" t="s">
        <v>19</v>
      </c>
      <c r="N236" s="275" t="s">
        <v>43</v>
      </c>
      <c r="O236" s="87"/>
      <c r="P236" s="224">
        <f>O236*H236</f>
        <v>0</v>
      </c>
      <c r="Q236" s="224">
        <v>0.0011000000000000001</v>
      </c>
      <c r="R236" s="224">
        <f>Q236*H236</f>
        <v>1.8040000000000001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210</v>
      </c>
      <c r="AT236" s="226" t="s">
        <v>237</v>
      </c>
      <c r="AU236" s="226" t="s">
        <v>81</v>
      </c>
      <c r="AY236" s="20" t="s">
        <v>156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79</v>
      </c>
      <c r="BK236" s="227">
        <f>ROUND(I236*H236,2)</f>
        <v>0</v>
      </c>
      <c r="BL236" s="20" t="s">
        <v>163</v>
      </c>
      <c r="BM236" s="226" t="s">
        <v>375</v>
      </c>
    </row>
    <row r="237" s="12" customFormat="1" ht="22.8" customHeight="1">
      <c r="A237" s="12"/>
      <c r="B237" s="199"/>
      <c r="C237" s="200"/>
      <c r="D237" s="201" t="s">
        <v>71</v>
      </c>
      <c r="E237" s="213" t="s">
        <v>190</v>
      </c>
      <c r="F237" s="213" t="s">
        <v>376</v>
      </c>
      <c r="G237" s="200"/>
      <c r="H237" s="200"/>
      <c r="I237" s="203"/>
      <c r="J237" s="214">
        <f>BK237</f>
        <v>0</v>
      </c>
      <c r="K237" s="200"/>
      <c r="L237" s="205"/>
      <c r="M237" s="206"/>
      <c r="N237" s="207"/>
      <c r="O237" s="207"/>
      <c r="P237" s="208">
        <f>SUM(P238:P256)</f>
        <v>0</v>
      </c>
      <c r="Q237" s="207"/>
      <c r="R237" s="208">
        <f>SUM(R238:R256)</f>
        <v>5.8170665500000007</v>
      </c>
      <c r="S237" s="207"/>
      <c r="T237" s="209">
        <f>SUM(T238:T256)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0" t="s">
        <v>79</v>
      </c>
      <c r="AT237" s="211" t="s">
        <v>71</v>
      </c>
      <c r="AU237" s="211" t="s">
        <v>79</v>
      </c>
      <c r="AY237" s="210" t="s">
        <v>156</v>
      </c>
      <c r="BK237" s="212">
        <f>SUM(BK238:BK256)</f>
        <v>0</v>
      </c>
    </row>
    <row r="238" s="2" customFormat="1" ht="16.5" customHeight="1">
      <c r="A238" s="41"/>
      <c r="B238" s="42"/>
      <c r="C238" s="215" t="s">
        <v>377</v>
      </c>
      <c r="D238" s="215" t="s">
        <v>158</v>
      </c>
      <c r="E238" s="216" t="s">
        <v>378</v>
      </c>
      <c r="F238" s="217" t="s">
        <v>379</v>
      </c>
      <c r="G238" s="218" t="s">
        <v>227</v>
      </c>
      <c r="H238" s="219">
        <v>31.475000000000001</v>
      </c>
      <c r="I238" s="220"/>
      <c r="J238" s="221">
        <f>ROUND(I238*H238,2)</f>
        <v>0</v>
      </c>
      <c r="K238" s="217" t="s">
        <v>162</v>
      </c>
      <c r="L238" s="47"/>
      <c r="M238" s="222" t="s">
        <v>19</v>
      </c>
      <c r="N238" s="223" t="s">
        <v>43</v>
      </c>
      <c r="O238" s="87"/>
      <c r="P238" s="224">
        <f>O238*H238</f>
        <v>0</v>
      </c>
      <c r="Q238" s="224">
        <v>0.1837</v>
      </c>
      <c r="R238" s="224">
        <f>Q238*H238</f>
        <v>5.7819575000000007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163</v>
      </c>
      <c r="AT238" s="226" t="s">
        <v>158</v>
      </c>
      <c r="AU238" s="226" t="s">
        <v>81</v>
      </c>
      <c r="AY238" s="20" t="s">
        <v>156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79</v>
      </c>
      <c r="BK238" s="227">
        <f>ROUND(I238*H238,2)</f>
        <v>0</v>
      </c>
      <c r="BL238" s="20" t="s">
        <v>163</v>
      </c>
      <c r="BM238" s="226" t="s">
        <v>380</v>
      </c>
    </row>
    <row r="239" s="2" customFormat="1">
      <c r="A239" s="41"/>
      <c r="B239" s="42"/>
      <c r="C239" s="43"/>
      <c r="D239" s="228" t="s">
        <v>165</v>
      </c>
      <c r="E239" s="43"/>
      <c r="F239" s="229" t="s">
        <v>381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165</v>
      </c>
      <c r="AU239" s="20" t="s">
        <v>81</v>
      </c>
    </row>
    <row r="240" s="13" customFormat="1">
      <c r="A240" s="13"/>
      <c r="B240" s="233"/>
      <c r="C240" s="234"/>
      <c r="D240" s="235" t="s">
        <v>167</v>
      </c>
      <c r="E240" s="236" t="s">
        <v>19</v>
      </c>
      <c r="F240" s="237" t="s">
        <v>382</v>
      </c>
      <c r="G240" s="234"/>
      <c r="H240" s="238">
        <v>31.475000000000001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167</v>
      </c>
      <c r="AU240" s="244" t="s">
        <v>81</v>
      </c>
      <c r="AV240" s="13" t="s">
        <v>81</v>
      </c>
      <c r="AW240" s="13" t="s">
        <v>33</v>
      </c>
      <c r="AX240" s="13" t="s">
        <v>72</v>
      </c>
      <c r="AY240" s="244" t="s">
        <v>156</v>
      </c>
    </row>
    <row r="241" s="14" customFormat="1">
      <c r="A241" s="14"/>
      <c r="B241" s="245"/>
      <c r="C241" s="246"/>
      <c r="D241" s="235" t="s">
        <v>167</v>
      </c>
      <c r="E241" s="247" t="s">
        <v>19</v>
      </c>
      <c r="F241" s="248" t="s">
        <v>169</v>
      </c>
      <c r="G241" s="246"/>
      <c r="H241" s="249">
        <v>31.475000000000001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167</v>
      </c>
      <c r="AU241" s="255" t="s">
        <v>81</v>
      </c>
      <c r="AV241" s="14" t="s">
        <v>170</v>
      </c>
      <c r="AW241" s="14" t="s">
        <v>33</v>
      </c>
      <c r="AX241" s="14" t="s">
        <v>79</v>
      </c>
      <c r="AY241" s="255" t="s">
        <v>156</v>
      </c>
    </row>
    <row r="242" s="2" customFormat="1" ht="21.75" customHeight="1">
      <c r="A242" s="41"/>
      <c r="B242" s="42"/>
      <c r="C242" s="215" t="s">
        <v>308</v>
      </c>
      <c r="D242" s="215" t="s">
        <v>158</v>
      </c>
      <c r="E242" s="216" t="s">
        <v>383</v>
      </c>
      <c r="F242" s="217" t="s">
        <v>384</v>
      </c>
      <c r="G242" s="218" t="s">
        <v>227</v>
      </c>
      <c r="H242" s="219">
        <v>31.475000000000001</v>
      </c>
      <c r="I242" s="220"/>
      <c r="J242" s="221">
        <f>ROUND(I242*H242,2)</f>
        <v>0</v>
      </c>
      <c r="K242" s="217" t="s">
        <v>162</v>
      </c>
      <c r="L242" s="47"/>
      <c r="M242" s="222" t="s">
        <v>19</v>
      </c>
      <c r="N242" s="223" t="s">
        <v>43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163</v>
      </c>
      <c r="AT242" s="226" t="s">
        <v>158</v>
      </c>
      <c r="AU242" s="226" t="s">
        <v>81</v>
      </c>
      <c r="AY242" s="20" t="s">
        <v>156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79</v>
      </c>
      <c r="BK242" s="227">
        <f>ROUND(I242*H242,2)</f>
        <v>0</v>
      </c>
      <c r="BL242" s="20" t="s">
        <v>163</v>
      </c>
      <c r="BM242" s="226" t="s">
        <v>385</v>
      </c>
    </row>
    <row r="243" s="2" customFormat="1">
      <c r="A243" s="41"/>
      <c r="B243" s="42"/>
      <c r="C243" s="43"/>
      <c r="D243" s="228" t="s">
        <v>165</v>
      </c>
      <c r="E243" s="43"/>
      <c r="F243" s="229" t="s">
        <v>386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165</v>
      </c>
      <c r="AU243" s="20" t="s">
        <v>81</v>
      </c>
    </row>
    <row r="244" s="15" customFormat="1">
      <c r="A244" s="15"/>
      <c r="B244" s="256"/>
      <c r="C244" s="257"/>
      <c r="D244" s="235" t="s">
        <v>167</v>
      </c>
      <c r="E244" s="258" t="s">
        <v>19</v>
      </c>
      <c r="F244" s="259" t="s">
        <v>387</v>
      </c>
      <c r="G244" s="257"/>
      <c r="H244" s="258" t="s">
        <v>19</v>
      </c>
      <c r="I244" s="260"/>
      <c r="J244" s="257"/>
      <c r="K244" s="257"/>
      <c r="L244" s="261"/>
      <c r="M244" s="262"/>
      <c r="N244" s="263"/>
      <c r="O244" s="263"/>
      <c r="P244" s="263"/>
      <c r="Q244" s="263"/>
      <c r="R244" s="263"/>
      <c r="S244" s="263"/>
      <c r="T244" s="264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5" t="s">
        <v>167</v>
      </c>
      <c r="AU244" s="265" t="s">
        <v>81</v>
      </c>
      <c r="AV244" s="15" t="s">
        <v>79</v>
      </c>
      <c r="AW244" s="15" t="s">
        <v>33</v>
      </c>
      <c r="AX244" s="15" t="s">
        <v>72</v>
      </c>
      <c r="AY244" s="265" t="s">
        <v>156</v>
      </c>
    </row>
    <row r="245" s="13" customFormat="1">
      <c r="A245" s="13"/>
      <c r="B245" s="233"/>
      <c r="C245" s="234"/>
      <c r="D245" s="235" t="s">
        <v>167</v>
      </c>
      <c r="E245" s="236" t="s">
        <v>19</v>
      </c>
      <c r="F245" s="237" t="s">
        <v>382</v>
      </c>
      <c r="G245" s="234"/>
      <c r="H245" s="238">
        <v>31.475000000000001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167</v>
      </c>
      <c r="AU245" s="244" t="s">
        <v>81</v>
      </c>
      <c r="AV245" s="13" t="s">
        <v>81</v>
      </c>
      <c r="AW245" s="13" t="s">
        <v>33</v>
      </c>
      <c r="AX245" s="13" t="s">
        <v>72</v>
      </c>
      <c r="AY245" s="244" t="s">
        <v>156</v>
      </c>
    </row>
    <row r="246" s="14" customFormat="1">
      <c r="A246" s="14"/>
      <c r="B246" s="245"/>
      <c r="C246" s="246"/>
      <c r="D246" s="235" t="s">
        <v>167</v>
      </c>
      <c r="E246" s="247" t="s">
        <v>19</v>
      </c>
      <c r="F246" s="248" t="s">
        <v>169</v>
      </c>
      <c r="G246" s="246"/>
      <c r="H246" s="249">
        <v>31.475000000000001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167</v>
      </c>
      <c r="AU246" s="255" t="s">
        <v>81</v>
      </c>
      <c r="AV246" s="14" t="s">
        <v>170</v>
      </c>
      <c r="AW246" s="14" t="s">
        <v>33</v>
      </c>
      <c r="AX246" s="14" t="s">
        <v>79</v>
      </c>
      <c r="AY246" s="255" t="s">
        <v>156</v>
      </c>
    </row>
    <row r="247" s="2" customFormat="1" ht="16.5" customHeight="1">
      <c r="A247" s="41"/>
      <c r="B247" s="42"/>
      <c r="C247" s="215" t="s">
        <v>388</v>
      </c>
      <c r="D247" s="215" t="s">
        <v>158</v>
      </c>
      <c r="E247" s="216" t="s">
        <v>389</v>
      </c>
      <c r="F247" s="217" t="s">
        <v>390</v>
      </c>
      <c r="G247" s="218" t="s">
        <v>227</v>
      </c>
      <c r="H247" s="219">
        <v>44.765000000000001</v>
      </c>
      <c r="I247" s="220"/>
      <c r="J247" s="221">
        <f>ROUND(I247*H247,2)</f>
        <v>0</v>
      </c>
      <c r="K247" s="217" t="s">
        <v>162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0.00046999999999999999</v>
      </c>
      <c r="R247" s="224">
        <f>Q247*H247</f>
        <v>0.021039550000000001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163</v>
      </c>
      <c r="AT247" s="226" t="s">
        <v>158</v>
      </c>
      <c r="AU247" s="226" t="s">
        <v>81</v>
      </c>
      <c r="AY247" s="20" t="s">
        <v>156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163</v>
      </c>
      <c r="BM247" s="226" t="s">
        <v>391</v>
      </c>
    </row>
    <row r="248" s="2" customFormat="1">
      <c r="A248" s="41"/>
      <c r="B248" s="42"/>
      <c r="C248" s="43"/>
      <c r="D248" s="228" t="s">
        <v>165</v>
      </c>
      <c r="E248" s="43"/>
      <c r="F248" s="229" t="s">
        <v>392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165</v>
      </c>
      <c r="AU248" s="20" t="s">
        <v>81</v>
      </c>
    </row>
    <row r="249" s="15" customFormat="1">
      <c r="A249" s="15"/>
      <c r="B249" s="256"/>
      <c r="C249" s="257"/>
      <c r="D249" s="235" t="s">
        <v>167</v>
      </c>
      <c r="E249" s="258" t="s">
        <v>19</v>
      </c>
      <c r="F249" s="259" t="s">
        <v>393</v>
      </c>
      <c r="G249" s="257"/>
      <c r="H249" s="258" t="s">
        <v>19</v>
      </c>
      <c r="I249" s="260"/>
      <c r="J249" s="257"/>
      <c r="K249" s="257"/>
      <c r="L249" s="261"/>
      <c r="M249" s="262"/>
      <c r="N249" s="263"/>
      <c r="O249" s="263"/>
      <c r="P249" s="263"/>
      <c r="Q249" s="263"/>
      <c r="R249" s="263"/>
      <c r="S249" s="263"/>
      <c r="T249" s="26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5" t="s">
        <v>167</v>
      </c>
      <c r="AU249" s="265" t="s">
        <v>81</v>
      </c>
      <c r="AV249" s="15" t="s">
        <v>79</v>
      </c>
      <c r="AW249" s="15" t="s">
        <v>33</v>
      </c>
      <c r="AX249" s="15" t="s">
        <v>72</v>
      </c>
      <c r="AY249" s="265" t="s">
        <v>156</v>
      </c>
    </row>
    <row r="250" s="13" customFormat="1">
      <c r="A250" s="13"/>
      <c r="B250" s="233"/>
      <c r="C250" s="234"/>
      <c r="D250" s="235" t="s">
        <v>167</v>
      </c>
      <c r="E250" s="236" t="s">
        <v>19</v>
      </c>
      <c r="F250" s="237" t="s">
        <v>394</v>
      </c>
      <c r="G250" s="234"/>
      <c r="H250" s="238">
        <v>44.765000000000001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167</v>
      </c>
      <c r="AU250" s="244" t="s">
        <v>81</v>
      </c>
      <c r="AV250" s="13" t="s">
        <v>81</v>
      </c>
      <c r="AW250" s="13" t="s">
        <v>33</v>
      </c>
      <c r="AX250" s="13" t="s">
        <v>72</v>
      </c>
      <c r="AY250" s="244" t="s">
        <v>156</v>
      </c>
    </row>
    <row r="251" s="14" customFormat="1">
      <c r="A251" s="14"/>
      <c r="B251" s="245"/>
      <c r="C251" s="246"/>
      <c r="D251" s="235" t="s">
        <v>167</v>
      </c>
      <c r="E251" s="247" t="s">
        <v>19</v>
      </c>
      <c r="F251" s="248" t="s">
        <v>169</v>
      </c>
      <c r="G251" s="246"/>
      <c r="H251" s="249">
        <v>44.765000000000001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167</v>
      </c>
      <c r="AU251" s="255" t="s">
        <v>81</v>
      </c>
      <c r="AV251" s="14" t="s">
        <v>170</v>
      </c>
      <c r="AW251" s="14" t="s">
        <v>33</v>
      </c>
      <c r="AX251" s="14" t="s">
        <v>79</v>
      </c>
      <c r="AY251" s="255" t="s">
        <v>156</v>
      </c>
    </row>
    <row r="252" s="2" customFormat="1" ht="16.5" customHeight="1">
      <c r="A252" s="41"/>
      <c r="B252" s="42"/>
      <c r="C252" s="215" t="s">
        <v>395</v>
      </c>
      <c r="D252" s="215" t="s">
        <v>158</v>
      </c>
      <c r="E252" s="216" t="s">
        <v>396</v>
      </c>
      <c r="F252" s="217" t="s">
        <v>397</v>
      </c>
      <c r="G252" s="218" t="s">
        <v>398</v>
      </c>
      <c r="H252" s="219">
        <v>65.950000000000003</v>
      </c>
      <c r="I252" s="220"/>
      <c r="J252" s="221">
        <f>ROUND(I252*H252,2)</f>
        <v>0</v>
      </c>
      <c r="K252" s="217" t="s">
        <v>19</v>
      </c>
      <c r="L252" s="47"/>
      <c r="M252" s="222" t="s">
        <v>19</v>
      </c>
      <c r="N252" s="223" t="s">
        <v>43</v>
      </c>
      <c r="O252" s="87"/>
      <c r="P252" s="224">
        <f>O252*H252</f>
        <v>0</v>
      </c>
      <c r="Q252" s="224">
        <v>3.0000000000000001E-05</v>
      </c>
      <c r="R252" s="224">
        <f>Q252*H252</f>
        <v>0.0019785000000000002</v>
      </c>
      <c r="S252" s="224">
        <v>0</v>
      </c>
      <c r="T252" s="22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6" t="s">
        <v>163</v>
      </c>
      <c r="AT252" s="226" t="s">
        <v>158</v>
      </c>
      <c r="AU252" s="226" t="s">
        <v>81</v>
      </c>
      <c r="AY252" s="20" t="s">
        <v>156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0" t="s">
        <v>79</v>
      </c>
      <c r="BK252" s="227">
        <f>ROUND(I252*H252,2)</f>
        <v>0</v>
      </c>
      <c r="BL252" s="20" t="s">
        <v>163</v>
      </c>
      <c r="BM252" s="226" t="s">
        <v>399</v>
      </c>
    </row>
    <row r="253" s="13" customFormat="1">
      <c r="A253" s="13"/>
      <c r="B253" s="233"/>
      <c r="C253" s="234"/>
      <c r="D253" s="235" t="s">
        <v>167</v>
      </c>
      <c r="E253" s="236" t="s">
        <v>19</v>
      </c>
      <c r="F253" s="237" t="s">
        <v>400</v>
      </c>
      <c r="G253" s="234"/>
      <c r="H253" s="238">
        <v>65.950000000000003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167</v>
      </c>
      <c r="AU253" s="244" t="s">
        <v>81</v>
      </c>
      <c r="AV253" s="13" t="s">
        <v>81</v>
      </c>
      <c r="AW253" s="13" t="s">
        <v>33</v>
      </c>
      <c r="AX253" s="13" t="s">
        <v>72</v>
      </c>
      <c r="AY253" s="244" t="s">
        <v>156</v>
      </c>
    </row>
    <row r="254" s="14" customFormat="1">
      <c r="A254" s="14"/>
      <c r="B254" s="245"/>
      <c r="C254" s="246"/>
      <c r="D254" s="235" t="s">
        <v>167</v>
      </c>
      <c r="E254" s="247" t="s">
        <v>19</v>
      </c>
      <c r="F254" s="248" t="s">
        <v>169</v>
      </c>
      <c r="G254" s="246"/>
      <c r="H254" s="249">
        <v>65.950000000000003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167</v>
      </c>
      <c r="AU254" s="255" t="s">
        <v>81</v>
      </c>
      <c r="AV254" s="14" t="s">
        <v>170</v>
      </c>
      <c r="AW254" s="14" t="s">
        <v>33</v>
      </c>
      <c r="AX254" s="14" t="s">
        <v>79</v>
      </c>
      <c r="AY254" s="255" t="s">
        <v>156</v>
      </c>
    </row>
    <row r="255" s="2" customFormat="1" ht="16.5" customHeight="1">
      <c r="A255" s="41"/>
      <c r="B255" s="42"/>
      <c r="C255" s="266" t="s">
        <v>401</v>
      </c>
      <c r="D255" s="266" t="s">
        <v>237</v>
      </c>
      <c r="E255" s="267" t="s">
        <v>402</v>
      </c>
      <c r="F255" s="268" t="s">
        <v>403</v>
      </c>
      <c r="G255" s="269" t="s">
        <v>404</v>
      </c>
      <c r="H255" s="270">
        <v>24.181999999999999</v>
      </c>
      <c r="I255" s="271"/>
      <c r="J255" s="272">
        <f>ROUND(I255*H255,2)</f>
        <v>0</v>
      </c>
      <c r="K255" s="268" t="s">
        <v>19</v>
      </c>
      <c r="L255" s="273"/>
      <c r="M255" s="274" t="s">
        <v>19</v>
      </c>
      <c r="N255" s="275" t="s">
        <v>43</v>
      </c>
      <c r="O255" s="87"/>
      <c r="P255" s="224">
        <f>O255*H255</f>
        <v>0</v>
      </c>
      <c r="Q255" s="224">
        <v>0.00050000000000000001</v>
      </c>
      <c r="R255" s="224">
        <f>Q255*H255</f>
        <v>0.012090999999999999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210</v>
      </c>
      <c r="AT255" s="226" t="s">
        <v>237</v>
      </c>
      <c r="AU255" s="226" t="s">
        <v>81</v>
      </c>
      <c r="AY255" s="20" t="s">
        <v>156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163</v>
      </c>
      <c r="BM255" s="226" t="s">
        <v>405</v>
      </c>
    </row>
    <row r="256" s="13" customFormat="1">
      <c r="A256" s="13"/>
      <c r="B256" s="233"/>
      <c r="C256" s="234"/>
      <c r="D256" s="235" t="s">
        <v>167</v>
      </c>
      <c r="E256" s="234"/>
      <c r="F256" s="237" t="s">
        <v>406</v>
      </c>
      <c r="G256" s="234"/>
      <c r="H256" s="238">
        <v>24.181999999999999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167</v>
      </c>
      <c r="AU256" s="244" t="s">
        <v>81</v>
      </c>
      <c r="AV256" s="13" t="s">
        <v>81</v>
      </c>
      <c r="AW256" s="13" t="s">
        <v>4</v>
      </c>
      <c r="AX256" s="13" t="s">
        <v>79</v>
      </c>
      <c r="AY256" s="244" t="s">
        <v>156</v>
      </c>
    </row>
    <row r="257" s="12" customFormat="1" ht="22.8" customHeight="1">
      <c r="A257" s="12"/>
      <c r="B257" s="199"/>
      <c r="C257" s="200"/>
      <c r="D257" s="201" t="s">
        <v>71</v>
      </c>
      <c r="E257" s="213" t="s">
        <v>196</v>
      </c>
      <c r="F257" s="213" t="s">
        <v>407</v>
      </c>
      <c r="G257" s="200"/>
      <c r="H257" s="200"/>
      <c r="I257" s="203"/>
      <c r="J257" s="214">
        <f>BK257</f>
        <v>0</v>
      </c>
      <c r="K257" s="200"/>
      <c r="L257" s="205"/>
      <c r="M257" s="206"/>
      <c r="N257" s="207"/>
      <c r="O257" s="207"/>
      <c r="P257" s="208">
        <v>0</v>
      </c>
      <c r="Q257" s="207"/>
      <c r="R257" s="208">
        <v>0</v>
      </c>
      <c r="S257" s="207"/>
      <c r="T257" s="209"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0" t="s">
        <v>79</v>
      </c>
      <c r="AT257" s="211" t="s">
        <v>71</v>
      </c>
      <c r="AU257" s="211" t="s">
        <v>79</v>
      </c>
      <c r="AY257" s="210" t="s">
        <v>156</v>
      </c>
      <c r="BK257" s="212">
        <v>0</v>
      </c>
    </row>
    <row r="258" s="12" customFormat="1" ht="22.8" customHeight="1">
      <c r="A258" s="12"/>
      <c r="B258" s="199"/>
      <c r="C258" s="200"/>
      <c r="D258" s="201" t="s">
        <v>71</v>
      </c>
      <c r="E258" s="213" t="s">
        <v>408</v>
      </c>
      <c r="F258" s="213" t="s">
        <v>409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SUM(P259:P280)</f>
        <v>0</v>
      </c>
      <c r="Q258" s="207"/>
      <c r="R258" s="208">
        <f>SUM(R259:R280)</f>
        <v>87.303422159999997</v>
      </c>
      <c r="S258" s="207"/>
      <c r="T258" s="209">
        <f>SUM(T259:T280)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0" t="s">
        <v>79</v>
      </c>
      <c r="AT258" s="211" t="s">
        <v>71</v>
      </c>
      <c r="AU258" s="211" t="s">
        <v>79</v>
      </c>
      <c r="AY258" s="210" t="s">
        <v>156</v>
      </c>
      <c r="BK258" s="212">
        <f>SUM(BK259:BK280)</f>
        <v>0</v>
      </c>
    </row>
    <row r="259" s="2" customFormat="1" ht="24.15" customHeight="1">
      <c r="A259" s="41"/>
      <c r="B259" s="42"/>
      <c r="C259" s="215" t="s">
        <v>410</v>
      </c>
      <c r="D259" s="215" t="s">
        <v>158</v>
      </c>
      <c r="E259" s="216" t="s">
        <v>411</v>
      </c>
      <c r="F259" s="217" t="s">
        <v>412</v>
      </c>
      <c r="G259" s="218" t="s">
        <v>161</v>
      </c>
      <c r="H259" s="219">
        <v>21.356999999999999</v>
      </c>
      <c r="I259" s="220"/>
      <c r="J259" s="221">
        <f>ROUND(I259*H259,2)</f>
        <v>0</v>
      </c>
      <c r="K259" s="217" t="s">
        <v>162</v>
      </c>
      <c r="L259" s="47"/>
      <c r="M259" s="222" t="s">
        <v>19</v>
      </c>
      <c r="N259" s="223" t="s">
        <v>43</v>
      </c>
      <c r="O259" s="87"/>
      <c r="P259" s="224">
        <f>O259*H259</f>
        <v>0</v>
      </c>
      <c r="Q259" s="224">
        <v>2.5018699999999998</v>
      </c>
      <c r="R259" s="224">
        <f>Q259*H259</f>
        <v>53.432437589999992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163</v>
      </c>
      <c r="AT259" s="226" t="s">
        <v>158</v>
      </c>
      <c r="AU259" s="226" t="s">
        <v>81</v>
      </c>
      <c r="AY259" s="20" t="s">
        <v>156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79</v>
      </c>
      <c r="BK259" s="227">
        <f>ROUND(I259*H259,2)</f>
        <v>0</v>
      </c>
      <c r="BL259" s="20" t="s">
        <v>163</v>
      </c>
      <c r="BM259" s="226" t="s">
        <v>413</v>
      </c>
    </row>
    <row r="260" s="2" customFormat="1">
      <c r="A260" s="41"/>
      <c r="B260" s="42"/>
      <c r="C260" s="43"/>
      <c r="D260" s="228" t="s">
        <v>165</v>
      </c>
      <c r="E260" s="43"/>
      <c r="F260" s="229" t="s">
        <v>414</v>
      </c>
      <c r="G260" s="43"/>
      <c r="H260" s="43"/>
      <c r="I260" s="230"/>
      <c r="J260" s="43"/>
      <c r="K260" s="43"/>
      <c r="L260" s="47"/>
      <c r="M260" s="231"/>
      <c r="N260" s="23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165</v>
      </c>
      <c r="AU260" s="20" t="s">
        <v>81</v>
      </c>
    </row>
    <row r="261" s="15" customFormat="1">
      <c r="A261" s="15"/>
      <c r="B261" s="256"/>
      <c r="C261" s="257"/>
      <c r="D261" s="235" t="s">
        <v>167</v>
      </c>
      <c r="E261" s="258" t="s">
        <v>19</v>
      </c>
      <c r="F261" s="259" t="s">
        <v>415</v>
      </c>
      <c r="G261" s="257"/>
      <c r="H261" s="258" t="s">
        <v>19</v>
      </c>
      <c r="I261" s="260"/>
      <c r="J261" s="257"/>
      <c r="K261" s="257"/>
      <c r="L261" s="261"/>
      <c r="M261" s="262"/>
      <c r="N261" s="263"/>
      <c r="O261" s="263"/>
      <c r="P261" s="263"/>
      <c r="Q261" s="263"/>
      <c r="R261" s="263"/>
      <c r="S261" s="263"/>
      <c r="T261" s="26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5" t="s">
        <v>167</v>
      </c>
      <c r="AU261" s="265" t="s">
        <v>81</v>
      </c>
      <c r="AV261" s="15" t="s">
        <v>79</v>
      </c>
      <c r="AW261" s="15" t="s">
        <v>33</v>
      </c>
      <c r="AX261" s="15" t="s">
        <v>72</v>
      </c>
      <c r="AY261" s="265" t="s">
        <v>156</v>
      </c>
    </row>
    <row r="262" s="13" customFormat="1">
      <c r="A262" s="13"/>
      <c r="B262" s="233"/>
      <c r="C262" s="234"/>
      <c r="D262" s="235" t="s">
        <v>167</v>
      </c>
      <c r="E262" s="236" t="s">
        <v>19</v>
      </c>
      <c r="F262" s="237" t="s">
        <v>416</v>
      </c>
      <c r="G262" s="234"/>
      <c r="H262" s="238">
        <v>21.356999999999999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167</v>
      </c>
      <c r="AU262" s="244" t="s">
        <v>81</v>
      </c>
      <c r="AV262" s="13" t="s">
        <v>81</v>
      </c>
      <c r="AW262" s="13" t="s">
        <v>33</v>
      </c>
      <c r="AX262" s="13" t="s">
        <v>72</v>
      </c>
      <c r="AY262" s="244" t="s">
        <v>156</v>
      </c>
    </row>
    <row r="263" s="14" customFormat="1">
      <c r="A263" s="14"/>
      <c r="B263" s="245"/>
      <c r="C263" s="246"/>
      <c r="D263" s="235" t="s">
        <v>167</v>
      </c>
      <c r="E263" s="247" t="s">
        <v>19</v>
      </c>
      <c r="F263" s="248" t="s">
        <v>169</v>
      </c>
      <c r="G263" s="246"/>
      <c r="H263" s="249">
        <v>21.356999999999999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167</v>
      </c>
      <c r="AU263" s="255" t="s">
        <v>81</v>
      </c>
      <c r="AV263" s="14" t="s">
        <v>170</v>
      </c>
      <c r="AW263" s="14" t="s">
        <v>33</v>
      </c>
      <c r="AX263" s="14" t="s">
        <v>79</v>
      </c>
      <c r="AY263" s="255" t="s">
        <v>156</v>
      </c>
    </row>
    <row r="264" s="2" customFormat="1" ht="24.15" customHeight="1">
      <c r="A264" s="41"/>
      <c r="B264" s="42"/>
      <c r="C264" s="215" t="s">
        <v>417</v>
      </c>
      <c r="D264" s="215" t="s">
        <v>158</v>
      </c>
      <c r="E264" s="216" t="s">
        <v>418</v>
      </c>
      <c r="F264" s="217" t="s">
        <v>419</v>
      </c>
      <c r="G264" s="218" t="s">
        <v>161</v>
      </c>
      <c r="H264" s="219">
        <v>21.356999999999999</v>
      </c>
      <c r="I264" s="220"/>
      <c r="J264" s="221">
        <f>ROUND(I264*H264,2)</f>
        <v>0</v>
      </c>
      <c r="K264" s="217" t="s">
        <v>162</v>
      </c>
      <c r="L264" s="47"/>
      <c r="M264" s="222" t="s">
        <v>19</v>
      </c>
      <c r="N264" s="223" t="s">
        <v>43</v>
      </c>
      <c r="O264" s="87"/>
      <c r="P264" s="224">
        <f>O264*H264</f>
        <v>0</v>
      </c>
      <c r="Q264" s="224">
        <v>0</v>
      </c>
      <c r="R264" s="224">
        <f>Q264*H264</f>
        <v>0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163</v>
      </c>
      <c r="AT264" s="226" t="s">
        <v>158</v>
      </c>
      <c r="AU264" s="226" t="s">
        <v>81</v>
      </c>
      <c r="AY264" s="20" t="s">
        <v>156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79</v>
      </c>
      <c r="BK264" s="227">
        <f>ROUND(I264*H264,2)</f>
        <v>0</v>
      </c>
      <c r="BL264" s="20" t="s">
        <v>163</v>
      </c>
      <c r="BM264" s="226" t="s">
        <v>420</v>
      </c>
    </row>
    <row r="265" s="2" customFormat="1">
      <c r="A265" s="41"/>
      <c r="B265" s="42"/>
      <c r="C265" s="43"/>
      <c r="D265" s="228" t="s">
        <v>165</v>
      </c>
      <c r="E265" s="43"/>
      <c r="F265" s="229" t="s">
        <v>421</v>
      </c>
      <c r="G265" s="43"/>
      <c r="H265" s="43"/>
      <c r="I265" s="230"/>
      <c r="J265" s="43"/>
      <c r="K265" s="43"/>
      <c r="L265" s="47"/>
      <c r="M265" s="231"/>
      <c r="N265" s="23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165</v>
      </c>
      <c r="AU265" s="20" t="s">
        <v>81</v>
      </c>
    </row>
    <row r="266" s="2" customFormat="1" ht="16.5" customHeight="1">
      <c r="A266" s="41"/>
      <c r="B266" s="42"/>
      <c r="C266" s="215" t="s">
        <v>422</v>
      </c>
      <c r="D266" s="215" t="s">
        <v>158</v>
      </c>
      <c r="E266" s="216" t="s">
        <v>423</v>
      </c>
      <c r="F266" s="217" t="s">
        <v>424</v>
      </c>
      <c r="G266" s="218" t="s">
        <v>218</v>
      </c>
      <c r="H266" s="219">
        <v>0.621</v>
      </c>
      <c r="I266" s="220"/>
      <c r="J266" s="221">
        <f>ROUND(I266*H266,2)</f>
        <v>0</v>
      </c>
      <c r="K266" s="217" t="s">
        <v>162</v>
      </c>
      <c r="L266" s="47"/>
      <c r="M266" s="222" t="s">
        <v>19</v>
      </c>
      <c r="N266" s="223" t="s">
        <v>43</v>
      </c>
      <c r="O266" s="87"/>
      <c r="P266" s="224">
        <f>O266*H266</f>
        <v>0</v>
      </c>
      <c r="Q266" s="224">
        <v>1.06277</v>
      </c>
      <c r="R266" s="224">
        <f>Q266*H266</f>
        <v>0.65998016999999998</v>
      </c>
      <c r="S266" s="224">
        <v>0</v>
      </c>
      <c r="T266" s="225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6" t="s">
        <v>163</v>
      </c>
      <c r="AT266" s="226" t="s">
        <v>158</v>
      </c>
      <c r="AU266" s="226" t="s">
        <v>81</v>
      </c>
      <c r="AY266" s="20" t="s">
        <v>156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20" t="s">
        <v>79</v>
      </c>
      <c r="BK266" s="227">
        <f>ROUND(I266*H266,2)</f>
        <v>0</v>
      </c>
      <c r="BL266" s="20" t="s">
        <v>163</v>
      </c>
      <c r="BM266" s="226" t="s">
        <v>425</v>
      </c>
    </row>
    <row r="267" s="2" customFormat="1">
      <c r="A267" s="41"/>
      <c r="B267" s="42"/>
      <c r="C267" s="43"/>
      <c r="D267" s="228" t="s">
        <v>165</v>
      </c>
      <c r="E267" s="43"/>
      <c r="F267" s="229" t="s">
        <v>426</v>
      </c>
      <c r="G267" s="43"/>
      <c r="H267" s="43"/>
      <c r="I267" s="230"/>
      <c r="J267" s="43"/>
      <c r="K267" s="43"/>
      <c r="L267" s="47"/>
      <c r="M267" s="231"/>
      <c r="N267" s="232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165</v>
      </c>
      <c r="AU267" s="20" t="s">
        <v>81</v>
      </c>
    </row>
    <row r="268" s="13" customFormat="1">
      <c r="A268" s="13"/>
      <c r="B268" s="233"/>
      <c r="C268" s="234"/>
      <c r="D268" s="235" t="s">
        <v>167</v>
      </c>
      <c r="E268" s="236" t="s">
        <v>19</v>
      </c>
      <c r="F268" s="237" t="s">
        <v>427</v>
      </c>
      <c r="G268" s="234"/>
      <c r="H268" s="238">
        <v>0.621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167</v>
      </c>
      <c r="AU268" s="244" t="s">
        <v>81</v>
      </c>
      <c r="AV268" s="13" t="s">
        <v>81</v>
      </c>
      <c r="AW268" s="13" t="s">
        <v>33</v>
      </c>
      <c r="AX268" s="13" t="s">
        <v>72</v>
      </c>
      <c r="AY268" s="244" t="s">
        <v>156</v>
      </c>
    </row>
    <row r="269" s="14" customFormat="1">
      <c r="A269" s="14"/>
      <c r="B269" s="245"/>
      <c r="C269" s="246"/>
      <c r="D269" s="235" t="s">
        <v>167</v>
      </c>
      <c r="E269" s="247" t="s">
        <v>19</v>
      </c>
      <c r="F269" s="248" t="s">
        <v>169</v>
      </c>
      <c r="G269" s="246"/>
      <c r="H269" s="249">
        <v>0.621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167</v>
      </c>
      <c r="AU269" s="255" t="s">
        <v>81</v>
      </c>
      <c r="AV269" s="14" t="s">
        <v>170</v>
      </c>
      <c r="AW269" s="14" t="s">
        <v>33</v>
      </c>
      <c r="AX269" s="14" t="s">
        <v>79</v>
      </c>
      <c r="AY269" s="255" t="s">
        <v>156</v>
      </c>
    </row>
    <row r="270" s="2" customFormat="1" ht="16.5" customHeight="1">
      <c r="A270" s="41"/>
      <c r="B270" s="42"/>
      <c r="C270" s="215" t="s">
        <v>428</v>
      </c>
      <c r="D270" s="215" t="s">
        <v>158</v>
      </c>
      <c r="E270" s="216" t="s">
        <v>429</v>
      </c>
      <c r="F270" s="217" t="s">
        <v>430</v>
      </c>
      <c r="G270" s="218" t="s">
        <v>227</v>
      </c>
      <c r="H270" s="219">
        <v>445.90499999999997</v>
      </c>
      <c r="I270" s="220"/>
      <c r="J270" s="221">
        <f>ROUND(I270*H270,2)</f>
        <v>0</v>
      </c>
      <c r="K270" s="217" t="s">
        <v>162</v>
      </c>
      <c r="L270" s="47"/>
      <c r="M270" s="222" t="s">
        <v>19</v>
      </c>
      <c r="N270" s="223" t="s">
        <v>43</v>
      </c>
      <c r="O270" s="87"/>
      <c r="P270" s="224">
        <f>O270*H270</f>
        <v>0</v>
      </c>
      <c r="Q270" s="224">
        <v>0</v>
      </c>
      <c r="R270" s="224">
        <f>Q270*H270</f>
        <v>0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163</v>
      </c>
      <c r="AT270" s="226" t="s">
        <v>158</v>
      </c>
      <c r="AU270" s="226" t="s">
        <v>81</v>
      </c>
      <c r="AY270" s="20" t="s">
        <v>156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79</v>
      </c>
      <c r="BK270" s="227">
        <f>ROUND(I270*H270,2)</f>
        <v>0</v>
      </c>
      <c r="BL270" s="20" t="s">
        <v>163</v>
      </c>
      <c r="BM270" s="226" t="s">
        <v>431</v>
      </c>
    </row>
    <row r="271" s="2" customFormat="1">
      <c r="A271" s="41"/>
      <c r="B271" s="42"/>
      <c r="C271" s="43"/>
      <c r="D271" s="228" t="s">
        <v>165</v>
      </c>
      <c r="E271" s="43"/>
      <c r="F271" s="229" t="s">
        <v>432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165</v>
      </c>
      <c r="AU271" s="20" t="s">
        <v>81</v>
      </c>
    </row>
    <row r="272" s="13" customFormat="1">
      <c r="A272" s="13"/>
      <c r="B272" s="233"/>
      <c r="C272" s="234"/>
      <c r="D272" s="235" t="s">
        <v>167</v>
      </c>
      <c r="E272" s="236" t="s">
        <v>19</v>
      </c>
      <c r="F272" s="237" t="s">
        <v>433</v>
      </c>
      <c r="G272" s="234"/>
      <c r="H272" s="238">
        <v>445.90499999999997</v>
      </c>
      <c r="I272" s="239"/>
      <c r="J272" s="234"/>
      <c r="K272" s="234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167</v>
      </c>
      <c r="AU272" s="244" t="s">
        <v>81</v>
      </c>
      <c r="AV272" s="13" t="s">
        <v>81</v>
      </c>
      <c r="AW272" s="13" t="s">
        <v>33</v>
      </c>
      <c r="AX272" s="13" t="s">
        <v>72</v>
      </c>
      <c r="AY272" s="244" t="s">
        <v>156</v>
      </c>
    </row>
    <row r="273" s="14" customFormat="1">
      <c r="A273" s="14"/>
      <c r="B273" s="245"/>
      <c r="C273" s="246"/>
      <c r="D273" s="235" t="s">
        <v>167</v>
      </c>
      <c r="E273" s="247" t="s">
        <v>19</v>
      </c>
      <c r="F273" s="248" t="s">
        <v>169</v>
      </c>
      <c r="G273" s="246"/>
      <c r="H273" s="249">
        <v>445.90499999999997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167</v>
      </c>
      <c r="AU273" s="255" t="s">
        <v>81</v>
      </c>
      <c r="AV273" s="14" t="s">
        <v>170</v>
      </c>
      <c r="AW273" s="14" t="s">
        <v>33</v>
      </c>
      <c r="AX273" s="14" t="s">
        <v>79</v>
      </c>
      <c r="AY273" s="255" t="s">
        <v>156</v>
      </c>
    </row>
    <row r="274" s="2" customFormat="1" ht="21.75" customHeight="1">
      <c r="A274" s="41"/>
      <c r="B274" s="42"/>
      <c r="C274" s="215" t="s">
        <v>434</v>
      </c>
      <c r="D274" s="215" t="s">
        <v>158</v>
      </c>
      <c r="E274" s="216" t="s">
        <v>435</v>
      </c>
      <c r="F274" s="217" t="s">
        <v>436</v>
      </c>
      <c r="G274" s="218" t="s">
        <v>227</v>
      </c>
      <c r="H274" s="219">
        <v>445.90499999999997</v>
      </c>
      <c r="I274" s="220"/>
      <c r="J274" s="221">
        <f>ROUND(I274*H274,2)</f>
        <v>0</v>
      </c>
      <c r="K274" s="217" t="s">
        <v>19</v>
      </c>
      <c r="L274" s="47"/>
      <c r="M274" s="222" t="s">
        <v>19</v>
      </c>
      <c r="N274" s="223" t="s">
        <v>43</v>
      </c>
      <c r="O274" s="87"/>
      <c r="P274" s="224">
        <f>O274*H274</f>
        <v>0</v>
      </c>
      <c r="Q274" s="224">
        <v>0.00022000000000000001</v>
      </c>
      <c r="R274" s="224">
        <f>Q274*H274</f>
        <v>0.098099099999999995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163</v>
      </c>
      <c r="AT274" s="226" t="s">
        <v>158</v>
      </c>
      <c r="AU274" s="226" t="s">
        <v>81</v>
      </c>
      <c r="AY274" s="20" t="s">
        <v>156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79</v>
      </c>
      <c r="BK274" s="227">
        <f>ROUND(I274*H274,2)</f>
        <v>0</v>
      </c>
      <c r="BL274" s="20" t="s">
        <v>163</v>
      </c>
      <c r="BM274" s="226" t="s">
        <v>437</v>
      </c>
    </row>
    <row r="275" s="13" customFormat="1">
      <c r="A275" s="13"/>
      <c r="B275" s="233"/>
      <c r="C275" s="234"/>
      <c r="D275" s="235" t="s">
        <v>167</v>
      </c>
      <c r="E275" s="236" t="s">
        <v>19</v>
      </c>
      <c r="F275" s="237" t="s">
        <v>433</v>
      </c>
      <c r="G275" s="234"/>
      <c r="H275" s="238">
        <v>445.90499999999997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167</v>
      </c>
      <c r="AU275" s="244" t="s">
        <v>81</v>
      </c>
      <c r="AV275" s="13" t="s">
        <v>81</v>
      </c>
      <c r="AW275" s="13" t="s">
        <v>33</v>
      </c>
      <c r="AX275" s="13" t="s">
        <v>72</v>
      </c>
      <c r="AY275" s="244" t="s">
        <v>156</v>
      </c>
    </row>
    <row r="276" s="14" customFormat="1">
      <c r="A276" s="14"/>
      <c r="B276" s="245"/>
      <c r="C276" s="246"/>
      <c r="D276" s="235" t="s">
        <v>167</v>
      </c>
      <c r="E276" s="247" t="s">
        <v>19</v>
      </c>
      <c r="F276" s="248" t="s">
        <v>169</v>
      </c>
      <c r="G276" s="246"/>
      <c r="H276" s="249">
        <v>445.90499999999997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167</v>
      </c>
      <c r="AU276" s="255" t="s">
        <v>81</v>
      </c>
      <c r="AV276" s="14" t="s">
        <v>170</v>
      </c>
      <c r="AW276" s="14" t="s">
        <v>33</v>
      </c>
      <c r="AX276" s="14" t="s">
        <v>79</v>
      </c>
      <c r="AY276" s="255" t="s">
        <v>156</v>
      </c>
    </row>
    <row r="277" s="2" customFormat="1" ht="21.75" customHeight="1">
      <c r="A277" s="41"/>
      <c r="B277" s="42"/>
      <c r="C277" s="215" t="s">
        <v>438</v>
      </c>
      <c r="D277" s="215" t="s">
        <v>158</v>
      </c>
      <c r="E277" s="216" t="s">
        <v>439</v>
      </c>
      <c r="F277" s="217" t="s">
        <v>440</v>
      </c>
      <c r="G277" s="218" t="s">
        <v>227</v>
      </c>
      <c r="H277" s="219">
        <v>445.90499999999997</v>
      </c>
      <c r="I277" s="220"/>
      <c r="J277" s="221">
        <f>ROUND(I277*H277,2)</f>
        <v>0</v>
      </c>
      <c r="K277" s="217" t="s">
        <v>162</v>
      </c>
      <c r="L277" s="47"/>
      <c r="M277" s="222" t="s">
        <v>19</v>
      </c>
      <c r="N277" s="223" t="s">
        <v>43</v>
      </c>
      <c r="O277" s="87"/>
      <c r="P277" s="224">
        <f>O277*H277</f>
        <v>0</v>
      </c>
      <c r="Q277" s="224">
        <v>0.074260000000000007</v>
      </c>
      <c r="R277" s="224">
        <f>Q277*H277</f>
        <v>33.112905300000001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163</v>
      </c>
      <c r="AT277" s="226" t="s">
        <v>158</v>
      </c>
      <c r="AU277" s="226" t="s">
        <v>81</v>
      </c>
      <c r="AY277" s="20" t="s">
        <v>156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79</v>
      </c>
      <c r="BK277" s="227">
        <f>ROUND(I277*H277,2)</f>
        <v>0</v>
      </c>
      <c r="BL277" s="20" t="s">
        <v>163</v>
      </c>
      <c r="BM277" s="226" t="s">
        <v>441</v>
      </c>
    </row>
    <row r="278" s="2" customFormat="1">
      <c r="A278" s="41"/>
      <c r="B278" s="42"/>
      <c r="C278" s="43"/>
      <c r="D278" s="228" t="s">
        <v>165</v>
      </c>
      <c r="E278" s="43"/>
      <c r="F278" s="229" t="s">
        <v>442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165</v>
      </c>
      <c r="AU278" s="20" t="s">
        <v>81</v>
      </c>
    </row>
    <row r="279" s="13" customFormat="1">
      <c r="A279" s="13"/>
      <c r="B279" s="233"/>
      <c r="C279" s="234"/>
      <c r="D279" s="235" t="s">
        <v>167</v>
      </c>
      <c r="E279" s="236" t="s">
        <v>19</v>
      </c>
      <c r="F279" s="237" t="s">
        <v>433</v>
      </c>
      <c r="G279" s="234"/>
      <c r="H279" s="238">
        <v>445.90499999999997</v>
      </c>
      <c r="I279" s="239"/>
      <c r="J279" s="234"/>
      <c r="K279" s="234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167</v>
      </c>
      <c r="AU279" s="244" t="s">
        <v>81</v>
      </c>
      <c r="AV279" s="13" t="s">
        <v>81</v>
      </c>
      <c r="AW279" s="13" t="s">
        <v>33</v>
      </c>
      <c r="AX279" s="13" t="s">
        <v>72</v>
      </c>
      <c r="AY279" s="244" t="s">
        <v>156</v>
      </c>
    </row>
    <row r="280" s="14" customFormat="1">
      <c r="A280" s="14"/>
      <c r="B280" s="245"/>
      <c r="C280" s="246"/>
      <c r="D280" s="235" t="s">
        <v>167</v>
      </c>
      <c r="E280" s="247" t="s">
        <v>19</v>
      </c>
      <c r="F280" s="248" t="s">
        <v>169</v>
      </c>
      <c r="G280" s="246"/>
      <c r="H280" s="249">
        <v>445.90499999999997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167</v>
      </c>
      <c r="AU280" s="255" t="s">
        <v>81</v>
      </c>
      <c r="AV280" s="14" t="s">
        <v>170</v>
      </c>
      <c r="AW280" s="14" t="s">
        <v>33</v>
      </c>
      <c r="AX280" s="14" t="s">
        <v>79</v>
      </c>
      <c r="AY280" s="255" t="s">
        <v>156</v>
      </c>
    </row>
    <row r="281" s="12" customFormat="1" ht="22.8" customHeight="1">
      <c r="A281" s="12"/>
      <c r="B281" s="199"/>
      <c r="C281" s="200"/>
      <c r="D281" s="201" t="s">
        <v>71</v>
      </c>
      <c r="E281" s="213" t="s">
        <v>443</v>
      </c>
      <c r="F281" s="213" t="s">
        <v>444</v>
      </c>
      <c r="G281" s="200"/>
      <c r="H281" s="200"/>
      <c r="I281" s="203"/>
      <c r="J281" s="214">
        <f>BK281</f>
        <v>0</v>
      </c>
      <c r="K281" s="200"/>
      <c r="L281" s="205"/>
      <c r="M281" s="206"/>
      <c r="N281" s="207"/>
      <c r="O281" s="207"/>
      <c r="P281" s="208">
        <f>SUM(P282:P310)</f>
        <v>0</v>
      </c>
      <c r="Q281" s="207"/>
      <c r="R281" s="208">
        <f>SUM(R282:R310)</f>
        <v>233.45066872999993</v>
      </c>
      <c r="S281" s="207"/>
      <c r="T281" s="209">
        <f>SUM(T282:T310)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0" t="s">
        <v>79</v>
      </c>
      <c r="AT281" s="211" t="s">
        <v>71</v>
      </c>
      <c r="AU281" s="211" t="s">
        <v>79</v>
      </c>
      <c r="AY281" s="210" t="s">
        <v>156</v>
      </c>
      <c r="BK281" s="212">
        <f>SUM(BK282:BK310)</f>
        <v>0</v>
      </c>
    </row>
    <row r="282" s="2" customFormat="1" ht="21.75" customHeight="1">
      <c r="A282" s="41"/>
      <c r="B282" s="42"/>
      <c r="C282" s="215" t="s">
        <v>445</v>
      </c>
      <c r="D282" s="215" t="s">
        <v>158</v>
      </c>
      <c r="E282" s="216" t="s">
        <v>446</v>
      </c>
      <c r="F282" s="217" t="s">
        <v>447</v>
      </c>
      <c r="G282" s="218" t="s">
        <v>161</v>
      </c>
      <c r="H282" s="219">
        <v>89.480999999999995</v>
      </c>
      <c r="I282" s="220"/>
      <c r="J282" s="221">
        <f>ROUND(I282*H282,2)</f>
        <v>0</v>
      </c>
      <c r="K282" s="217" t="s">
        <v>162</v>
      </c>
      <c r="L282" s="47"/>
      <c r="M282" s="222" t="s">
        <v>19</v>
      </c>
      <c r="N282" s="223" t="s">
        <v>43</v>
      </c>
      <c r="O282" s="87"/>
      <c r="P282" s="224">
        <f>O282*H282</f>
        <v>0</v>
      </c>
      <c r="Q282" s="224">
        <v>2.5018699999999998</v>
      </c>
      <c r="R282" s="224">
        <f>Q282*H282</f>
        <v>223.86982946999996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163</v>
      </c>
      <c r="AT282" s="226" t="s">
        <v>158</v>
      </c>
      <c r="AU282" s="226" t="s">
        <v>81</v>
      </c>
      <c r="AY282" s="20" t="s">
        <v>156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79</v>
      </c>
      <c r="BK282" s="227">
        <f>ROUND(I282*H282,2)</f>
        <v>0</v>
      </c>
      <c r="BL282" s="20" t="s">
        <v>163</v>
      </c>
      <c r="BM282" s="226" t="s">
        <v>448</v>
      </c>
    </row>
    <row r="283" s="2" customFormat="1">
      <c r="A283" s="41"/>
      <c r="B283" s="42"/>
      <c r="C283" s="43"/>
      <c r="D283" s="228" t="s">
        <v>165</v>
      </c>
      <c r="E283" s="43"/>
      <c r="F283" s="229" t="s">
        <v>449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165</v>
      </c>
      <c r="AU283" s="20" t="s">
        <v>81</v>
      </c>
    </row>
    <row r="284" s="13" customFormat="1">
      <c r="A284" s="13"/>
      <c r="B284" s="233"/>
      <c r="C284" s="234"/>
      <c r="D284" s="235" t="s">
        <v>167</v>
      </c>
      <c r="E284" s="236" t="s">
        <v>19</v>
      </c>
      <c r="F284" s="237" t="s">
        <v>450</v>
      </c>
      <c r="G284" s="234"/>
      <c r="H284" s="238">
        <v>89.480999999999995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167</v>
      </c>
      <c r="AU284" s="244" t="s">
        <v>81</v>
      </c>
      <c r="AV284" s="13" t="s">
        <v>81</v>
      </c>
      <c r="AW284" s="13" t="s">
        <v>33</v>
      </c>
      <c r="AX284" s="13" t="s">
        <v>72</v>
      </c>
      <c r="AY284" s="244" t="s">
        <v>156</v>
      </c>
    </row>
    <row r="285" s="14" customFormat="1">
      <c r="A285" s="14"/>
      <c r="B285" s="245"/>
      <c r="C285" s="246"/>
      <c r="D285" s="235" t="s">
        <v>167</v>
      </c>
      <c r="E285" s="247" t="s">
        <v>19</v>
      </c>
      <c r="F285" s="248" t="s">
        <v>169</v>
      </c>
      <c r="G285" s="246"/>
      <c r="H285" s="249">
        <v>89.480999999999995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167</v>
      </c>
      <c r="AU285" s="255" t="s">
        <v>81</v>
      </c>
      <c r="AV285" s="14" t="s">
        <v>170</v>
      </c>
      <c r="AW285" s="14" t="s">
        <v>33</v>
      </c>
      <c r="AX285" s="14" t="s">
        <v>79</v>
      </c>
      <c r="AY285" s="255" t="s">
        <v>156</v>
      </c>
    </row>
    <row r="286" s="2" customFormat="1" ht="24.15" customHeight="1">
      <c r="A286" s="41"/>
      <c r="B286" s="42"/>
      <c r="C286" s="215" t="s">
        <v>451</v>
      </c>
      <c r="D286" s="215" t="s">
        <v>158</v>
      </c>
      <c r="E286" s="216" t="s">
        <v>418</v>
      </c>
      <c r="F286" s="217" t="s">
        <v>419</v>
      </c>
      <c r="G286" s="218" t="s">
        <v>161</v>
      </c>
      <c r="H286" s="219">
        <v>89.480999999999995</v>
      </c>
      <c r="I286" s="220"/>
      <c r="J286" s="221">
        <f>ROUND(I286*H286,2)</f>
        <v>0</v>
      </c>
      <c r="K286" s="217" t="s">
        <v>162</v>
      </c>
      <c r="L286" s="47"/>
      <c r="M286" s="222" t="s">
        <v>19</v>
      </c>
      <c r="N286" s="223" t="s">
        <v>43</v>
      </c>
      <c r="O286" s="87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163</v>
      </c>
      <c r="AT286" s="226" t="s">
        <v>158</v>
      </c>
      <c r="AU286" s="226" t="s">
        <v>81</v>
      </c>
      <c r="AY286" s="20" t="s">
        <v>156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79</v>
      </c>
      <c r="BK286" s="227">
        <f>ROUND(I286*H286,2)</f>
        <v>0</v>
      </c>
      <c r="BL286" s="20" t="s">
        <v>163</v>
      </c>
      <c r="BM286" s="226" t="s">
        <v>452</v>
      </c>
    </row>
    <row r="287" s="2" customFormat="1">
      <c r="A287" s="41"/>
      <c r="B287" s="42"/>
      <c r="C287" s="43"/>
      <c r="D287" s="228" t="s">
        <v>165</v>
      </c>
      <c r="E287" s="43"/>
      <c r="F287" s="229" t="s">
        <v>421</v>
      </c>
      <c r="G287" s="43"/>
      <c r="H287" s="43"/>
      <c r="I287" s="230"/>
      <c r="J287" s="43"/>
      <c r="K287" s="43"/>
      <c r="L287" s="47"/>
      <c r="M287" s="231"/>
      <c r="N287" s="232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165</v>
      </c>
      <c r="AU287" s="20" t="s">
        <v>81</v>
      </c>
    </row>
    <row r="288" s="2" customFormat="1" ht="24.15" customHeight="1">
      <c r="A288" s="41"/>
      <c r="B288" s="42"/>
      <c r="C288" s="215" t="s">
        <v>453</v>
      </c>
      <c r="D288" s="215" t="s">
        <v>158</v>
      </c>
      <c r="E288" s="216" t="s">
        <v>454</v>
      </c>
      <c r="F288" s="217" t="s">
        <v>455</v>
      </c>
      <c r="G288" s="218" t="s">
        <v>161</v>
      </c>
      <c r="H288" s="219">
        <v>89.480999999999995</v>
      </c>
      <c r="I288" s="220"/>
      <c r="J288" s="221">
        <f>ROUND(I288*H288,2)</f>
        <v>0</v>
      </c>
      <c r="K288" s="217" t="s">
        <v>162</v>
      </c>
      <c r="L288" s="47"/>
      <c r="M288" s="222" t="s">
        <v>19</v>
      </c>
      <c r="N288" s="223" t="s">
        <v>43</v>
      </c>
      <c r="O288" s="87"/>
      <c r="P288" s="224">
        <f>O288*H288</f>
        <v>0</v>
      </c>
      <c r="Q288" s="224">
        <v>0.035349999999999999</v>
      </c>
      <c r="R288" s="224">
        <f>Q288*H288</f>
        <v>3.16315335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163</v>
      </c>
      <c r="AT288" s="226" t="s">
        <v>158</v>
      </c>
      <c r="AU288" s="226" t="s">
        <v>81</v>
      </c>
      <c r="AY288" s="20" t="s">
        <v>156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79</v>
      </c>
      <c r="BK288" s="227">
        <f>ROUND(I288*H288,2)</f>
        <v>0</v>
      </c>
      <c r="BL288" s="20" t="s">
        <v>163</v>
      </c>
      <c r="BM288" s="226" t="s">
        <v>456</v>
      </c>
    </row>
    <row r="289" s="2" customFormat="1">
      <c r="A289" s="41"/>
      <c r="B289" s="42"/>
      <c r="C289" s="43"/>
      <c r="D289" s="228" t="s">
        <v>165</v>
      </c>
      <c r="E289" s="43"/>
      <c r="F289" s="229" t="s">
        <v>457</v>
      </c>
      <c r="G289" s="43"/>
      <c r="H289" s="43"/>
      <c r="I289" s="230"/>
      <c r="J289" s="43"/>
      <c r="K289" s="43"/>
      <c r="L289" s="47"/>
      <c r="M289" s="231"/>
      <c r="N289" s="23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165</v>
      </c>
      <c r="AU289" s="20" t="s">
        <v>81</v>
      </c>
    </row>
    <row r="290" s="2" customFormat="1" ht="16.5" customHeight="1">
      <c r="A290" s="41"/>
      <c r="B290" s="42"/>
      <c r="C290" s="215" t="s">
        <v>458</v>
      </c>
      <c r="D290" s="215" t="s">
        <v>158</v>
      </c>
      <c r="E290" s="216" t="s">
        <v>423</v>
      </c>
      <c r="F290" s="217" t="s">
        <v>424</v>
      </c>
      <c r="G290" s="218" t="s">
        <v>218</v>
      </c>
      <c r="H290" s="219">
        <v>4.6829999999999998</v>
      </c>
      <c r="I290" s="220"/>
      <c r="J290" s="221">
        <f>ROUND(I290*H290,2)</f>
        <v>0</v>
      </c>
      <c r="K290" s="217" t="s">
        <v>162</v>
      </c>
      <c r="L290" s="47"/>
      <c r="M290" s="222" t="s">
        <v>19</v>
      </c>
      <c r="N290" s="223" t="s">
        <v>43</v>
      </c>
      <c r="O290" s="87"/>
      <c r="P290" s="224">
        <f>O290*H290</f>
        <v>0</v>
      </c>
      <c r="Q290" s="224">
        <v>1.06277</v>
      </c>
      <c r="R290" s="224">
        <f>Q290*H290</f>
        <v>4.9769519099999995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163</v>
      </c>
      <c r="AT290" s="226" t="s">
        <v>158</v>
      </c>
      <c r="AU290" s="226" t="s">
        <v>81</v>
      </c>
      <c r="AY290" s="20" t="s">
        <v>156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79</v>
      </c>
      <c r="BK290" s="227">
        <f>ROUND(I290*H290,2)</f>
        <v>0</v>
      </c>
      <c r="BL290" s="20" t="s">
        <v>163</v>
      </c>
      <c r="BM290" s="226" t="s">
        <v>459</v>
      </c>
    </row>
    <row r="291" s="2" customFormat="1">
      <c r="A291" s="41"/>
      <c r="B291" s="42"/>
      <c r="C291" s="43"/>
      <c r="D291" s="228" t="s">
        <v>165</v>
      </c>
      <c r="E291" s="43"/>
      <c r="F291" s="229" t="s">
        <v>426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165</v>
      </c>
      <c r="AU291" s="20" t="s">
        <v>81</v>
      </c>
    </row>
    <row r="292" s="13" customFormat="1">
      <c r="A292" s="13"/>
      <c r="B292" s="233"/>
      <c r="C292" s="234"/>
      <c r="D292" s="235" t="s">
        <v>167</v>
      </c>
      <c r="E292" s="236" t="s">
        <v>19</v>
      </c>
      <c r="F292" s="237" t="s">
        <v>460</v>
      </c>
      <c r="G292" s="234"/>
      <c r="H292" s="238">
        <v>4.6829999999999998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167</v>
      </c>
      <c r="AU292" s="244" t="s">
        <v>81</v>
      </c>
      <c r="AV292" s="13" t="s">
        <v>81</v>
      </c>
      <c r="AW292" s="13" t="s">
        <v>33</v>
      </c>
      <c r="AX292" s="13" t="s">
        <v>72</v>
      </c>
      <c r="AY292" s="244" t="s">
        <v>156</v>
      </c>
    </row>
    <row r="293" s="14" customFormat="1">
      <c r="A293" s="14"/>
      <c r="B293" s="245"/>
      <c r="C293" s="246"/>
      <c r="D293" s="235" t="s">
        <v>167</v>
      </c>
      <c r="E293" s="247" t="s">
        <v>19</v>
      </c>
      <c r="F293" s="248" t="s">
        <v>169</v>
      </c>
      <c r="G293" s="246"/>
      <c r="H293" s="249">
        <v>4.6829999999999998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167</v>
      </c>
      <c r="AU293" s="255" t="s">
        <v>81</v>
      </c>
      <c r="AV293" s="14" t="s">
        <v>170</v>
      </c>
      <c r="AW293" s="14" t="s">
        <v>33</v>
      </c>
      <c r="AX293" s="14" t="s">
        <v>79</v>
      </c>
      <c r="AY293" s="255" t="s">
        <v>156</v>
      </c>
    </row>
    <row r="294" s="2" customFormat="1" ht="24.15" customHeight="1">
      <c r="A294" s="41"/>
      <c r="B294" s="42"/>
      <c r="C294" s="215" t="s">
        <v>461</v>
      </c>
      <c r="D294" s="215" t="s">
        <v>158</v>
      </c>
      <c r="E294" s="216" t="s">
        <v>462</v>
      </c>
      <c r="F294" s="217" t="s">
        <v>463</v>
      </c>
      <c r="G294" s="218" t="s">
        <v>227</v>
      </c>
      <c r="H294" s="219">
        <v>447.40499999999997</v>
      </c>
      <c r="I294" s="220"/>
      <c r="J294" s="221">
        <f>ROUND(I294*H294,2)</f>
        <v>0</v>
      </c>
      <c r="K294" s="217" t="s">
        <v>162</v>
      </c>
      <c r="L294" s="47"/>
      <c r="M294" s="222" t="s">
        <v>19</v>
      </c>
      <c r="N294" s="223" t="s">
        <v>43</v>
      </c>
      <c r="O294" s="87"/>
      <c r="P294" s="224">
        <f>O294*H294</f>
        <v>0</v>
      </c>
      <c r="Q294" s="224">
        <v>0.0032000000000000002</v>
      </c>
      <c r="R294" s="224">
        <f>Q294*H294</f>
        <v>1.4316960000000001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163</v>
      </c>
      <c r="AT294" s="226" t="s">
        <v>158</v>
      </c>
      <c r="AU294" s="226" t="s">
        <v>81</v>
      </c>
      <c r="AY294" s="20" t="s">
        <v>156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79</v>
      </c>
      <c r="BK294" s="227">
        <f>ROUND(I294*H294,2)</f>
        <v>0</v>
      </c>
      <c r="BL294" s="20" t="s">
        <v>163</v>
      </c>
      <c r="BM294" s="226" t="s">
        <v>464</v>
      </c>
    </row>
    <row r="295" s="2" customFormat="1">
      <c r="A295" s="41"/>
      <c r="B295" s="42"/>
      <c r="C295" s="43"/>
      <c r="D295" s="228" t="s">
        <v>165</v>
      </c>
      <c r="E295" s="43"/>
      <c r="F295" s="229" t="s">
        <v>465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165</v>
      </c>
      <c r="AU295" s="20" t="s">
        <v>81</v>
      </c>
    </row>
    <row r="296" s="13" customFormat="1">
      <c r="A296" s="13"/>
      <c r="B296" s="233"/>
      <c r="C296" s="234"/>
      <c r="D296" s="235" t="s">
        <v>167</v>
      </c>
      <c r="E296" s="236" t="s">
        <v>19</v>
      </c>
      <c r="F296" s="237" t="s">
        <v>466</v>
      </c>
      <c r="G296" s="234"/>
      <c r="H296" s="238">
        <v>447.40499999999997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167</v>
      </c>
      <c r="AU296" s="244" t="s">
        <v>81</v>
      </c>
      <c r="AV296" s="13" t="s">
        <v>81</v>
      </c>
      <c r="AW296" s="13" t="s">
        <v>33</v>
      </c>
      <c r="AX296" s="13" t="s">
        <v>72</v>
      </c>
      <c r="AY296" s="244" t="s">
        <v>156</v>
      </c>
    </row>
    <row r="297" s="14" customFormat="1">
      <c r="A297" s="14"/>
      <c r="B297" s="245"/>
      <c r="C297" s="246"/>
      <c r="D297" s="235" t="s">
        <v>167</v>
      </c>
      <c r="E297" s="247" t="s">
        <v>19</v>
      </c>
      <c r="F297" s="248" t="s">
        <v>169</v>
      </c>
      <c r="G297" s="246"/>
      <c r="H297" s="249">
        <v>447.40499999999997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167</v>
      </c>
      <c r="AU297" s="255" t="s">
        <v>81</v>
      </c>
      <c r="AV297" s="14" t="s">
        <v>170</v>
      </c>
      <c r="AW297" s="14" t="s">
        <v>33</v>
      </c>
      <c r="AX297" s="14" t="s">
        <v>79</v>
      </c>
      <c r="AY297" s="255" t="s">
        <v>156</v>
      </c>
    </row>
    <row r="298" s="2" customFormat="1" ht="16.5" customHeight="1">
      <c r="A298" s="41"/>
      <c r="B298" s="42"/>
      <c r="C298" s="215" t="s">
        <v>467</v>
      </c>
      <c r="D298" s="215" t="s">
        <v>158</v>
      </c>
      <c r="E298" s="216" t="s">
        <v>468</v>
      </c>
      <c r="F298" s="217" t="s">
        <v>469</v>
      </c>
      <c r="G298" s="218" t="s">
        <v>227</v>
      </c>
      <c r="H298" s="219">
        <v>447.40499999999997</v>
      </c>
      <c r="I298" s="220"/>
      <c r="J298" s="221">
        <f>ROUND(I298*H298,2)</f>
        <v>0</v>
      </c>
      <c r="K298" s="217" t="s">
        <v>162</v>
      </c>
      <c r="L298" s="47"/>
      <c r="M298" s="222" t="s">
        <v>19</v>
      </c>
      <c r="N298" s="223" t="s">
        <v>43</v>
      </c>
      <c r="O298" s="87"/>
      <c r="P298" s="224">
        <f>O298*H298</f>
        <v>0</v>
      </c>
      <c r="Q298" s="224">
        <v>0</v>
      </c>
      <c r="R298" s="224">
        <f>Q298*H298</f>
        <v>0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163</v>
      </c>
      <c r="AT298" s="226" t="s">
        <v>158</v>
      </c>
      <c r="AU298" s="226" t="s">
        <v>81</v>
      </c>
      <c r="AY298" s="20" t="s">
        <v>156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79</v>
      </c>
      <c r="BK298" s="227">
        <f>ROUND(I298*H298,2)</f>
        <v>0</v>
      </c>
      <c r="BL298" s="20" t="s">
        <v>163</v>
      </c>
      <c r="BM298" s="226" t="s">
        <v>470</v>
      </c>
    </row>
    <row r="299" s="2" customFormat="1">
      <c r="A299" s="41"/>
      <c r="B299" s="42"/>
      <c r="C299" s="43"/>
      <c r="D299" s="228" t="s">
        <v>165</v>
      </c>
      <c r="E299" s="43"/>
      <c r="F299" s="229" t="s">
        <v>471</v>
      </c>
      <c r="G299" s="43"/>
      <c r="H299" s="43"/>
      <c r="I299" s="230"/>
      <c r="J299" s="43"/>
      <c r="K299" s="43"/>
      <c r="L299" s="47"/>
      <c r="M299" s="231"/>
      <c r="N299" s="232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165</v>
      </c>
      <c r="AU299" s="20" t="s">
        <v>81</v>
      </c>
    </row>
    <row r="300" s="2" customFormat="1" ht="24.15" customHeight="1">
      <c r="A300" s="41"/>
      <c r="B300" s="42"/>
      <c r="C300" s="215" t="s">
        <v>472</v>
      </c>
      <c r="D300" s="215" t="s">
        <v>158</v>
      </c>
      <c r="E300" s="216" t="s">
        <v>473</v>
      </c>
      <c r="F300" s="217" t="s">
        <v>474</v>
      </c>
      <c r="G300" s="218" t="s">
        <v>398</v>
      </c>
      <c r="H300" s="219">
        <v>85.900000000000006</v>
      </c>
      <c r="I300" s="220"/>
      <c r="J300" s="221">
        <f>ROUND(I300*H300,2)</f>
        <v>0</v>
      </c>
      <c r="K300" s="217" t="s">
        <v>162</v>
      </c>
      <c r="L300" s="47"/>
      <c r="M300" s="222" t="s">
        <v>19</v>
      </c>
      <c r="N300" s="223" t="s">
        <v>43</v>
      </c>
      <c r="O300" s="87"/>
      <c r="P300" s="224">
        <f>O300*H300</f>
        <v>0</v>
      </c>
      <c r="Q300" s="224">
        <v>2.0000000000000002E-05</v>
      </c>
      <c r="R300" s="224">
        <f>Q300*H300</f>
        <v>0.0017180000000000003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163</v>
      </c>
      <c r="AT300" s="226" t="s">
        <v>158</v>
      </c>
      <c r="AU300" s="226" t="s">
        <v>81</v>
      </c>
      <c r="AY300" s="20" t="s">
        <v>156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79</v>
      </c>
      <c r="BK300" s="227">
        <f>ROUND(I300*H300,2)</f>
        <v>0</v>
      </c>
      <c r="BL300" s="20" t="s">
        <v>163</v>
      </c>
      <c r="BM300" s="226" t="s">
        <v>475</v>
      </c>
    </row>
    <row r="301" s="2" customFormat="1">
      <c r="A301" s="41"/>
      <c r="B301" s="42"/>
      <c r="C301" s="43"/>
      <c r="D301" s="228" t="s">
        <v>165</v>
      </c>
      <c r="E301" s="43"/>
      <c r="F301" s="229" t="s">
        <v>476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165</v>
      </c>
      <c r="AU301" s="20" t="s">
        <v>81</v>
      </c>
    </row>
    <row r="302" s="15" customFormat="1">
      <c r="A302" s="15"/>
      <c r="B302" s="256"/>
      <c r="C302" s="257"/>
      <c r="D302" s="235" t="s">
        <v>167</v>
      </c>
      <c r="E302" s="258" t="s">
        <v>19</v>
      </c>
      <c r="F302" s="259" t="s">
        <v>477</v>
      </c>
      <c r="G302" s="257"/>
      <c r="H302" s="258" t="s">
        <v>19</v>
      </c>
      <c r="I302" s="260"/>
      <c r="J302" s="257"/>
      <c r="K302" s="257"/>
      <c r="L302" s="261"/>
      <c r="M302" s="262"/>
      <c r="N302" s="263"/>
      <c r="O302" s="263"/>
      <c r="P302" s="263"/>
      <c r="Q302" s="263"/>
      <c r="R302" s="263"/>
      <c r="S302" s="263"/>
      <c r="T302" s="26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5" t="s">
        <v>167</v>
      </c>
      <c r="AU302" s="265" t="s">
        <v>81</v>
      </c>
      <c r="AV302" s="15" t="s">
        <v>79</v>
      </c>
      <c r="AW302" s="15" t="s">
        <v>33</v>
      </c>
      <c r="AX302" s="15" t="s">
        <v>72</v>
      </c>
      <c r="AY302" s="265" t="s">
        <v>156</v>
      </c>
    </row>
    <row r="303" s="13" customFormat="1">
      <c r="A303" s="13"/>
      <c r="B303" s="233"/>
      <c r="C303" s="234"/>
      <c r="D303" s="235" t="s">
        <v>167</v>
      </c>
      <c r="E303" s="236" t="s">
        <v>19</v>
      </c>
      <c r="F303" s="237" t="s">
        <v>478</v>
      </c>
      <c r="G303" s="234"/>
      <c r="H303" s="238">
        <v>85.900000000000006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167</v>
      </c>
      <c r="AU303" s="244" t="s">
        <v>81</v>
      </c>
      <c r="AV303" s="13" t="s">
        <v>81</v>
      </c>
      <c r="AW303" s="13" t="s">
        <v>33</v>
      </c>
      <c r="AX303" s="13" t="s">
        <v>72</v>
      </c>
      <c r="AY303" s="244" t="s">
        <v>156</v>
      </c>
    </row>
    <row r="304" s="14" customFormat="1">
      <c r="A304" s="14"/>
      <c r="B304" s="245"/>
      <c r="C304" s="246"/>
      <c r="D304" s="235" t="s">
        <v>167</v>
      </c>
      <c r="E304" s="247" t="s">
        <v>19</v>
      </c>
      <c r="F304" s="248" t="s">
        <v>169</v>
      </c>
      <c r="G304" s="246"/>
      <c r="H304" s="249">
        <v>85.900000000000006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167</v>
      </c>
      <c r="AU304" s="255" t="s">
        <v>81</v>
      </c>
      <c r="AV304" s="14" t="s">
        <v>170</v>
      </c>
      <c r="AW304" s="14" t="s">
        <v>33</v>
      </c>
      <c r="AX304" s="14" t="s">
        <v>79</v>
      </c>
      <c r="AY304" s="255" t="s">
        <v>156</v>
      </c>
    </row>
    <row r="305" s="2" customFormat="1" ht="24.15" customHeight="1">
      <c r="A305" s="41"/>
      <c r="B305" s="42"/>
      <c r="C305" s="215" t="s">
        <v>479</v>
      </c>
      <c r="D305" s="215" t="s">
        <v>158</v>
      </c>
      <c r="E305" s="216" t="s">
        <v>480</v>
      </c>
      <c r="F305" s="217" t="s">
        <v>481</v>
      </c>
      <c r="G305" s="218" t="s">
        <v>398</v>
      </c>
      <c r="H305" s="219">
        <v>122</v>
      </c>
      <c r="I305" s="220"/>
      <c r="J305" s="221">
        <f>ROUND(I305*H305,2)</f>
        <v>0</v>
      </c>
      <c r="K305" s="217" t="s">
        <v>162</v>
      </c>
      <c r="L305" s="47"/>
      <c r="M305" s="222" t="s">
        <v>19</v>
      </c>
      <c r="N305" s="223" t="s">
        <v>43</v>
      </c>
      <c r="O305" s="87"/>
      <c r="P305" s="224">
        <f>O305*H305</f>
        <v>0</v>
      </c>
      <c r="Q305" s="224">
        <v>1.0000000000000001E-05</v>
      </c>
      <c r="R305" s="224">
        <f>Q305*H305</f>
        <v>0.0012200000000000002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163</v>
      </c>
      <c r="AT305" s="226" t="s">
        <v>158</v>
      </c>
      <c r="AU305" s="226" t="s">
        <v>81</v>
      </c>
      <c r="AY305" s="20" t="s">
        <v>156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79</v>
      </c>
      <c r="BK305" s="227">
        <f>ROUND(I305*H305,2)</f>
        <v>0</v>
      </c>
      <c r="BL305" s="20" t="s">
        <v>163</v>
      </c>
      <c r="BM305" s="226" t="s">
        <v>482</v>
      </c>
    </row>
    <row r="306" s="2" customFormat="1">
      <c r="A306" s="41"/>
      <c r="B306" s="42"/>
      <c r="C306" s="43"/>
      <c r="D306" s="228" t="s">
        <v>165</v>
      </c>
      <c r="E306" s="43"/>
      <c r="F306" s="229" t="s">
        <v>483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165</v>
      </c>
      <c r="AU306" s="20" t="s">
        <v>81</v>
      </c>
    </row>
    <row r="307" s="13" customFormat="1">
      <c r="A307" s="13"/>
      <c r="B307" s="233"/>
      <c r="C307" s="234"/>
      <c r="D307" s="235" t="s">
        <v>167</v>
      </c>
      <c r="E307" s="236" t="s">
        <v>19</v>
      </c>
      <c r="F307" s="237" t="s">
        <v>484</v>
      </c>
      <c r="G307" s="234"/>
      <c r="H307" s="238">
        <v>122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167</v>
      </c>
      <c r="AU307" s="244" t="s">
        <v>81</v>
      </c>
      <c r="AV307" s="13" t="s">
        <v>81</v>
      </c>
      <c r="AW307" s="13" t="s">
        <v>33</v>
      </c>
      <c r="AX307" s="13" t="s">
        <v>72</v>
      </c>
      <c r="AY307" s="244" t="s">
        <v>156</v>
      </c>
    </row>
    <row r="308" s="14" customFormat="1">
      <c r="A308" s="14"/>
      <c r="B308" s="245"/>
      <c r="C308" s="246"/>
      <c r="D308" s="235" t="s">
        <v>167</v>
      </c>
      <c r="E308" s="247" t="s">
        <v>19</v>
      </c>
      <c r="F308" s="248" t="s">
        <v>169</v>
      </c>
      <c r="G308" s="246"/>
      <c r="H308" s="249">
        <v>122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167</v>
      </c>
      <c r="AU308" s="255" t="s">
        <v>81</v>
      </c>
      <c r="AV308" s="14" t="s">
        <v>170</v>
      </c>
      <c r="AW308" s="14" t="s">
        <v>33</v>
      </c>
      <c r="AX308" s="14" t="s">
        <v>79</v>
      </c>
      <c r="AY308" s="255" t="s">
        <v>156</v>
      </c>
    </row>
    <row r="309" s="2" customFormat="1" ht="16.5" customHeight="1">
      <c r="A309" s="41"/>
      <c r="B309" s="42"/>
      <c r="C309" s="215" t="s">
        <v>485</v>
      </c>
      <c r="D309" s="215" t="s">
        <v>158</v>
      </c>
      <c r="E309" s="216" t="s">
        <v>486</v>
      </c>
      <c r="F309" s="217" t="s">
        <v>487</v>
      </c>
      <c r="G309" s="218" t="s">
        <v>398</v>
      </c>
      <c r="H309" s="219">
        <v>122</v>
      </c>
      <c r="I309" s="220"/>
      <c r="J309" s="221">
        <f>ROUND(I309*H309,2)</f>
        <v>0</v>
      </c>
      <c r="K309" s="217" t="s">
        <v>162</v>
      </c>
      <c r="L309" s="47"/>
      <c r="M309" s="222" t="s">
        <v>19</v>
      </c>
      <c r="N309" s="223" t="s">
        <v>43</v>
      </c>
      <c r="O309" s="87"/>
      <c r="P309" s="224">
        <f>O309*H309</f>
        <v>0</v>
      </c>
      <c r="Q309" s="224">
        <v>5.0000000000000002E-05</v>
      </c>
      <c r="R309" s="224">
        <f>Q309*H309</f>
        <v>0.0061000000000000004</v>
      </c>
      <c r="S309" s="224">
        <v>0</v>
      </c>
      <c r="T309" s="22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6" t="s">
        <v>163</v>
      </c>
      <c r="AT309" s="226" t="s">
        <v>158</v>
      </c>
      <c r="AU309" s="226" t="s">
        <v>81</v>
      </c>
      <c r="AY309" s="20" t="s">
        <v>156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20" t="s">
        <v>79</v>
      </c>
      <c r="BK309" s="227">
        <f>ROUND(I309*H309,2)</f>
        <v>0</v>
      </c>
      <c r="BL309" s="20" t="s">
        <v>163</v>
      </c>
      <c r="BM309" s="226" t="s">
        <v>488</v>
      </c>
    </row>
    <row r="310" s="2" customFormat="1">
      <c r="A310" s="41"/>
      <c r="B310" s="42"/>
      <c r="C310" s="43"/>
      <c r="D310" s="228" t="s">
        <v>165</v>
      </c>
      <c r="E310" s="43"/>
      <c r="F310" s="229" t="s">
        <v>489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165</v>
      </c>
      <c r="AU310" s="20" t="s">
        <v>81</v>
      </c>
    </row>
    <row r="311" s="12" customFormat="1" ht="22.8" customHeight="1">
      <c r="A311" s="12"/>
      <c r="B311" s="199"/>
      <c r="C311" s="200"/>
      <c r="D311" s="201" t="s">
        <v>71</v>
      </c>
      <c r="E311" s="213" t="s">
        <v>215</v>
      </c>
      <c r="F311" s="213" t="s">
        <v>490</v>
      </c>
      <c r="G311" s="200"/>
      <c r="H311" s="200"/>
      <c r="I311" s="203"/>
      <c r="J311" s="214">
        <f>BK311</f>
        <v>0</v>
      </c>
      <c r="K311" s="200"/>
      <c r="L311" s="205"/>
      <c r="M311" s="206"/>
      <c r="N311" s="207"/>
      <c r="O311" s="207"/>
      <c r="P311" s="208">
        <f>P312+P314+P319</f>
        <v>0</v>
      </c>
      <c r="Q311" s="207"/>
      <c r="R311" s="208">
        <f>R312+R314+R319</f>
        <v>0.014578190000000001</v>
      </c>
      <c r="S311" s="207"/>
      <c r="T311" s="209">
        <f>T312+T314+T319</f>
        <v>46.985400000000006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0" t="s">
        <v>79</v>
      </c>
      <c r="AT311" s="211" t="s">
        <v>71</v>
      </c>
      <c r="AU311" s="211" t="s">
        <v>79</v>
      </c>
      <c r="AY311" s="210" t="s">
        <v>156</v>
      </c>
      <c r="BK311" s="212">
        <f>BK312+BK314+BK319</f>
        <v>0</v>
      </c>
    </row>
    <row r="312" s="12" customFormat="1" ht="20.88" customHeight="1">
      <c r="A312" s="12"/>
      <c r="B312" s="199"/>
      <c r="C312" s="200"/>
      <c r="D312" s="201" t="s">
        <v>71</v>
      </c>
      <c r="E312" s="213" t="s">
        <v>491</v>
      </c>
      <c r="F312" s="213" t="s">
        <v>492</v>
      </c>
      <c r="G312" s="200"/>
      <c r="H312" s="200"/>
      <c r="I312" s="203"/>
      <c r="J312" s="214">
        <f>BK312</f>
        <v>0</v>
      </c>
      <c r="K312" s="200"/>
      <c r="L312" s="205"/>
      <c r="M312" s="206"/>
      <c r="N312" s="207"/>
      <c r="O312" s="207"/>
      <c r="P312" s="208">
        <f>P313</f>
        <v>0</v>
      </c>
      <c r="Q312" s="207"/>
      <c r="R312" s="208">
        <f>R313</f>
        <v>0</v>
      </c>
      <c r="S312" s="207"/>
      <c r="T312" s="209">
        <f>T313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10" t="s">
        <v>79</v>
      </c>
      <c r="AT312" s="211" t="s">
        <v>71</v>
      </c>
      <c r="AU312" s="211" t="s">
        <v>81</v>
      </c>
      <c r="AY312" s="210" t="s">
        <v>156</v>
      </c>
      <c r="BK312" s="212">
        <f>BK313</f>
        <v>0</v>
      </c>
    </row>
    <row r="313" s="2" customFormat="1" ht="37.8" customHeight="1">
      <c r="A313" s="41"/>
      <c r="B313" s="42"/>
      <c r="C313" s="215" t="s">
        <v>493</v>
      </c>
      <c r="D313" s="215" t="s">
        <v>158</v>
      </c>
      <c r="E313" s="216" t="s">
        <v>494</v>
      </c>
      <c r="F313" s="217" t="s">
        <v>495</v>
      </c>
      <c r="G313" s="218" t="s">
        <v>496</v>
      </c>
      <c r="H313" s="219">
        <v>1</v>
      </c>
      <c r="I313" s="220"/>
      <c r="J313" s="221">
        <f>ROUND(I313*H313,2)</f>
        <v>0</v>
      </c>
      <c r="K313" s="217" t="s">
        <v>19</v>
      </c>
      <c r="L313" s="47"/>
      <c r="M313" s="222" t="s">
        <v>19</v>
      </c>
      <c r="N313" s="223" t="s">
        <v>43</v>
      </c>
      <c r="O313" s="87"/>
      <c r="P313" s="224">
        <f>O313*H313</f>
        <v>0</v>
      </c>
      <c r="Q313" s="224">
        <v>0</v>
      </c>
      <c r="R313" s="224">
        <f>Q313*H313</f>
        <v>0</v>
      </c>
      <c r="S313" s="224">
        <v>0</v>
      </c>
      <c r="T313" s="225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6" t="s">
        <v>163</v>
      </c>
      <c r="AT313" s="226" t="s">
        <v>158</v>
      </c>
      <c r="AU313" s="226" t="s">
        <v>170</v>
      </c>
      <c r="AY313" s="20" t="s">
        <v>156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20" t="s">
        <v>79</v>
      </c>
      <c r="BK313" s="227">
        <f>ROUND(I313*H313,2)</f>
        <v>0</v>
      </c>
      <c r="BL313" s="20" t="s">
        <v>163</v>
      </c>
      <c r="BM313" s="226" t="s">
        <v>497</v>
      </c>
    </row>
    <row r="314" s="12" customFormat="1" ht="20.88" customHeight="1">
      <c r="A314" s="12"/>
      <c r="B314" s="199"/>
      <c r="C314" s="200"/>
      <c r="D314" s="201" t="s">
        <v>71</v>
      </c>
      <c r="E314" s="213" t="s">
        <v>498</v>
      </c>
      <c r="F314" s="213" t="s">
        <v>499</v>
      </c>
      <c r="G314" s="200"/>
      <c r="H314" s="200"/>
      <c r="I314" s="203"/>
      <c r="J314" s="214">
        <f>BK314</f>
        <v>0</v>
      </c>
      <c r="K314" s="200"/>
      <c r="L314" s="205"/>
      <c r="M314" s="206"/>
      <c r="N314" s="207"/>
      <c r="O314" s="207"/>
      <c r="P314" s="208">
        <f>SUM(P315:P318)</f>
        <v>0</v>
      </c>
      <c r="Q314" s="207"/>
      <c r="R314" s="208">
        <f>SUM(R315:R318)</f>
        <v>0.013774890000000001</v>
      </c>
      <c r="S314" s="207"/>
      <c r="T314" s="209">
        <f>SUM(T315:T318)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0" t="s">
        <v>79</v>
      </c>
      <c r="AT314" s="211" t="s">
        <v>71</v>
      </c>
      <c r="AU314" s="211" t="s">
        <v>81</v>
      </c>
      <c r="AY314" s="210" t="s">
        <v>156</v>
      </c>
      <c r="BK314" s="212">
        <f>SUM(BK315:BK318)</f>
        <v>0</v>
      </c>
    </row>
    <row r="315" s="2" customFormat="1" ht="24.15" customHeight="1">
      <c r="A315" s="41"/>
      <c r="B315" s="42"/>
      <c r="C315" s="215" t="s">
        <v>500</v>
      </c>
      <c r="D315" s="215" t="s">
        <v>158</v>
      </c>
      <c r="E315" s="216" t="s">
        <v>501</v>
      </c>
      <c r="F315" s="217" t="s">
        <v>502</v>
      </c>
      <c r="G315" s="218" t="s">
        <v>227</v>
      </c>
      <c r="H315" s="219">
        <v>459.16300000000001</v>
      </c>
      <c r="I315" s="220"/>
      <c r="J315" s="221">
        <f>ROUND(I315*H315,2)</f>
        <v>0</v>
      </c>
      <c r="K315" s="217" t="s">
        <v>162</v>
      </c>
      <c r="L315" s="47"/>
      <c r="M315" s="222" t="s">
        <v>19</v>
      </c>
      <c r="N315" s="223" t="s">
        <v>43</v>
      </c>
      <c r="O315" s="87"/>
      <c r="P315" s="224">
        <f>O315*H315</f>
        <v>0</v>
      </c>
      <c r="Q315" s="224">
        <v>3.0000000000000001E-05</v>
      </c>
      <c r="R315" s="224">
        <f>Q315*H315</f>
        <v>0.013774890000000001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163</v>
      </c>
      <c r="AT315" s="226" t="s">
        <v>158</v>
      </c>
      <c r="AU315" s="226" t="s">
        <v>170</v>
      </c>
      <c r="AY315" s="20" t="s">
        <v>156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79</v>
      </c>
      <c r="BK315" s="227">
        <f>ROUND(I315*H315,2)</f>
        <v>0</v>
      </c>
      <c r="BL315" s="20" t="s">
        <v>163</v>
      </c>
      <c r="BM315" s="226" t="s">
        <v>503</v>
      </c>
    </row>
    <row r="316" s="2" customFormat="1">
      <c r="A316" s="41"/>
      <c r="B316" s="42"/>
      <c r="C316" s="43"/>
      <c r="D316" s="228" t="s">
        <v>165</v>
      </c>
      <c r="E316" s="43"/>
      <c r="F316" s="229" t="s">
        <v>504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165</v>
      </c>
      <c r="AU316" s="20" t="s">
        <v>170</v>
      </c>
    </row>
    <row r="317" s="13" customFormat="1">
      <c r="A317" s="13"/>
      <c r="B317" s="233"/>
      <c r="C317" s="234"/>
      <c r="D317" s="235" t="s">
        <v>167</v>
      </c>
      <c r="E317" s="236" t="s">
        <v>19</v>
      </c>
      <c r="F317" s="237" t="s">
        <v>505</v>
      </c>
      <c r="G317" s="234"/>
      <c r="H317" s="238">
        <v>459.16300000000001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167</v>
      </c>
      <c r="AU317" s="244" t="s">
        <v>170</v>
      </c>
      <c r="AV317" s="13" t="s">
        <v>81</v>
      </c>
      <c r="AW317" s="13" t="s">
        <v>33</v>
      </c>
      <c r="AX317" s="13" t="s">
        <v>72</v>
      </c>
      <c r="AY317" s="244" t="s">
        <v>156</v>
      </c>
    </row>
    <row r="318" s="14" customFormat="1">
      <c r="A318" s="14"/>
      <c r="B318" s="245"/>
      <c r="C318" s="246"/>
      <c r="D318" s="235" t="s">
        <v>167</v>
      </c>
      <c r="E318" s="247" t="s">
        <v>19</v>
      </c>
      <c r="F318" s="248" t="s">
        <v>169</v>
      </c>
      <c r="G318" s="246"/>
      <c r="H318" s="249">
        <v>459.16300000000001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167</v>
      </c>
      <c r="AU318" s="255" t="s">
        <v>170</v>
      </c>
      <c r="AV318" s="14" t="s">
        <v>170</v>
      </c>
      <c r="AW318" s="14" t="s">
        <v>33</v>
      </c>
      <c r="AX318" s="14" t="s">
        <v>79</v>
      </c>
      <c r="AY318" s="255" t="s">
        <v>156</v>
      </c>
    </row>
    <row r="319" s="12" customFormat="1" ht="20.88" customHeight="1">
      <c r="A319" s="12"/>
      <c r="B319" s="199"/>
      <c r="C319" s="200"/>
      <c r="D319" s="201" t="s">
        <v>71</v>
      </c>
      <c r="E319" s="213" t="s">
        <v>506</v>
      </c>
      <c r="F319" s="213" t="s">
        <v>507</v>
      </c>
      <c r="G319" s="200"/>
      <c r="H319" s="200"/>
      <c r="I319" s="203"/>
      <c r="J319" s="214">
        <f>BK319</f>
        <v>0</v>
      </c>
      <c r="K319" s="200"/>
      <c r="L319" s="205"/>
      <c r="M319" s="206"/>
      <c r="N319" s="207"/>
      <c r="O319" s="207"/>
      <c r="P319" s="208">
        <f>SUM(P320:P329)</f>
        <v>0</v>
      </c>
      <c r="Q319" s="207"/>
      <c r="R319" s="208">
        <f>SUM(R320:R329)</f>
        <v>0.00080330000000000006</v>
      </c>
      <c r="S319" s="207"/>
      <c r="T319" s="209">
        <f>SUM(T320:T329)</f>
        <v>46.985400000000006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0" t="s">
        <v>79</v>
      </c>
      <c r="AT319" s="211" t="s">
        <v>71</v>
      </c>
      <c r="AU319" s="211" t="s">
        <v>81</v>
      </c>
      <c r="AY319" s="210" t="s">
        <v>156</v>
      </c>
      <c r="BK319" s="212">
        <f>SUM(BK320:BK329)</f>
        <v>0</v>
      </c>
    </row>
    <row r="320" s="2" customFormat="1" ht="16.5" customHeight="1">
      <c r="A320" s="41"/>
      <c r="B320" s="42"/>
      <c r="C320" s="215" t="s">
        <v>508</v>
      </c>
      <c r="D320" s="215" t="s">
        <v>158</v>
      </c>
      <c r="E320" s="216" t="s">
        <v>509</v>
      </c>
      <c r="F320" s="217" t="s">
        <v>510</v>
      </c>
      <c r="G320" s="218" t="s">
        <v>398</v>
      </c>
      <c r="H320" s="219">
        <v>80.329999999999998</v>
      </c>
      <c r="I320" s="220"/>
      <c r="J320" s="221">
        <f>ROUND(I320*H320,2)</f>
        <v>0</v>
      </c>
      <c r="K320" s="217" t="s">
        <v>162</v>
      </c>
      <c r="L320" s="47"/>
      <c r="M320" s="222" t="s">
        <v>19</v>
      </c>
      <c r="N320" s="223" t="s">
        <v>43</v>
      </c>
      <c r="O320" s="87"/>
      <c r="P320" s="224">
        <f>O320*H320</f>
        <v>0</v>
      </c>
      <c r="Q320" s="224">
        <v>1.0000000000000001E-05</v>
      </c>
      <c r="R320" s="224">
        <f>Q320*H320</f>
        <v>0.00080330000000000006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163</v>
      </c>
      <c r="AT320" s="226" t="s">
        <v>158</v>
      </c>
      <c r="AU320" s="226" t="s">
        <v>170</v>
      </c>
      <c r="AY320" s="20" t="s">
        <v>156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79</v>
      </c>
      <c r="BK320" s="227">
        <f>ROUND(I320*H320,2)</f>
        <v>0</v>
      </c>
      <c r="BL320" s="20" t="s">
        <v>163</v>
      </c>
      <c r="BM320" s="226" t="s">
        <v>511</v>
      </c>
    </row>
    <row r="321" s="2" customFormat="1">
      <c r="A321" s="41"/>
      <c r="B321" s="42"/>
      <c r="C321" s="43"/>
      <c r="D321" s="228" t="s">
        <v>165</v>
      </c>
      <c r="E321" s="43"/>
      <c r="F321" s="229" t="s">
        <v>512</v>
      </c>
      <c r="G321" s="43"/>
      <c r="H321" s="43"/>
      <c r="I321" s="230"/>
      <c r="J321" s="43"/>
      <c r="K321" s="43"/>
      <c r="L321" s="47"/>
      <c r="M321" s="231"/>
      <c r="N321" s="232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165</v>
      </c>
      <c r="AU321" s="20" t="s">
        <v>170</v>
      </c>
    </row>
    <row r="322" s="15" customFormat="1">
      <c r="A322" s="15"/>
      <c r="B322" s="256"/>
      <c r="C322" s="257"/>
      <c r="D322" s="235" t="s">
        <v>167</v>
      </c>
      <c r="E322" s="258" t="s">
        <v>19</v>
      </c>
      <c r="F322" s="259" t="s">
        <v>513</v>
      </c>
      <c r="G322" s="257"/>
      <c r="H322" s="258" t="s">
        <v>19</v>
      </c>
      <c r="I322" s="260"/>
      <c r="J322" s="257"/>
      <c r="K322" s="257"/>
      <c r="L322" s="261"/>
      <c r="M322" s="262"/>
      <c r="N322" s="263"/>
      <c r="O322" s="263"/>
      <c r="P322" s="263"/>
      <c r="Q322" s="263"/>
      <c r="R322" s="263"/>
      <c r="S322" s="263"/>
      <c r="T322" s="264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5" t="s">
        <v>167</v>
      </c>
      <c r="AU322" s="265" t="s">
        <v>170</v>
      </c>
      <c r="AV322" s="15" t="s">
        <v>79</v>
      </c>
      <c r="AW322" s="15" t="s">
        <v>33</v>
      </c>
      <c r="AX322" s="15" t="s">
        <v>72</v>
      </c>
      <c r="AY322" s="265" t="s">
        <v>156</v>
      </c>
    </row>
    <row r="323" s="13" customFormat="1">
      <c r="A323" s="13"/>
      <c r="B323" s="233"/>
      <c r="C323" s="234"/>
      <c r="D323" s="235" t="s">
        <v>167</v>
      </c>
      <c r="E323" s="236" t="s">
        <v>19</v>
      </c>
      <c r="F323" s="237" t="s">
        <v>514</v>
      </c>
      <c r="G323" s="234"/>
      <c r="H323" s="238">
        <v>80.329999999999998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167</v>
      </c>
      <c r="AU323" s="244" t="s">
        <v>170</v>
      </c>
      <c r="AV323" s="13" t="s">
        <v>81</v>
      </c>
      <c r="AW323" s="13" t="s">
        <v>33</v>
      </c>
      <c r="AX323" s="13" t="s">
        <v>72</v>
      </c>
      <c r="AY323" s="244" t="s">
        <v>156</v>
      </c>
    </row>
    <row r="324" s="14" customFormat="1">
      <c r="A324" s="14"/>
      <c r="B324" s="245"/>
      <c r="C324" s="246"/>
      <c r="D324" s="235" t="s">
        <v>167</v>
      </c>
      <c r="E324" s="247" t="s">
        <v>19</v>
      </c>
      <c r="F324" s="248" t="s">
        <v>169</v>
      </c>
      <c r="G324" s="246"/>
      <c r="H324" s="249">
        <v>80.329999999999998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167</v>
      </c>
      <c r="AU324" s="255" t="s">
        <v>170</v>
      </c>
      <c r="AV324" s="14" t="s">
        <v>170</v>
      </c>
      <c r="AW324" s="14" t="s">
        <v>33</v>
      </c>
      <c r="AX324" s="14" t="s">
        <v>79</v>
      </c>
      <c r="AY324" s="255" t="s">
        <v>156</v>
      </c>
    </row>
    <row r="325" s="2" customFormat="1" ht="16.5" customHeight="1">
      <c r="A325" s="41"/>
      <c r="B325" s="42"/>
      <c r="C325" s="215" t="s">
        <v>515</v>
      </c>
      <c r="D325" s="215" t="s">
        <v>158</v>
      </c>
      <c r="E325" s="216" t="s">
        <v>516</v>
      </c>
      <c r="F325" s="217" t="s">
        <v>517</v>
      </c>
      <c r="G325" s="218" t="s">
        <v>161</v>
      </c>
      <c r="H325" s="219">
        <v>21.356999999999999</v>
      </c>
      <c r="I325" s="220"/>
      <c r="J325" s="221">
        <f>ROUND(I325*H325,2)</f>
        <v>0</v>
      </c>
      <c r="K325" s="217" t="s">
        <v>162</v>
      </c>
      <c r="L325" s="47"/>
      <c r="M325" s="222" t="s">
        <v>19</v>
      </c>
      <c r="N325" s="223" t="s">
        <v>43</v>
      </c>
      <c r="O325" s="87"/>
      <c r="P325" s="224">
        <f>O325*H325</f>
        <v>0</v>
      </c>
      <c r="Q325" s="224">
        <v>0</v>
      </c>
      <c r="R325" s="224">
        <f>Q325*H325</f>
        <v>0</v>
      </c>
      <c r="S325" s="224">
        <v>2.2000000000000002</v>
      </c>
      <c r="T325" s="225">
        <f>S325*H325</f>
        <v>46.985400000000006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6" t="s">
        <v>163</v>
      </c>
      <c r="AT325" s="226" t="s">
        <v>158</v>
      </c>
      <c r="AU325" s="226" t="s">
        <v>170</v>
      </c>
      <c r="AY325" s="20" t="s">
        <v>156</v>
      </c>
      <c r="BE325" s="227">
        <f>IF(N325="základní",J325,0)</f>
        <v>0</v>
      </c>
      <c r="BF325" s="227">
        <f>IF(N325="snížená",J325,0)</f>
        <v>0</v>
      </c>
      <c r="BG325" s="227">
        <f>IF(N325="zákl. přenesená",J325,0)</f>
        <v>0</v>
      </c>
      <c r="BH325" s="227">
        <f>IF(N325="sníž. přenesená",J325,0)</f>
        <v>0</v>
      </c>
      <c r="BI325" s="227">
        <f>IF(N325="nulová",J325,0)</f>
        <v>0</v>
      </c>
      <c r="BJ325" s="20" t="s">
        <v>79</v>
      </c>
      <c r="BK325" s="227">
        <f>ROUND(I325*H325,2)</f>
        <v>0</v>
      </c>
      <c r="BL325" s="20" t="s">
        <v>163</v>
      </c>
      <c r="BM325" s="226" t="s">
        <v>518</v>
      </c>
    </row>
    <row r="326" s="2" customFormat="1">
      <c r="A326" s="41"/>
      <c r="B326" s="42"/>
      <c r="C326" s="43"/>
      <c r="D326" s="228" t="s">
        <v>165</v>
      </c>
      <c r="E326" s="43"/>
      <c r="F326" s="229" t="s">
        <v>519</v>
      </c>
      <c r="G326" s="43"/>
      <c r="H326" s="43"/>
      <c r="I326" s="230"/>
      <c r="J326" s="43"/>
      <c r="K326" s="43"/>
      <c r="L326" s="47"/>
      <c r="M326" s="231"/>
      <c r="N326" s="232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165</v>
      </c>
      <c r="AU326" s="20" t="s">
        <v>170</v>
      </c>
    </row>
    <row r="327" s="15" customFormat="1">
      <c r="A327" s="15"/>
      <c r="B327" s="256"/>
      <c r="C327" s="257"/>
      <c r="D327" s="235" t="s">
        <v>167</v>
      </c>
      <c r="E327" s="258" t="s">
        <v>19</v>
      </c>
      <c r="F327" s="259" t="s">
        <v>513</v>
      </c>
      <c r="G327" s="257"/>
      <c r="H327" s="258" t="s">
        <v>19</v>
      </c>
      <c r="I327" s="260"/>
      <c r="J327" s="257"/>
      <c r="K327" s="257"/>
      <c r="L327" s="261"/>
      <c r="M327" s="262"/>
      <c r="N327" s="263"/>
      <c r="O327" s="263"/>
      <c r="P327" s="263"/>
      <c r="Q327" s="263"/>
      <c r="R327" s="263"/>
      <c r="S327" s="263"/>
      <c r="T327" s="26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5" t="s">
        <v>167</v>
      </c>
      <c r="AU327" s="265" t="s">
        <v>170</v>
      </c>
      <c r="AV327" s="15" t="s">
        <v>79</v>
      </c>
      <c r="AW327" s="15" t="s">
        <v>33</v>
      </c>
      <c r="AX327" s="15" t="s">
        <v>72</v>
      </c>
      <c r="AY327" s="265" t="s">
        <v>156</v>
      </c>
    </row>
    <row r="328" s="13" customFormat="1">
      <c r="A328" s="13"/>
      <c r="B328" s="233"/>
      <c r="C328" s="234"/>
      <c r="D328" s="235" t="s">
        <v>167</v>
      </c>
      <c r="E328" s="236" t="s">
        <v>19</v>
      </c>
      <c r="F328" s="237" t="s">
        <v>416</v>
      </c>
      <c r="G328" s="234"/>
      <c r="H328" s="238">
        <v>21.356999999999999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167</v>
      </c>
      <c r="AU328" s="244" t="s">
        <v>170</v>
      </c>
      <c r="AV328" s="13" t="s">
        <v>81</v>
      </c>
      <c r="AW328" s="13" t="s">
        <v>33</v>
      </c>
      <c r="AX328" s="13" t="s">
        <v>72</v>
      </c>
      <c r="AY328" s="244" t="s">
        <v>156</v>
      </c>
    </row>
    <row r="329" s="14" customFormat="1">
      <c r="A329" s="14"/>
      <c r="B329" s="245"/>
      <c r="C329" s="246"/>
      <c r="D329" s="235" t="s">
        <v>167</v>
      </c>
      <c r="E329" s="247" t="s">
        <v>19</v>
      </c>
      <c r="F329" s="248" t="s">
        <v>169</v>
      </c>
      <c r="G329" s="246"/>
      <c r="H329" s="249">
        <v>21.356999999999999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167</v>
      </c>
      <c r="AU329" s="255" t="s">
        <v>170</v>
      </c>
      <c r="AV329" s="14" t="s">
        <v>170</v>
      </c>
      <c r="AW329" s="14" t="s">
        <v>33</v>
      </c>
      <c r="AX329" s="14" t="s">
        <v>79</v>
      </c>
      <c r="AY329" s="255" t="s">
        <v>156</v>
      </c>
    </row>
    <row r="330" s="12" customFormat="1" ht="22.8" customHeight="1">
      <c r="A330" s="12"/>
      <c r="B330" s="199"/>
      <c r="C330" s="200"/>
      <c r="D330" s="201" t="s">
        <v>71</v>
      </c>
      <c r="E330" s="213" t="s">
        <v>520</v>
      </c>
      <c r="F330" s="213" t="s">
        <v>521</v>
      </c>
      <c r="G330" s="200"/>
      <c r="H330" s="200"/>
      <c r="I330" s="203"/>
      <c r="J330" s="214">
        <f>BK330</f>
        <v>0</v>
      </c>
      <c r="K330" s="200"/>
      <c r="L330" s="205"/>
      <c r="M330" s="206"/>
      <c r="N330" s="207"/>
      <c r="O330" s="207"/>
      <c r="P330" s="208">
        <f>SUM(P331:P346)</f>
        <v>0</v>
      </c>
      <c r="Q330" s="207"/>
      <c r="R330" s="208">
        <f>SUM(R331:R346)</f>
        <v>3.9158378200000001</v>
      </c>
      <c r="S330" s="207"/>
      <c r="T330" s="209">
        <f>SUM(T331:T346)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0" t="s">
        <v>79</v>
      </c>
      <c r="AT330" s="211" t="s">
        <v>71</v>
      </c>
      <c r="AU330" s="211" t="s">
        <v>79</v>
      </c>
      <c r="AY330" s="210" t="s">
        <v>156</v>
      </c>
      <c r="BK330" s="212">
        <f>SUM(BK331:BK346)</f>
        <v>0</v>
      </c>
    </row>
    <row r="331" s="2" customFormat="1" ht="24.15" customHeight="1">
      <c r="A331" s="41"/>
      <c r="B331" s="42"/>
      <c r="C331" s="215" t="s">
        <v>522</v>
      </c>
      <c r="D331" s="215" t="s">
        <v>158</v>
      </c>
      <c r="E331" s="216" t="s">
        <v>523</v>
      </c>
      <c r="F331" s="217" t="s">
        <v>524</v>
      </c>
      <c r="G331" s="218" t="s">
        <v>218</v>
      </c>
      <c r="H331" s="219">
        <v>3.1579999999999999</v>
      </c>
      <c r="I331" s="220"/>
      <c r="J331" s="221">
        <f>ROUND(I331*H331,2)</f>
        <v>0</v>
      </c>
      <c r="K331" s="217" t="s">
        <v>162</v>
      </c>
      <c r="L331" s="47"/>
      <c r="M331" s="222" t="s">
        <v>19</v>
      </c>
      <c r="N331" s="223" t="s">
        <v>43</v>
      </c>
      <c r="O331" s="87"/>
      <c r="P331" s="224">
        <f>O331*H331</f>
        <v>0</v>
      </c>
      <c r="Q331" s="224">
        <v>0</v>
      </c>
      <c r="R331" s="224">
        <f>Q331*H331</f>
        <v>0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163</v>
      </c>
      <c r="AT331" s="226" t="s">
        <v>158</v>
      </c>
      <c r="AU331" s="226" t="s">
        <v>81</v>
      </c>
      <c r="AY331" s="20" t="s">
        <v>156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79</v>
      </c>
      <c r="BK331" s="227">
        <f>ROUND(I331*H331,2)</f>
        <v>0</v>
      </c>
      <c r="BL331" s="20" t="s">
        <v>163</v>
      </c>
      <c r="BM331" s="226" t="s">
        <v>525</v>
      </c>
    </row>
    <row r="332" s="2" customFormat="1">
      <c r="A332" s="41"/>
      <c r="B332" s="42"/>
      <c r="C332" s="43"/>
      <c r="D332" s="228" t="s">
        <v>165</v>
      </c>
      <c r="E332" s="43"/>
      <c r="F332" s="229" t="s">
        <v>526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165</v>
      </c>
      <c r="AU332" s="20" t="s">
        <v>81</v>
      </c>
    </row>
    <row r="333" s="15" customFormat="1">
      <c r="A333" s="15"/>
      <c r="B333" s="256"/>
      <c r="C333" s="257"/>
      <c r="D333" s="235" t="s">
        <v>167</v>
      </c>
      <c r="E333" s="258" t="s">
        <v>19</v>
      </c>
      <c r="F333" s="259" t="s">
        <v>527</v>
      </c>
      <c r="G333" s="257"/>
      <c r="H333" s="258" t="s">
        <v>19</v>
      </c>
      <c r="I333" s="260"/>
      <c r="J333" s="257"/>
      <c r="K333" s="257"/>
      <c r="L333" s="261"/>
      <c r="M333" s="262"/>
      <c r="N333" s="263"/>
      <c r="O333" s="263"/>
      <c r="P333" s="263"/>
      <c r="Q333" s="263"/>
      <c r="R333" s="263"/>
      <c r="S333" s="263"/>
      <c r="T333" s="264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5" t="s">
        <v>167</v>
      </c>
      <c r="AU333" s="265" t="s">
        <v>81</v>
      </c>
      <c r="AV333" s="15" t="s">
        <v>79</v>
      </c>
      <c r="AW333" s="15" t="s">
        <v>33</v>
      </c>
      <c r="AX333" s="15" t="s">
        <v>72</v>
      </c>
      <c r="AY333" s="265" t="s">
        <v>156</v>
      </c>
    </row>
    <row r="334" s="13" customFormat="1">
      <c r="A334" s="13"/>
      <c r="B334" s="233"/>
      <c r="C334" s="234"/>
      <c r="D334" s="235" t="s">
        <v>167</v>
      </c>
      <c r="E334" s="236" t="s">
        <v>19</v>
      </c>
      <c r="F334" s="237" t="s">
        <v>528</v>
      </c>
      <c r="G334" s="234"/>
      <c r="H334" s="238">
        <v>0.29899999999999999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167</v>
      </c>
      <c r="AU334" s="244" t="s">
        <v>81</v>
      </c>
      <c r="AV334" s="13" t="s">
        <v>81</v>
      </c>
      <c r="AW334" s="13" t="s">
        <v>33</v>
      </c>
      <c r="AX334" s="13" t="s">
        <v>72</v>
      </c>
      <c r="AY334" s="244" t="s">
        <v>156</v>
      </c>
    </row>
    <row r="335" s="13" customFormat="1">
      <c r="A335" s="13"/>
      <c r="B335" s="233"/>
      <c r="C335" s="234"/>
      <c r="D335" s="235" t="s">
        <v>167</v>
      </c>
      <c r="E335" s="236" t="s">
        <v>19</v>
      </c>
      <c r="F335" s="237" t="s">
        <v>529</v>
      </c>
      <c r="G335" s="234"/>
      <c r="H335" s="238">
        <v>2.5720000000000001</v>
      </c>
      <c r="I335" s="239"/>
      <c r="J335" s="234"/>
      <c r="K335" s="234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167</v>
      </c>
      <c r="AU335" s="244" t="s">
        <v>81</v>
      </c>
      <c r="AV335" s="13" t="s">
        <v>81</v>
      </c>
      <c r="AW335" s="13" t="s">
        <v>33</v>
      </c>
      <c r="AX335" s="13" t="s">
        <v>72</v>
      </c>
      <c r="AY335" s="244" t="s">
        <v>156</v>
      </c>
    </row>
    <row r="336" s="13" customFormat="1">
      <c r="A336" s="13"/>
      <c r="B336" s="233"/>
      <c r="C336" s="234"/>
      <c r="D336" s="235" t="s">
        <v>167</v>
      </c>
      <c r="E336" s="236" t="s">
        <v>19</v>
      </c>
      <c r="F336" s="237" t="s">
        <v>530</v>
      </c>
      <c r="G336" s="234"/>
      <c r="H336" s="238">
        <v>0.28699999999999998</v>
      </c>
      <c r="I336" s="239"/>
      <c r="J336" s="234"/>
      <c r="K336" s="234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167</v>
      </c>
      <c r="AU336" s="244" t="s">
        <v>81</v>
      </c>
      <c r="AV336" s="13" t="s">
        <v>81</v>
      </c>
      <c r="AW336" s="13" t="s">
        <v>33</v>
      </c>
      <c r="AX336" s="13" t="s">
        <v>72</v>
      </c>
      <c r="AY336" s="244" t="s">
        <v>156</v>
      </c>
    </row>
    <row r="337" s="14" customFormat="1">
      <c r="A337" s="14"/>
      <c r="B337" s="245"/>
      <c r="C337" s="246"/>
      <c r="D337" s="235" t="s">
        <v>167</v>
      </c>
      <c r="E337" s="247" t="s">
        <v>19</v>
      </c>
      <c r="F337" s="248" t="s">
        <v>169</v>
      </c>
      <c r="G337" s="246"/>
      <c r="H337" s="249">
        <v>3.1579999999999999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167</v>
      </c>
      <c r="AU337" s="255" t="s">
        <v>81</v>
      </c>
      <c r="AV337" s="14" t="s">
        <v>170</v>
      </c>
      <c r="AW337" s="14" t="s">
        <v>33</v>
      </c>
      <c r="AX337" s="14" t="s">
        <v>79</v>
      </c>
      <c r="AY337" s="255" t="s">
        <v>156</v>
      </c>
    </row>
    <row r="338" s="2" customFormat="1" ht="24.15" customHeight="1">
      <c r="A338" s="41"/>
      <c r="B338" s="42"/>
      <c r="C338" s="266" t="s">
        <v>531</v>
      </c>
      <c r="D338" s="266" t="s">
        <v>237</v>
      </c>
      <c r="E338" s="267" t="s">
        <v>532</v>
      </c>
      <c r="F338" s="268" t="s">
        <v>533</v>
      </c>
      <c r="G338" s="269" t="s">
        <v>249</v>
      </c>
      <c r="H338" s="270">
        <v>3473.8000000000002</v>
      </c>
      <c r="I338" s="271"/>
      <c r="J338" s="272">
        <f>ROUND(I338*H338,2)</f>
        <v>0</v>
      </c>
      <c r="K338" s="268" t="s">
        <v>19</v>
      </c>
      <c r="L338" s="273"/>
      <c r="M338" s="274" t="s">
        <v>19</v>
      </c>
      <c r="N338" s="275" t="s">
        <v>43</v>
      </c>
      <c r="O338" s="87"/>
      <c r="P338" s="224">
        <f>O338*H338</f>
        <v>0</v>
      </c>
      <c r="Q338" s="224">
        <v>0.001</v>
      </c>
      <c r="R338" s="224">
        <f>Q338*H338</f>
        <v>3.4738000000000002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210</v>
      </c>
      <c r="AT338" s="226" t="s">
        <v>237</v>
      </c>
      <c r="AU338" s="226" t="s">
        <v>81</v>
      </c>
      <c r="AY338" s="20" t="s">
        <v>156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79</v>
      </c>
      <c r="BK338" s="227">
        <f>ROUND(I338*H338,2)</f>
        <v>0</v>
      </c>
      <c r="BL338" s="20" t="s">
        <v>163</v>
      </c>
      <c r="BM338" s="226" t="s">
        <v>534</v>
      </c>
    </row>
    <row r="339" s="13" customFormat="1">
      <c r="A339" s="13"/>
      <c r="B339" s="233"/>
      <c r="C339" s="234"/>
      <c r="D339" s="235" t="s">
        <v>167</v>
      </c>
      <c r="E339" s="234"/>
      <c r="F339" s="237" t="s">
        <v>535</v>
      </c>
      <c r="G339" s="234"/>
      <c r="H339" s="238">
        <v>3473.8000000000002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167</v>
      </c>
      <c r="AU339" s="244" t="s">
        <v>81</v>
      </c>
      <c r="AV339" s="13" t="s">
        <v>81</v>
      </c>
      <c r="AW339" s="13" t="s">
        <v>4</v>
      </c>
      <c r="AX339" s="13" t="s">
        <v>79</v>
      </c>
      <c r="AY339" s="244" t="s">
        <v>156</v>
      </c>
    </row>
    <row r="340" s="2" customFormat="1" ht="16.5" customHeight="1">
      <c r="A340" s="41"/>
      <c r="B340" s="42"/>
      <c r="C340" s="215" t="s">
        <v>408</v>
      </c>
      <c r="D340" s="215" t="s">
        <v>158</v>
      </c>
      <c r="E340" s="216" t="s">
        <v>536</v>
      </c>
      <c r="F340" s="217" t="s">
        <v>537</v>
      </c>
      <c r="G340" s="218" t="s">
        <v>249</v>
      </c>
      <c r="H340" s="219">
        <v>3157.413</v>
      </c>
      <c r="I340" s="220"/>
      <c r="J340" s="221">
        <f>ROUND(I340*H340,2)</f>
        <v>0</v>
      </c>
      <c r="K340" s="217" t="s">
        <v>162</v>
      </c>
      <c r="L340" s="47"/>
      <c r="M340" s="222" t="s">
        <v>19</v>
      </c>
      <c r="N340" s="223" t="s">
        <v>43</v>
      </c>
      <c r="O340" s="87"/>
      <c r="P340" s="224">
        <f>O340*H340</f>
        <v>0</v>
      </c>
      <c r="Q340" s="224">
        <v>0.00013999999999999999</v>
      </c>
      <c r="R340" s="224">
        <f>Q340*H340</f>
        <v>0.44203781999999997</v>
      </c>
      <c r="S340" s="224">
        <v>0</v>
      </c>
      <c r="T340" s="225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6" t="s">
        <v>163</v>
      </c>
      <c r="AT340" s="226" t="s">
        <v>158</v>
      </c>
      <c r="AU340" s="226" t="s">
        <v>81</v>
      </c>
      <c r="AY340" s="20" t="s">
        <v>156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20" t="s">
        <v>79</v>
      </c>
      <c r="BK340" s="227">
        <f>ROUND(I340*H340,2)</f>
        <v>0</v>
      </c>
      <c r="BL340" s="20" t="s">
        <v>163</v>
      </c>
      <c r="BM340" s="226" t="s">
        <v>538</v>
      </c>
    </row>
    <row r="341" s="2" customFormat="1">
      <c r="A341" s="41"/>
      <c r="B341" s="42"/>
      <c r="C341" s="43"/>
      <c r="D341" s="228" t="s">
        <v>165</v>
      </c>
      <c r="E341" s="43"/>
      <c r="F341" s="229" t="s">
        <v>539</v>
      </c>
      <c r="G341" s="43"/>
      <c r="H341" s="43"/>
      <c r="I341" s="230"/>
      <c r="J341" s="43"/>
      <c r="K341" s="43"/>
      <c r="L341" s="47"/>
      <c r="M341" s="231"/>
      <c r="N341" s="232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165</v>
      </c>
      <c r="AU341" s="20" t="s">
        <v>81</v>
      </c>
    </row>
    <row r="342" s="15" customFormat="1">
      <c r="A342" s="15"/>
      <c r="B342" s="256"/>
      <c r="C342" s="257"/>
      <c r="D342" s="235" t="s">
        <v>167</v>
      </c>
      <c r="E342" s="258" t="s">
        <v>19</v>
      </c>
      <c r="F342" s="259" t="s">
        <v>527</v>
      </c>
      <c r="G342" s="257"/>
      <c r="H342" s="258" t="s">
        <v>19</v>
      </c>
      <c r="I342" s="260"/>
      <c r="J342" s="257"/>
      <c r="K342" s="257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167</v>
      </c>
      <c r="AU342" s="265" t="s">
        <v>81</v>
      </c>
      <c r="AV342" s="15" t="s">
        <v>79</v>
      </c>
      <c r="AW342" s="15" t="s">
        <v>33</v>
      </c>
      <c r="AX342" s="15" t="s">
        <v>72</v>
      </c>
      <c r="AY342" s="265" t="s">
        <v>156</v>
      </c>
    </row>
    <row r="343" s="13" customFormat="1">
      <c r="A343" s="13"/>
      <c r="B343" s="233"/>
      <c r="C343" s="234"/>
      <c r="D343" s="235" t="s">
        <v>167</v>
      </c>
      <c r="E343" s="236" t="s">
        <v>19</v>
      </c>
      <c r="F343" s="237" t="s">
        <v>540</v>
      </c>
      <c r="G343" s="234"/>
      <c r="H343" s="238">
        <v>298.51900000000001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167</v>
      </c>
      <c r="AU343" s="244" t="s">
        <v>81</v>
      </c>
      <c r="AV343" s="13" t="s">
        <v>81</v>
      </c>
      <c r="AW343" s="13" t="s">
        <v>33</v>
      </c>
      <c r="AX343" s="13" t="s">
        <v>72</v>
      </c>
      <c r="AY343" s="244" t="s">
        <v>156</v>
      </c>
    </row>
    <row r="344" s="13" customFormat="1">
      <c r="A344" s="13"/>
      <c r="B344" s="233"/>
      <c r="C344" s="234"/>
      <c r="D344" s="235" t="s">
        <v>167</v>
      </c>
      <c r="E344" s="236" t="s">
        <v>19</v>
      </c>
      <c r="F344" s="237" t="s">
        <v>541</v>
      </c>
      <c r="G344" s="234"/>
      <c r="H344" s="238">
        <v>2571.8560000000002</v>
      </c>
      <c r="I344" s="239"/>
      <c r="J344" s="234"/>
      <c r="K344" s="234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167</v>
      </c>
      <c r="AU344" s="244" t="s">
        <v>81</v>
      </c>
      <c r="AV344" s="13" t="s">
        <v>81</v>
      </c>
      <c r="AW344" s="13" t="s">
        <v>33</v>
      </c>
      <c r="AX344" s="13" t="s">
        <v>72</v>
      </c>
      <c r="AY344" s="244" t="s">
        <v>156</v>
      </c>
    </row>
    <row r="345" s="13" customFormat="1">
      <c r="A345" s="13"/>
      <c r="B345" s="233"/>
      <c r="C345" s="234"/>
      <c r="D345" s="235" t="s">
        <v>167</v>
      </c>
      <c r="E345" s="236" t="s">
        <v>19</v>
      </c>
      <c r="F345" s="237" t="s">
        <v>542</v>
      </c>
      <c r="G345" s="234"/>
      <c r="H345" s="238">
        <v>287.03800000000001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167</v>
      </c>
      <c r="AU345" s="244" t="s">
        <v>81</v>
      </c>
      <c r="AV345" s="13" t="s">
        <v>81</v>
      </c>
      <c r="AW345" s="13" t="s">
        <v>33</v>
      </c>
      <c r="AX345" s="13" t="s">
        <v>72</v>
      </c>
      <c r="AY345" s="244" t="s">
        <v>156</v>
      </c>
    </row>
    <row r="346" s="14" customFormat="1">
      <c r="A346" s="14"/>
      <c r="B346" s="245"/>
      <c r="C346" s="246"/>
      <c r="D346" s="235" t="s">
        <v>167</v>
      </c>
      <c r="E346" s="247" t="s">
        <v>19</v>
      </c>
      <c r="F346" s="248" t="s">
        <v>169</v>
      </c>
      <c r="G346" s="246"/>
      <c r="H346" s="249">
        <v>3157.413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167</v>
      </c>
      <c r="AU346" s="255" t="s">
        <v>81</v>
      </c>
      <c r="AV346" s="14" t="s">
        <v>170</v>
      </c>
      <c r="AW346" s="14" t="s">
        <v>33</v>
      </c>
      <c r="AX346" s="14" t="s">
        <v>79</v>
      </c>
      <c r="AY346" s="255" t="s">
        <v>156</v>
      </c>
    </row>
    <row r="347" s="12" customFormat="1" ht="22.8" customHeight="1">
      <c r="A347" s="12"/>
      <c r="B347" s="199"/>
      <c r="C347" s="200"/>
      <c r="D347" s="201" t="s">
        <v>71</v>
      </c>
      <c r="E347" s="213" t="s">
        <v>543</v>
      </c>
      <c r="F347" s="213" t="s">
        <v>544</v>
      </c>
      <c r="G347" s="200"/>
      <c r="H347" s="200"/>
      <c r="I347" s="203"/>
      <c r="J347" s="214">
        <f>BK347</f>
        <v>0</v>
      </c>
      <c r="K347" s="200"/>
      <c r="L347" s="205"/>
      <c r="M347" s="206"/>
      <c r="N347" s="207"/>
      <c r="O347" s="207"/>
      <c r="P347" s="208">
        <f>SUM(P348:P349)</f>
        <v>0</v>
      </c>
      <c r="Q347" s="207"/>
      <c r="R347" s="208">
        <f>SUM(R348:R349)</f>
        <v>0</v>
      </c>
      <c r="S347" s="207"/>
      <c r="T347" s="209">
        <f>SUM(T348:T349)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0" t="s">
        <v>79</v>
      </c>
      <c r="AT347" s="211" t="s">
        <v>71</v>
      </c>
      <c r="AU347" s="211" t="s">
        <v>79</v>
      </c>
      <c r="AY347" s="210" t="s">
        <v>156</v>
      </c>
      <c r="BK347" s="212">
        <f>SUM(BK348:BK349)</f>
        <v>0</v>
      </c>
    </row>
    <row r="348" s="2" customFormat="1" ht="33" customHeight="1">
      <c r="A348" s="41"/>
      <c r="B348" s="42"/>
      <c r="C348" s="215" t="s">
        <v>545</v>
      </c>
      <c r="D348" s="215" t="s">
        <v>158</v>
      </c>
      <c r="E348" s="216" t="s">
        <v>546</v>
      </c>
      <c r="F348" s="217" t="s">
        <v>547</v>
      </c>
      <c r="G348" s="218" t="s">
        <v>218</v>
      </c>
      <c r="H348" s="219">
        <v>615.04100000000005</v>
      </c>
      <c r="I348" s="220"/>
      <c r="J348" s="221">
        <f>ROUND(I348*H348,2)</f>
        <v>0</v>
      </c>
      <c r="K348" s="217" t="s">
        <v>162</v>
      </c>
      <c r="L348" s="47"/>
      <c r="M348" s="222" t="s">
        <v>19</v>
      </c>
      <c r="N348" s="223" t="s">
        <v>43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163</v>
      </c>
      <c r="AT348" s="226" t="s">
        <v>158</v>
      </c>
      <c r="AU348" s="226" t="s">
        <v>81</v>
      </c>
      <c r="AY348" s="20" t="s">
        <v>156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79</v>
      </c>
      <c r="BK348" s="227">
        <f>ROUND(I348*H348,2)</f>
        <v>0</v>
      </c>
      <c r="BL348" s="20" t="s">
        <v>163</v>
      </c>
      <c r="BM348" s="226" t="s">
        <v>548</v>
      </c>
    </row>
    <row r="349" s="2" customFormat="1">
      <c r="A349" s="41"/>
      <c r="B349" s="42"/>
      <c r="C349" s="43"/>
      <c r="D349" s="228" t="s">
        <v>165</v>
      </c>
      <c r="E349" s="43"/>
      <c r="F349" s="229" t="s">
        <v>549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165</v>
      </c>
      <c r="AU349" s="20" t="s">
        <v>81</v>
      </c>
    </row>
    <row r="350" s="12" customFormat="1" ht="25.92" customHeight="1">
      <c r="A350" s="12"/>
      <c r="B350" s="199"/>
      <c r="C350" s="200"/>
      <c r="D350" s="201" t="s">
        <v>71</v>
      </c>
      <c r="E350" s="202" t="s">
        <v>550</v>
      </c>
      <c r="F350" s="202" t="s">
        <v>551</v>
      </c>
      <c r="G350" s="200"/>
      <c r="H350" s="200"/>
      <c r="I350" s="203"/>
      <c r="J350" s="204">
        <f>BK350</f>
        <v>0</v>
      </c>
      <c r="K350" s="200"/>
      <c r="L350" s="205"/>
      <c r="M350" s="206"/>
      <c r="N350" s="207"/>
      <c r="O350" s="207"/>
      <c r="P350" s="208">
        <f>P351+P371+P402+P415</f>
        <v>0</v>
      </c>
      <c r="Q350" s="207"/>
      <c r="R350" s="208">
        <f>R351+R371+R402+R415</f>
        <v>3.7965844999999998</v>
      </c>
      <c r="S350" s="207"/>
      <c r="T350" s="209">
        <f>T351+T371+T402+T415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0" t="s">
        <v>81</v>
      </c>
      <c r="AT350" s="211" t="s">
        <v>71</v>
      </c>
      <c r="AU350" s="211" t="s">
        <v>72</v>
      </c>
      <c r="AY350" s="210" t="s">
        <v>156</v>
      </c>
      <c r="BK350" s="212">
        <f>BK351+BK371+BK402+BK415</f>
        <v>0</v>
      </c>
    </row>
    <row r="351" s="12" customFormat="1" ht="22.8" customHeight="1">
      <c r="A351" s="12"/>
      <c r="B351" s="199"/>
      <c r="C351" s="200"/>
      <c r="D351" s="201" t="s">
        <v>71</v>
      </c>
      <c r="E351" s="213" t="s">
        <v>552</v>
      </c>
      <c r="F351" s="213" t="s">
        <v>553</v>
      </c>
      <c r="G351" s="200"/>
      <c r="H351" s="200"/>
      <c r="I351" s="203"/>
      <c r="J351" s="214">
        <f>BK351</f>
        <v>0</v>
      </c>
      <c r="K351" s="200"/>
      <c r="L351" s="205"/>
      <c r="M351" s="206"/>
      <c r="N351" s="207"/>
      <c r="O351" s="207"/>
      <c r="P351" s="208">
        <f>SUM(P352:P370)</f>
        <v>0</v>
      </c>
      <c r="Q351" s="207"/>
      <c r="R351" s="208">
        <f>SUM(R352:R370)</f>
        <v>1.5728958</v>
      </c>
      <c r="S351" s="207"/>
      <c r="T351" s="209">
        <f>SUM(T352:T370)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0" t="s">
        <v>81</v>
      </c>
      <c r="AT351" s="211" t="s">
        <v>71</v>
      </c>
      <c r="AU351" s="211" t="s">
        <v>79</v>
      </c>
      <c r="AY351" s="210" t="s">
        <v>156</v>
      </c>
      <c r="BK351" s="212">
        <f>SUM(BK352:BK370)</f>
        <v>0</v>
      </c>
    </row>
    <row r="352" s="2" customFormat="1" ht="37.8" customHeight="1">
      <c r="A352" s="41"/>
      <c r="B352" s="42"/>
      <c r="C352" s="215" t="s">
        <v>554</v>
      </c>
      <c r="D352" s="215" t="s">
        <v>158</v>
      </c>
      <c r="E352" s="216" t="s">
        <v>555</v>
      </c>
      <c r="F352" s="217" t="s">
        <v>556</v>
      </c>
      <c r="G352" s="218" t="s">
        <v>227</v>
      </c>
      <c r="H352" s="219">
        <v>511.08699999999999</v>
      </c>
      <c r="I352" s="220"/>
      <c r="J352" s="221">
        <f>ROUND(I352*H352,2)</f>
        <v>0</v>
      </c>
      <c r="K352" s="217" t="s">
        <v>162</v>
      </c>
      <c r="L352" s="47"/>
      <c r="M352" s="222" t="s">
        <v>19</v>
      </c>
      <c r="N352" s="223" t="s">
        <v>43</v>
      </c>
      <c r="O352" s="87"/>
      <c r="P352" s="224">
        <f>O352*H352</f>
        <v>0</v>
      </c>
      <c r="Q352" s="224">
        <v>0</v>
      </c>
      <c r="R352" s="224">
        <f>Q352*H352</f>
        <v>0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260</v>
      </c>
      <c r="AT352" s="226" t="s">
        <v>158</v>
      </c>
      <c r="AU352" s="226" t="s">
        <v>81</v>
      </c>
      <c r="AY352" s="20" t="s">
        <v>156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79</v>
      </c>
      <c r="BK352" s="227">
        <f>ROUND(I352*H352,2)</f>
        <v>0</v>
      </c>
      <c r="BL352" s="20" t="s">
        <v>260</v>
      </c>
      <c r="BM352" s="226" t="s">
        <v>557</v>
      </c>
    </row>
    <row r="353" s="2" customFormat="1">
      <c r="A353" s="41"/>
      <c r="B353" s="42"/>
      <c r="C353" s="43"/>
      <c r="D353" s="228" t="s">
        <v>165</v>
      </c>
      <c r="E353" s="43"/>
      <c r="F353" s="229" t="s">
        <v>558</v>
      </c>
      <c r="G353" s="43"/>
      <c r="H353" s="43"/>
      <c r="I353" s="230"/>
      <c r="J353" s="43"/>
      <c r="K353" s="43"/>
      <c r="L353" s="47"/>
      <c r="M353" s="231"/>
      <c r="N353" s="232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165</v>
      </c>
      <c r="AU353" s="20" t="s">
        <v>81</v>
      </c>
    </row>
    <row r="354" s="15" customFormat="1">
      <c r="A354" s="15"/>
      <c r="B354" s="256"/>
      <c r="C354" s="257"/>
      <c r="D354" s="235" t="s">
        <v>167</v>
      </c>
      <c r="E354" s="258" t="s">
        <v>19</v>
      </c>
      <c r="F354" s="259" t="s">
        <v>559</v>
      </c>
      <c r="G354" s="257"/>
      <c r="H354" s="258" t="s">
        <v>19</v>
      </c>
      <c r="I354" s="260"/>
      <c r="J354" s="257"/>
      <c r="K354" s="257"/>
      <c r="L354" s="261"/>
      <c r="M354" s="262"/>
      <c r="N354" s="263"/>
      <c r="O354" s="263"/>
      <c r="P354" s="263"/>
      <c r="Q354" s="263"/>
      <c r="R354" s="263"/>
      <c r="S354" s="263"/>
      <c r="T354" s="264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5" t="s">
        <v>167</v>
      </c>
      <c r="AU354" s="265" t="s">
        <v>81</v>
      </c>
      <c r="AV354" s="15" t="s">
        <v>79</v>
      </c>
      <c r="AW354" s="15" t="s">
        <v>33</v>
      </c>
      <c r="AX354" s="15" t="s">
        <v>72</v>
      </c>
      <c r="AY354" s="265" t="s">
        <v>156</v>
      </c>
    </row>
    <row r="355" s="13" customFormat="1">
      <c r="A355" s="13"/>
      <c r="B355" s="233"/>
      <c r="C355" s="234"/>
      <c r="D355" s="235" t="s">
        <v>167</v>
      </c>
      <c r="E355" s="236" t="s">
        <v>19</v>
      </c>
      <c r="F355" s="237" t="s">
        <v>505</v>
      </c>
      <c r="G355" s="234"/>
      <c r="H355" s="238">
        <v>459.16300000000001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167</v>
      </c>
      <c r="AU355" s="244" t="s">
        <v>81</v>
      </c>
      <c r="AV355" s="13" t="s">
        <v>81</v>
      </c>
      <c r="AW355" s="13" t="s">
        <v>33</v>
      </c>
      <c r="AX355" s="13" t="s">
        <v>72</v>
      </c>
      <c r="AY355" s="244" t="s">
        <v>156</v>
      </c>
    </row>
    <row r="356" s="15" customFormat="1">
      <c r="A356" s="15"/>
      <c r="B356" s="256"/>
      <c r="C356" s="257"/>
      <c r="D356" s="235" t="s">
        <v>167</v>
      </c>
      <c r="E356" s="258" t="s">
        <v>19</v>
      </c>
      <c r="F356" s="259" t="s">
        <v>560</v>
      </c>
      <c r="G356" s="257"/>
      <c r="H356" s="258" t="s">
        <v>19</v>
      </c>
      <c r="I356" s="260"/>
      <c r="J356" s="257"/>
      <c r="K356" s="257"/>
      <c r="L356" s="261"/>
      <c r="M356" s="262"/>
      <c r="N356" s="263"/>
      <c r="O356" s="263"/>
      <c r="P356" s="263"/>
      <c r="Q356" s="263"/>
      <c r="R356" s="263"/>
      <c r="S356" s="263"/>
      <c r="T356" s="264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5" t="s">
        <v>167</v>
      </c>
      <c r="AU356" s="265" t="s">
        <v>81</v>
      </c>
      <c r="AV356" s="15" t="s">
        <v>79</v>
      </c>
      <c r="AW356" s="15" t="s">
        <v>33</v>
      </c>
      <c r="AX356" s="15" t="s">
        <v>72</v>
      </c>
      <c r="AY356" s="265" t="s">
        <v>156</v>
      </c>
    </row>
    <row r="357" s="13" customFormat="1">
      <c r="A357" s="13"/>
      <c r="B357" s="233"/>
      <c r="C357" s="234"/>
      <c r="D357" s="235" t="s">
        <v>167</v>
      </c>
      <c r="E357" s="236" t="s">
        <v>19</v>
      </c>
      <c r="F357" s="237" t="s">
        <v>561</v>
      </c>
      <c r="G357" s="234"/>
      <c r="H357" s="238">
        <v>51.923999999999999</v>
      </c>
      <c r="I357" s="239"/>
      <c r="J357" s="234"/>
      <c r="K357" s="234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167</v>
      </c>
      <c r="AU357" s="244" t="s">
        <v>81</v>
      </c>
      <c r="AV357" s="13" t="s">
        <v>81</v>
      </c>
      <c r="AW357" s="13" t="s">
        <v>33</v>
      </c>
      <c r="AX357" s="13" t="s">
        <v>72</v>
      </c>
      <c r="AY357" s="244" t="s">
        <v>156</v>
      </c>
    </row>
    <row r="358" s="14" customFormat="1">
      <c r="A358" s="14"/>
      <c r="B358" s="245"/>
      <c r="C358" s="246"/>
      <c r="D358" s="235" t="s">
        <v>167</v>
      </c>
      <c r="E358" s="247" t="s">
        <v>19</v>
      </c>
      <c r="F358" s="248" t="s">
        <v>169</v>
      </c>
      <c r="G358" s="246"/>
      <c r="H358" s="249">
        <v>511.08699999999999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167</v>
      </c>
      <c r="AU358" s="255" t="s">
        <v>81</v>
      </c>
      <c r="AV358" s="14" t="s">
        <v>170</v>
      </c>
      <c r="AW358" s="14" t="s">
        <v>33</v>
      </c>
      <c r="AX358" s="14" t="s">
        <v>79</v>
      </c>
      <c r="AY358" s="255" t="s">
        <v>156</v>
      </c>
    </row>
    <row r="359" s="2" customFormat="1" ht="16.5" customHeight="1">
      <c r="A359" s="41"/>
      <c r="B359" s="42"/>
      <c r="C359" s="266" t="s">
        <v>562</v>
      </c>
      <c r="D359" s="266" t="s">
        <v>237</v>
      </c>
      <c r="E359" s="267" t="s">
        <v>563</v>
      </c>
      <c r="F359" s="268" t="s">
        <v>564</v>
      </c>
      <c r="G359" s="269" t="s">
        <v>227</v>
      </c>
      <c r="H359" s="270">
        <v>595.67200000000003</v>
      </c>
      <c r="I359" s="271"/>
      <c r="J359" s="272">
        <f>ROUND(I359*H359,2)</f>
        <v>0</v>
      </c>
      <c r="K359" s="268" t="s">
        <v>162</v>
      </c>
      <c r="L359" s="273"/>
      <c r="M359" s="274" t="s">
        <v>19</v>
      </c>
      <c r="N359" s="275" t="s">
        <v>43</v>
      </c>
      <c r="O359" s="87"/>
      <c r="P359" s="224">
        <f>O359*H359</f>
        <v>0</v>
      </c>
      <c r="Q359" s="224">
        <v>0.0020999999999999999</v>
      </c>
      <c r="R359" s="224">
        <f>Q359*H359</f>
        <v>1.2509112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349</v>
      </c>
      <c r="AT359" s="226" t="s">
        <v>237</v>
      </c>
      <c r="AU359" s="226" t="s">
        <v>81</v>
      </c>
      <c r="AY359" s="20" t="s">
        <v>156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79</v>
      </c>
      <c r="BK359" s="227">
        <f>ROUND(I359*H359,2)</f>
        <v>0</v>
      </c>
      <c r="BL359" s="20" t="s">
        <v>260</v>
      </c>
      <c r="BM359" s="226" t="s">
        <v>565</v>
      </c>
    </row>
    <row r="360" s="13" customFormat="1">
      <c r="A360" s="13"/>
      <c r="B360" s="233"/>
      <c r="C360" s="234"/>
      <c r="D360" s="235" t="s">
        <v>167</v>
      </c>
      <c r="E360" s="234"/>
      <c r="F360" s="237" t="s">
        <v>566</v>
      </c>
      <c r="G360" s="234"/>
      <c r="H360" s="238">
        <v>595.67200000000003</v>
      </c>
      <c r="I360" s="239"/>
      <c r="J360" s="234"/>
      <c r="K360" s="234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167</v>
      </c>
      <c r="AU360" s="244" t="s">
        <v>81</v>
      </c>
      <c r="AV360" s="13" t="s">
        <v>81</v>
      </c>
      <c r="AW360" s="13" t="s">
        <v>4</v>
      </c>
      <c r="AX360" s="13" t="s">
        <v>79</v>
      </c>
      <c r="AY360" s="244" t="s">
        <v>156</v>
      </c>
    </row>
    <row r="361" s="2" customFormat="1" ht="16.5" customHeight="1">
      <c r="A361" s="41"/>
      <c r="B361" s="42"/>
      <c r="C361" s="215" t="s">
        <v>567</v>
      </c>
      <c r="D361" s="215" t="s">
        <v>158</v>
      </c>
      <c r="E361" s="216" t="s">
        <v>568</v>
      </c>
      <c r="F361" s="217" t="s">
        <v>569</v>
      </c>
      <c r="G361" s="218" t="s">
        <v>227</v>
      </c>
      <c r="H361" s="219">
        <v>511.08699999999999</v>
      </c>
      <c r="I361" s="220"/>
      <c r="J361" s="221">
        <f>ROUND(I361*H361,2)</f>
        <v>0</v>
      </c>
      <c r="K361" s="217" t="s">
        <v>162</v>
      </c>
      <c r="L361" s="47"/>
      <c r="M361" s="222" t="s">
        <v>19</v>
      </c>
      <c r="N361" s="223" t="s">
        <v>43</v>
      </c>
      <c r="O361" s="87"/>
      <c r="P361" s="224">
        <f>O361*H361</f>
        <v>0</v>
      </c>
      <c r="Q361" s="224">
        <v>0</v>
      </c>
      <c r="R361" s="224">
        <f>Q361*H361</f>
        <v>0</v>
      </c>
      <c r="S361" s="224">
        <v>0</v>
      </c>
      <c r="T361" s="225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6" t="s">
        <v>260</v>
      </c>
      <c r="AT361" s="226" t="s">
        <v>158</v>
      </c>
      <c r="AU361" s="226" t="s">
        <v>81</v>
      </c>
      <c r="AY361" s="20" t="s">
        <v>156</v>
      </c>
      <c r="BE361" s="227">
        <f>IF(N361="základní",J361,0)</f>
        <v>0</v>
      </c>
      <c r="BF361" s="227">
        <f>IF(N361="snížená",J361,0)</f>
        <v>0</v>
      </c>
      <c r="BG361" s="227">
        <f>IF(N361="zákl. přenesená",J361,0)</f>
        <v>0</v>
      </c>
      <c r="BH361" s="227">
        <f>IF(N361="sníž. přenesená",J361,0)</f>
        <v>0</v>
      </c>
      <c r="BI361" s="227">
        <f>IF(N361="nulová",J361,0)</f>
        <v>0</v>
      </c>
      <c r="BJ361" s="20" t="s">
        <v>79</v>
      </c>
      <c r="BK361" s="227">
        <f>ROUND(I361*H361,2)</f>
        <v>0</v>
      </c>
      <c r="BL361" s="20" t="s">
        <v>260</v>
      </c>
      <c r="BM361" s="226" t="s">
        <v>570</v>
      </c>
    </row>
    <row r="362" s="2" customFormat="1">
      <c r="A362" s="41"/>
      <c r="B362" s="42"/>
      <c r="C362" s="43"/>
      <c r="D362" s="228" t="s">
        <v>165</v>
      </c>
      <c r="E362" s="43"/>
      <c r="F362" s="229" t="s">
        <v>571</v>
      </c>
      <c r="G362" s="43"/>
      <c r="H362" s="43"/>
      <c r="I362" s="230"/>
      <c r="J362" s="43"/>
      <c r="K362" s="43"/>
      <c r="L362" s="47"/>
      <c r="M362" s="231"/>
      <c r="N362" s="232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165</v>
      </c>
      <c r="AU362" s="20" t="s">
        <v>81</v>
      </c>
    </row>
    <row r="363" s="2" customFormat="1" ht="16.5" customHeight="1">
      <c r="A363" s="41"/>
      <c r="B363" s="42"/>
      <c r="C363" s="266" t="s">
        <v>572</v>
      </c>
      <c r="D363" s="266" t="s">
        <v>237</v>
      </c>
      <c r="E363" s="267" t="s">
        <v>573</v>
      </c>
      <c r="F363" s="268" t="s">
        <v>574</v>
      </c>
      <c r="G363" s="269" t="s">
        <v>227</v>
      </c>
      <c r="H363" s="270">
        <v>536.64099999999996</v>
      </c>
      <c r="I363" s="271"/>
      <c r="J363" s="272">
        <f>ROUND(I363*H363,2)</f>
        <v>0</v>
      </c>
      <c r="K363" s="268" t="s">
        <v>162</v>
      </c>
      <c r="L363" s="273"/>
      <c r="M363" s="274" t="s">
        <v>19</v>
      </c>
      <c r="N363" s="275" t="s">
        <v>43</v>
      </c>
      <c r="O363" s="87"/>
      <c r="P363" s="224">
        <f>O363*H363</f>
        <v>0</v>
      </c>
      <c r="Q363" s="224">
        <v>0.00029999999999999997</v>
      </c>
      <c r="R363" s="224">
        <f>Q363*H363</f>
        <v>0.16099229999999998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349</v>
      </c>
      <c r="AT363" s="226" t="s">
        <v>237</v>
      </c>
      <c r="AU363" s="226" t="s">
        <v>81</v>
      </c>
      <c r="AY363" s="20" t="s">
        <v>156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79</v>
      </c>
      <c r="BK363" s="227">
        <f>ROUND(I363*H363,2)</f>
        <v>0</v>
      </c>
      <c r="BL363" s="20" t="s">
        <v>260</v>
      </c>
      <c r="BM363" s="226" t="s">
        <v>575</v>
      </c>
    </row>
    <row r="364" s="13" customFormat="1">
      <c r="A364" s="13"/>
      <c r="B364" s="233"/>
      <c r="C364" s="234"/>
      <c r="D364" s="235" t="s">
        <v>167</v>
      </c>
      <c r="E364" s="234"/>
      <c r="F364" s="237" t="s">
        <v>576</v>
      </c>
      <c r="G364" s="234"/>
      <c r="H364" s="238">
        <v>536.64099999999996</v>
      </c>
      <c r="I364" s="239"/>
      <c r="J364" s="234"/>
      <c r="K364" s="234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167</v>
      </c>
      <c r="AU364" s="244" t="s">
        <v>81</v>
      </c>
      <c r="AV364" s="13" t="s">
        <v>81</v>
      </c>
      <c r="AW364" s="13" t="s">
        <v>4</v>
      </c>
      <c r="AX364" s="13" t="s">
        <v>79</v>
      </c>
      <c r="AY364" s="244" t="s">
        <v>156</v>
      </c>
    </row>
    <row r="365" s="2" customFormat="1" ht="16.5" customHeight="1">
      <c r="A365" s="41"/>
      <c r="B365" s="42"/>
      <c r="C365" s="215" t="s">
        <v>577</v>
      </c>
      <c r="D365" s="215" t="s">
        <v>158</v>
      </c>
      <c r="E365" s="216" t="s">
        <v>578</v>
      </c>
      <c r="F365" s="217" t="s">
        <v>579</v>
      </c>
      <c r="G365" s="218" t="s">
        <v>227</v>
      </c>
      <c r="H365" s="219">
        <v>511.08699999999999</v>
      </c>
      <c r="I365" s="220"/>
      <c r="J365" s="221">
        <f>ROUND(I365*H365,2)</f>
        <v>0</v>
      </c>
      <c r="K365" s="217" t="s">
        <v>162</v>
      </c>
      <c r="L365" s="47"/>
      <c r="M365" s="222" t="s">
        <v>19</v>
      </c>
      <c r="N365" s="223" t="s">
        <v>43</v>
      </c>
      <c r="O365" s="87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6" t="s">
        <v>260</v>
      </c>
      <c r="AT365" s="226" t="s">
        <v>158</v>
      </c>
      <c r="AU365" s="226" t="s">
        <v>81</v>
      </c>
      <c r="AY365" s="20" t="s">
        <v>156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20" t="s">
        <v>79</v>
      </c>
      <c r="BK365" s="227">
        <f>ROUND(I365*H365,2)</f>
        <v>0</v>
      </c>
      <c r="BL365" s="20" t="s">
        <v>260</v>
      </c>
      <c r="BM365" s="226" t="s">
        <v>580</v>
      </c>
    </row>
    <row r="366" s="2" customFormat="1">
      <c r="A366" s="41"/>
      <c r="B366" s="42"/>
      <c r="C366" s="43"/>
      <c r="D366" s="228" t="s">
        <v>165</v>
      </c>
      <c r="E366" s="43"/>
      <c r="F366" s="229" t="s">
        <v>581</v>
      </c>
      <c r="G366" s="43"/>
      <c r="H366" s="43"/>
      <c r="I366" s="230"/>
      <c r="J366" s="43"/>
      <c r="K366" s="43"/>
      <c r="L366" s="47"/>
      <c r="M366" s="231"/>
      <c r="N366" s="23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165</v>
      </c>
      <c r="AU366" s="20" t="s">
        <v>81</v>
      </c>
    </row>
    <row r="367" s="2" customFormat="1" ht="16.5" customHeight="1">
      <c r="A367" s="41"/>
      <c r="B367" s="42"/>
      <c r="C367" s="266" t="s">
        <v>582</v>
      </c>
      <c r="D367" s="266" t="s">
        <v>237</v>
      </c>
      <c r="E367" s="267" t="s">
        <v>573</v>
      </c>
      <c r="F367" s="268" t="s">
        <v>574</v>
      </c>
      <c r="G367" s="269" t="s">
        <v>227</v>
      </c>
      <c r="H367" s="270">
        <v>536.64099999999996</v>
      </c>
      <c r="I367" s="271"/>
      <c r="J367" s="272">
        <f>ROUND(I367*H367,2)</f>
        <v>0</v>
      </c>
      <c r="K367" s="268" t="s">
        <v>162</v>
      </c>
      <c r="L367" s="273"/>
      <c r="M367" s="274" t="s">
        <v>19</v>
      </c>
      <c r="N367" s="275" t="s">
        <v>43</v>
      </c>
      <c r="O367" s="87"/>
      <c r="P367" s="224">
        <f>O367*H367</f>
        <v>0</v>
      </c>
      <c r="Q367" s="224">
        <v>0.00029999999999999997</v>
      </c>
      <c r="R367" s="224">
        <f>Q367*H367</f>
        <v>0.16099229999999998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349</v>
      </c>
      <c r="AT367" s="226" t="s">
        <v>237</v>
      </c>
      <c r="AU367" s="226" t="s">
        <v>81</v>
      </c>
      <c r="AY367" s="20" t="s">
        <v>156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79</v>
      </c>
      <c r="BK367" s="227">
        <f>ROUND(I367*H367,2)</f>
        <v>0</v>
      </c>
      <c r="BL367" s="20" t="s">
        <v>260</v>
      </c>
      <c r="BM367" s="226" t="s">
        <v>583</v>
      </c>
    </row>
    <row r="368" s="13" customFormat="1">
      <c r="A368" s="13"/>
      <c r="B368" s="233"/>
      <c r="C368" s="234"/>
      <c r="D368" s="235" t="s">
        <v>167</v>
      </c>
      <c r="E368" s="234"/>
      <c r="F368" s="237" t="s">
        <v>576</v>
      </c>
      <c r="G368" s="234"/>
      <c r="H368" s="238">
        <v>536.64099999999996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167</v>
      </c>
      <c r="AU368" s="244" t="s">
        <v>81</v>
      </c>
      <c r="AV368" s="13" t="s">
        <v>81</v>
      </c>
      <c r="AW368" s="13" t="s">
        <v>4</v>
      </c>
      <c r="AX368" s="13" t="s">
        <v>79</v>
      </c>
      <c r="AY368" s="244" t="s">
        <v>156</v>
      </c>
    </row>
    <row r="369" s="2" customFormat="1" ht="24.15" customHeight="1">
      <c r="A369" s="41"/>
      <c r="B369" s="42"/>
      <c r="C369" s="215" t="s">
        <v>584</v>
      </c>
      <c r="D369" s="215" t="s">
        <v>158</v>
      </c>
      <c r="E369" s="216" t="s">
        <v>585</v>
      </c>
      <c r="F369" s="217" t="s">
        <v>586</v>
      </c>
      <c r="G369" s="218" t="s">
        <v>218</v>
      </c>
      <c r="H369" s="219">
        <v>1.573</v>
      </c>
      <c r="I369" s="220"/>
      <c r="J369" s="221">
        <f>ROUND(I369*H369,2)</f>
        <v>0</v>
      </c>
      <c r="K369" s="217" t="s">
        <v>162</v>
      </c>
      <c r="L369" s="47"/>
      <c r="M369" s="222" t="s">
        <v>19</v>
      </c>
      <c r="N369" s="223" t="s">
        <v>43</v>
      </c>
      <c r="O369" s="87"/>
      <c r="P369" s="224">
        <f>O369*H369</f>
        <v>0</v>
      </c>
      <c r="Q369" s="224">
        <v>0</v>
      </c>
      <c r="R369" s="224">
        <f>Q369*H369</f>
        <v>0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260</v>
      </c>
      <c r="AT369" s="226" t="s">
        <v>158</v>
      </c>
      <c r="AU369" s="226" t="s">
        <v>81</v>
      </c>
      <c r="AY369" s="20" t="s">
        <v>156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79</v>
      </c>
      <c r="BK369" s="227">
        <f>ROUND(I369*H369,2)</f>
        <v>0</v>
      </c>
      <c r="BL369" s="20" t="s">
        <v>260</v>
      </c>
      <c r="BM369" s="226" t="s">
        <v>587</v>
      </c>
    </row>
    <row r="370" s="2" customFormat="1">
      <c r="A370" s="41"/>
      <c r="B370" s="42"/>
      <c r="C370" s="43"/>
      <c r="D370" s="228" t="s">
        <v>165</v>
      </c>
      <c r="E370" s="43"/>
      <c r="F370" s="229" t="s">
        <v>588</v>
      </c>
      <c r="G370" s="43"/>
      <c r="H370" s="43"/>
      <c r="I370" s="230"/>
      <c r="J370" s="43"/>
      <c r="K370" s="43"/>
      <c r="L370" s="47"/>
      <c r="M370" s="231"/>
      <c r="N370" s="232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165</v>
      </c>
      <c r="AU370" s="20" t="s">
        <v>81</v>
      </c>
    </row>
    <row r="371" s="12" customFormat="1" ht="22.8" customHeight="1">
      <c r="A371" s="12"/>
      <c r="B371" s="199"/>
      <c r="C371" s="200"/>
      <c r="D371" s="201" t="s">
        <v>71</v>
      </c>
      <c r="E371" s="213" t="s">
        <v>589</v>
      </c>
      <c r="F371" s="213" t="s">
        <v>590</v>
      </c>
      <c r="G371" s="200"/>
      <c r="H371" s="200"/>
      <c r="I371" s="203"/>
      <c r="J371" s="214">
        <f>BK371</f>
        <v>0</v>
      </c>
      <c r="K371" s="200"/>
      <c r="L371" s="205"/>
      <c r="M371" s="206"/>
      <c r="N371" s="207"/>
      <c r="O371" s="207"/>
      <c r="P371" s="208">
        <f>SUM(P372:P401)</f>
        <v>0</v>
      </c>
      <c r="Q371" s="207"/>
      <c r="R371" s="208">
        <f>SUM(R372:R401)</f>
        <v>0.68839000000000006</v>
      </c>
      <c r="S371" s="207"/>
      <c r="T371" s="209">
        <f>SUM(T372:T401)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0" t="s">
        <v>81</v>
      </c>
      <c r="AT371" s="211" t="s">
        <v>71</v>
      </c>
      <c r="AU371" s="211" t="s">
        <v>79</v>
      </c>
      <c r="AY371" s="210" t="s">
        <v>156</v>
      </c>
      <c r="BK371" s="212">
        <f>SUM(BK372:BK401)</f>
        <v>0</v>
      </c>
    </row>
    <row r="372" s="2" customFormat="1" ht="24.15" customHeight="1">
      <c r="A372" s="41"/>
      <c r="B372" s="42"/>
      <c r="C372" s="215" t="s">
        <v>591</v>
      </c>
      <c r="D372" s="215" t="s">
        <v>158</v>
      </c>
      <c r="E372" s="216" t="s">
        <v>592</v>
      </c>
      <c r="F372" s="217" t="s">
        <v>593</v>
      </c>
      <c r="G372" s="218" t="s">
        <v>496</v>
      </c>
      <c r="H372" s="219">
        <v>4</v>
      </c>
      <c r="I372" s="220"/>
      <c r="J372" s="221">
        <f>ROUND(I372*H372,2)</f>
        <v>0</v>
      </c>
      <c r="K372" s="217" t="s">
        <v>162</v>
      </c>
      <c r="L372" s="47"/>
      <c r="M372" s="222" t="s">
        <v>19</v>
      </c>
      <c r="N372" s="223" t="s">
        <v>43</v>
      </c>
      <c r="O372" s="87"/>
      <c r="P372" s="224">
        <f>O372*H372</f>
        <v>0</v>
      </c>
      <c r="Q372" s="224">
        <v>0.0053899999999999998</v>
      </c>
      <c r="R372" s="224">
        <f>Q372*H372</f>
        <v>0.021559999999999999</v>
      </c>
      <c r="S372" s="224">
        <v>0</v>
      </c>
      <c r="T372" s="225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6" t="s">
        <v>260</v>
      </c>
      <c r="AT372" s="226" t="s">
        <v>158</v>
      </c>
      <c r="AU372" s="226" t="s">
        <v>81</v>
      </c>
      <c r="AY372" s="20" t="s">
        <v>156</v>
      </c>
      <c r="BE372" s="227">
        <f>IF(N372="základní",J372,0)</f>
        <v>0</v>
      </c>
      <c r="BF372" s="227">
        <f>IF(N372="snížená",J372,0)</f>
        <v>0</v>
      </c>
      <c r="BG372" s="227">
        <f>IF(N372="zákl. přenesená",J372,0)</f>
        <v>0</v>
      </c>
      <c r="BH372" s="227">
        <f>IF(N372="sníž. přenesená",J372,0)</f>
        <v>0</v>
      </c>
      <c r="BI372" s="227">
        <f>IF(N372="nulová",J372,0)</f>
        <v>0</v>
      </c>
      <c r="BJ372" s="20" t="s">
        <v>79</v>
      </c>
      <c r="BK372" s="227">
        <f>ROUND(I372*H372,2)</f>
        <v>0</v>
      </c>
      <c r="BL372" s="20" t="s">
        <v>260</v>
      </c>
      <c r="BM372" s="226" t="s">
        <v>594</v>
      </c>
    </row>
    <row r="373" s="2" customFormat="1">
      <c r="A373" s="41"/>
      <c r="B373" s="42"/>
      <c r="C373" s="43"/>
      <c r="D373" s="228" t="s">
        <v>165</v>
      </c>
      <c r="E373" s="43"/>
      <c r="F373" s="229" t="s">
        <v>595</v>
      </c>
      <c r="G373" s="43"/>
      <c r="H373" s="43"/>
      <c r="I373" s="230"/>
      <c r="J373" s="43"/>
      <c r="K373" s="43"/>
      <c r="L373" s="47"/>
      <c r="M373" s="231"/>
      <c r="N373" s="232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165</v>
      </c>
      <c r="AU373" s="20" t="s">
        <v>81</v>
      </c>
    </row>
    <row r="374" s="2" customFormat="1" ht="21.75" customHeight="1">
      <c r="A374" s="41"/>
      <c r="B374" s="42"/>
      <c r="C374" s="215" t="s">
        <v>596</v>
      </c>
      <c r="D374" s="215" t="s">
        <v>158</v>
      </c>
      <c r="E374" s="216" t="s">
        <v>597</v>
      </c>
      <c r="F374" s="217" t="s">
        <v>598</v>
      </c>
      <c r="G374" s="218" t="s">
        <v>398</v>
      </c>
      <c r="H374" s="219">
        <v>50</v>
      </c>
      <c r="I374" s="220"/>
      <c r="J374" s="221">
        <f>ROUND(I374*H374,2)</f>
        <v>0</v>
      </c>
      <c r="K374" s="217" t="s">
        <v>162</v>
      </c>
      <c r="L374" s="47"/>
      <c r="M374" s="222" t="s">
        <v>19</v>
      </c>
      <c r="N374" s="223" t="s">
        <v>43</v>
      </c>
      <c r="O374" s="87"/>
      <c r="P374" s="224">
        <f>O374*H374</f>
        <v>0</v>
      </c>
      <c r="Q374" s="224">
        <v>0.0027399999999999998</v>
      </c>
      <c r="R374" s="224">
        <f>Q374*H374</f>
        <v>0.13699999999999998</v>
      </c>
      <c r="S374" s="224">
        <v>0</v>
      </c>
      <c r="T374" s="225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6" t="s">
        <v>260</v>
      </c>
      <c r="AT374" s="226" t="s">
        <v>158</v>
      </c>
      <c r="AU374" s="226" t="s">
        <v>81</v>
      </c>
      <c r="AY374" s="20" t="s">
        <v>156</v>
      </c>
      <c r="BE374" s="227">
        <f>IF(N374="základní",J374,0)</f>
        <v>0</v>
      </c>
      <c r="BF374" s="227">
        <f>IF(N374="snížená",J374,0)</f>
        <v>0</v>
      </c>
      <c r="BG374" s="227">
        <f>IF(N374="zákl. přenesená",J374,0)</f>
        <v>0</v>
      </c>
      <c r="BH374" s="227">
        <f>IF(N374="sníž. přenesená",J374,0)</f>
        <v>0</v>
      </c>
      <c r="BI374" s="227">
        <f>IF(N374="nulová",J374,0)</f>
        <v>0</v>
      </c>
      <c r="BJ374" s="20" t="s">
        <v>79</v>
      </c>
      <c r="BK374" s="227">
        <f>ROUND(I374*H374,2)</f>
        <v>0</v>
      </c>
      <c r="BL374" s="20" t="s">
        <v>260</v>
      </c>
      <c r="BM374" s="226" t="s">
        <v>599</v>
      </c>
    </row>
    <row r="375" s="2" customFormat="1">
      <c r="A375" s="41"/>
      <c r="B375" s="42"/>
      <c r="C375" s="43"/>
      <c r="D375" s="228" t="s">
        <v>165</v>
      </c>
      <c r="E375" s="43"/>
      <c r="F375" s="229" t="s">
        <v>600</v>
      </c>
      <c r="G375" s="43"/>
      <c r="H375" s="43"/>
      <c r="I375" s="230"/>
      <c r="J375" s="43"/>
      <c r="K375" s="43"/>
      <c r="L375" s="47"/>
      <c r="M375" s="231"/>
      <c r="N375" s="232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165</v>
      </c>
      <c r="AU375" s="20" t="s">
        <v>81</v>
      </c>
    </row>
    <row r="376" s="13" customFormat="1">
      <c r="A376" s="13"/>
      <c r="B376" s="233"/>
      <c r="C376" s="234"/>
      <c r="D376" s="235" t="s">
        <v>167</v>
      </c>
      <c r="E376" s="236" t="s">
        <v>19</v>
      </c>
      <c r="F376" s="237" t="s">
        <v>601</v>
      </c>
      <c r="G376" s="234"/>
      <c r="H376" s="238">
        <v>50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167</v>
      </c>
      <c r="AU376" s="244" t="s">
        <v>81</v>
      </c>
      <c r="AV376" s="13" t="s">
        <v>81</v>
      </c>
      <c r="AW376" s="13" t="s">
        <v>33</v>
      </c>
      <c r="AX376" s="13" t="s">
        <v>72</v>
      </c>
      <c r="AY376" s="244" t="s">
        <v>156</v>
      </c>
    </row>
    <row r="377" s="14" customFormat="1">
      <c r="A377" s="14"/>
      <c r="B377" s="245"/>
      <c r="C377" s="246"/>
      <c r="D377" s="235" t="s">
        <v>167</v>
      </c>
      <c r="E377" s="247" t="s">
        <v>19</v>
      </c>
      <c r="F377" s="248" t="s">
        <v>169</v>
      </c>
      <c r="G377" s="246"/>
      <c r="H377" s="249">
        <v>50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167</v>
      </c>
      <c r="AU377" s="255" t="s">
        <v>81</v>
      </c>
      <c r="AV377" s="14" t="s">
        <v>170</v>
      </c>
      <c r="AW377" s="14" t="s">
        <v>33</v>
      </c>
      <c r="AX377" s="14" t="s">
        <v>79</v>
      </c>
      <c r="AY377" s="255" t="s">
        <v>156</v>
      </c>
    </row>
    <row r="378" s="2" customFormat="1" ht="24.15" customHeight="1">
      <c r="A378" s="41"/>
      <c r="B378" s="42"/>
      <c r="C378" s="215" t="s">
        <v>602</v>
      </c>
      <c r="D378" s="215" t="s">
        <v>158</v>
      </c>
      <c r="E378" s="216" t="s">
        <v>603</v>
      </c>
      <c r="F378" s="217" t="s">
        <v>604</v>
      </c>
      <c r="G378" s="218" t="s">
        <v>496</v>
      </c>
      <c r="H378" s="219">
        <v>4</v>
      </c>
      <c r="I378" s="220"/>
      <c r="J378" s="221">
        <f>ROUND(I378*H378,2)</f>
        <v>0</v>
      </c>
      <c r="K378" s="217" t="s">
        <v>162</v>
      </c>
      <c r="L378" s="47"/>
      <c r="M378" s="222" t="s">
        <v>19</v>
      </c>
      <c r="N378" s="223" t="s">
        <v>43</v>
      </c>
      <c r="O378" s="87"/>
      <c r="P378" s="224">
        <f>O378*H378</f>
        <v>0</v>
      </c>
      <c r="Q378" s="224">
        <v>0.00044000000000000002</v>
      </c>
      <c r="R378" s="224">
        <f>Q378*H378</f>
        <v>0.0017600000000000001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260</v>
      </c>
      <c r="AT378" s="226" t="s">
        <v>158</v>
      </c>
      <c r="AU378" s="226" t="s">
        <v>81</v>
      </c>
      <c r="AY378" s="20" t="s">
        <v>156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79</v>
      </c>
      <c r="BK378" s="227">
        <f>ROUND(I378*H378,2)</f>
        <v>0</v>
      </c>
      <c r="BL378" s="20" t="s">
        <v>260</v>
      </c>
      <c r="BM378" s="226" t="s">
        <v>605</v>
      </c>
    </row>
    <row r="379" s="2" customFormat="1">
      <c r="A379" s="41"/>
      <c r="B379" s="42"/>
      <c r="C379" s="43"/>
      <c r="D379" s="228" t="s">
        <v>165</v>
      </c>
      <c r="E379" s="43"/>
      <c r="F379" s="229" t="s">
        <v>606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165</v>
      </c>
      <c r="AU379" s="20" t="s">
        <v>81</v>
      </c>
    </row>
    <row r="380" s="2" customFormat="1" ht="24.15" customHeight="1">
      <c r="A380" s="41"/>
      <c r="B380" s="42"/>
      <c r="C380" s="215" t="s">
        <v>607</v>
      </c>
      <c r="D380" s="215" t="s">
        <v>158</v>
      </c>
      <c r="E380" s="216" t="s">
        <v>608</v>
      </c>
      <c r="F380" s="217" t="s">
        <v>609</v>
      </c>
      <c r="G380" s="218" t="s">
        <v>398</v>
      </c>
      <c r="H380" s="219">
        <v>22.399999999999999</v>
      </c>
      <c r="I380" s="220"/>
      <c r="J380" s="221">
        <f>ROUND(I380*H380,2)</f>
        <v>0</v>
      </c>
      <c r="K380" s="217" t="s">
        <v>162</v>
      </c>
      <c r="L380" s="47"/>
      <c r="M380" s="222" t="s">
        <v>19</v>
      </c>
      <c r="N380" s="223" t="s">
        <v>43</v>
      </c>
      <c r="O380" s="87"/>
      <c r="P380" s="224">
        <f>O380*H380</f>
        <v>0</v>
      </c>
      <c r="Q380" s="224">
        <v>0.0020600000000000002</v>
      </c>
      <c r="R380" s="224">
        <f>Q380*H380</f>
        <v>0.046144000000000004</v>
      </c>
      <c r="S380" s="224">
        <v>0</v>
      </c>
      <c r="T380" s="225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6" t="s">
        <v>260</v>
      </c>
      <c r="AT380" s="226" t="s">
        <v>158</v>
      </c>
      <c r="AU380" s="226" t="s">
        <v>81</v>
      </c>
      <c r="AY380" s="20" t="s">
        <v>156</v>
      </c>
      <c r="BE380" s="227">
        <f>IF(N380="základní",J380,0)</f>
        <v>0</v>
      </c>
      <c r="BF380" s="227">
        <f>IF(N380="snížená",J380,0)</f>
        <v>0</v>
      </c>
      <c r="BG380" s="227">
        <f>IF(N380="zákl. přenesená",J380,0)</f>
        <v>0</v>
      </c>
      <c r="BH380" s="227">
        <f>IF(N380="sníž. přenesená",J380,0)</f>
        <v>0</v>
      </c>
      <c r="BI380" s="227">
        <f>IF(N380="nulová",J380,0)</f>
        <v>0</v>
      </c>
      <c r="BJ380" s="20" t="s">
        <v>79</v>
      </c>
      <c r="BK380" s="227">
        <f>ROUND(I380*H380,2)</f>
        <v>0</v>
      </c>
      <c r="BL380" s="20" t="s">
        <v>260</v>
      </c>
      <c r="BM380" s="226" t="s">
        <v>610</v>
      </c>
    </row>
    <row r="381" s="2" customFormat="1">
      <c r="A381" s="41"/>
      <c r="B381" s="42"/>
      <c r="C381" s="43"/>
      <c r="D381" s="228" t="s">
        <v>165</v>
      </c>
      <c r="E381" s="43"/>
      <c r="F381" s="229" t="s">
        <v>611</v>
      </c>
      <c r="G381" s="43"/>
      <c r="H381" s="43"/>
      <c r="I381" s="230"/>
      <c r="J381" s="43"/>
      <c r="K381" s="43"/>
      <c r="L381" s="47"/>
      <c r="M381" s="231"/>
      <c r="N381" s="232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165</v>
      </c>
      <c r="AU381" s="20" t="s">
        <v>81</v>
      </c>
    </row>
    <row r="382" s="13" customFormat="1">
      <c r="A382" s="13"/>
      <c r="B382" s="233"/>
      <c r="C382" s="234"/>
      <c r="D382" s="235" t="s">
        <v>167</v>
      </c>
      <c r="E382" s="236" t="s">
        <v>19</v>
      </c>
      <c r="F382" s="237" t="s">
        <v>612</v>
      </c>
      <c r="G382" s="234"/>
      <c r="H382" s="238">
        <v>22.399999999999999</v>
      </c>
      <c r="I382" s="239"/>
      <c r="J382" s="234"/>
      <c r="K382" s="234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167</v>
      </c>
      <c r="AU382" s="244" t="s">
        <v>81</v>
      </c>
      <c r="AV382" s="13" t="s">
        <v>81</v>
      </c>
      <c r="AW382" s="13" t="s">
        <v>33</v>
      </c>
      <c r="AX382" s="13" t="s">
        <v>72</v>
      </c>
      <c r="AY382" s="244" t="s">
        <v>156</v>
      </c>
    </row>
    <row r="383" s="14" customFormat="1">
      <c r="A383" s="14"/>
      <c r="B383" s="245"/>
      <c r="C383" s="246"/>
      <c r="D383" s="235" t="s">
        <v>167</v>
      </c>
      <c r="E383" s="247" t="s">
        <v>19</v>
      </c>
      <c r="F383" s="248" t="s">
        <v>169</v>
      </c>
      <c r="G383" s="246"/>
      <c r="H383" s="249">
        <v>22.399999999999999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167</v>
      </c>
      <c r="AU383" s="255" t="s">
        <v>81</v>
      </c>
      <c r="AV383" s="14" t="s">
        <v>170</v>
      </c>
      <c r="AW383" s="14" t="s">
        <v>33</v>
      </c>
      <c r="AX383" s="14" t="s">
        <v>79</v>
      </c>
      <c r="AY383" s="255" t="s">
        <v>156</v>
      </c>
    </row>
    <row r="384" s="2" customFormat="1" ht="24.15" customHeight="1">
      <c r="A384" s="41"/>
      <c r="B384" s="42"/>
      <c r="C384" s="215" t="s">
        <v>613</v>
      </c>
      <c r="D384" s="215" t="s">
        <v>158</v>
      </c>
      <c r="E384" s="216" t="s">
        <v>614</v>
      </c>
      <c r="F384" s="217" t="s">
        <v>615</v>
      </c>
      <c r="G384" s="218" t="s">
        <v>398</v>
      </c>
      <c r="H384" s="219">
        <v>50</v>
      </c>
      <c r="I384" s="220"/>
      <c r="J384" s="221">
        <f>ROUND(I384*H384,2)</f>
        <v>0</v>
      </c>
      <c r="K384" s="217" t="s">
        <v>162</v>
      </c>
      <c r="L384" s="47"/>
      <c r="M384" s="222" t="s">
        <v>19</v>
      </c>
      <c r="N384" s="223" t="s">
        <v>43</v>
      </c>
      <c r="O384" s="87"/>
      <c r="P384" s="224">
        <f>O384*H384</f>
        <v>0</v>
      </c>
      <c r="Q384" s="224">
        <v>0.00167</v>
      </c>
      <c r="R384" s="224">
        <f>Q384*H384</f>
        <v>0.083500000000000005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260</v>
      </c>
      <c r="AT384" s="226" t="s">
        <v>158</v>
      </c>
      <c r="AU384" s="226" t="s">
        <v>81</v>
      </c>
      <c r="AY384" s="20" t="s">
        <v>156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79</v>
      </c>
      <c r="BK384" s="227">
        <f>ROUND(I384*H384,2)</f>
        <v>0</v>
      </c>
      <c r="BL384" s="20" t="s">
        <v>260</v>
      </c>
      <c r="BM384" s="226" t="s">
        <v>616</v>
      </c>
    </row>
    <row r="385" s="2" customFormat="1">
      <c r="A385" s="41"/>
      <c r="B385" s="42"/>
      <c r="C385" s="43"/>
      <c r="D385" s="228" t="s">
        <v>165</v>
      </c>
      <c r="E385" s="43"/>
      <c r="F385" s="229" t="s">
        <v>617</v>
      </c>
      <c r="G385" s="43"/>
      <c r="H385" s="43"/>
      <c r="I385" s="230"/>
      <c r="J385" s="43"/>
      <c r="K385" s="43"/>
      <c r="L385" s="47"/>
      <c r="M385" s="231"/>
      <c r="N385" s="232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165</v>
      </c>
      <c r="AU385" s="20" t="s">
        <v>81</v>
      </c>
    </row>
    <row r="386" s="13" customFormat="1">
      <c r="A386" s="13"/>
      <c r="B386" s="233"/>
      <c r="C386" s="234"/>
      <c r="D386" s="235" t="s">
        <v>167</v>
      </c>
      <c r="E386" s="236" t="s">
        <v>19</v>
      </c>
      <c r="F386" s="237" t="s">
        <v>618</v>
      </c>
      <c r="G386" s="234"/>
      <c r="H386" s="238">
        <v>50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167</v>
      </c>
      <c r="AU386" s="244" t="s">
        <v>81</v>
      </c>
      <c r="AV386" s="13" t="s">
        <v>81</v>
      </c>
      <c r="AW386" s="13" t="s">
        <v>33</v>
      </c>
      <c r="AX386" s="13" t="s">
        <v>72</v>
      </c>
      <c r="AY386" s="244" t="s">
        <v>156</v>
      </c>
    </row>
    <row r="387" s="14" customFormat="1">
      <c r="A387" s="14"/>
      <c r="B387" s="245"/>
      <c r="C387" s="246"/>
      <c r="D387" s="235" t="s">
        <v>167</v>
      </c>
      <c r="E387" s="247" t="s">
        <v>19</v>
      </c>
      <c r="F387" s="248" t="s">
        <v>169</v>
      </c>
      <c r="G387" s="246"/>
      <c r="H387" s="249">
        <v>50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167</v>
      </c>
      <c r="AU387" s="255" t="s">
        <v>81</v>
      </c>
      <c r="AV387" s="14" t="s">
        <v>170</v>
      </c>
      <c r="AW387" s="14" t="s">
        <v>33</v>
      </c>
      <c r="AX387" s="14" t="s">
        <v>79</v>
      </c>
      <c r="AY387" s="255" t="s">
        <v>156</v>
      </c>
    </row>
    <row r="388" s="2" customFormat="1" ht="21.75" customHeight="1">
      <c r="A388" s="41"/>
      <c r="B388" s="42"/>
      <c r="C388" s="215" t="s">
        <v>619</v>
      </c>
      <c r="D388" s="215" t="s">
        <v>158</v>
      </c>
      <c r="E388" s="216" t="s">
        <v>620</v>
      </c>
      <c r="F388" s="217" t="s">
        <v>621</v>
      </c>
      <c r="G388" s="218" t="s">
        <v>398</v>
      </c>
      <c r="H388" s="219">
        <v>41.799999999999997</v>
      </c>
      <c r="I388" s="220"/>
      <c r="J388" s="221">
        <f>ROUND(I388*H388,2)</f>
        <v>0</v>
      </c>
      <c r="K388" s="217" t="s">
        <v>162</v>
      </c>
      <c r="L388" s="47"/>
      <c r="M388" s="222" t="s">
        <v>19</v>
      </c>
      <c r="N388" s="223" t="s">
        <v>43</v>
      </c>
      <c r="O388" s="87"/>
      <c r="P388" s="224">
        <f>O388*H388</f>
        <v>0</v>
      </c>
      <c r="Q388" s="224">
        <v>0.00197</v>
      </c>
      <c r="R388" s="224">
        <f>Q388*H388</f>
        <v>0.082345999999999989</v>
      </c>
      <c r="S388" s="224">
        <v>0</v>
      </c>
      <c r="T388" s="225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6" t="s">
        <v>260</v>
      </c>
      <c r="AT388" s="226" t="s">
        <v>158</v>
      </c>
      <c r="AU388" s="226" t="s">
        <v>81</v>
      </c>
      <c r="AY388" s="20" t="s">
        <v>156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20" t="s">
        <v>79</v>
      </c>
      <c r="BK388" s="227">
        <f>ROUND(I388*H388,2)</f>
        <v>0</v>
      </c>
      <c r="BL388" s="20" t="s">
        <v>260</v>
      </c>
      <c r="BM388" s="226" t="s">
        <v>622</v>
      </c>
    </row>
    <row r="389" s="2" customFormat="1">
      <c r="A389" s="41"/>
      <c r="B389" s="42"/>
      <c r="C389" s="43"/>
      <c r="D389" s="228" t="s">
        <v>165</v>
      </c>
      <c r="E389" s="43"/>
      <c r="F389" s="229" t="s">
        <v>623</v>
      </c>
      <c r="G389" s="43"/>
      <c r="H389" s="43"/>
      <c r="I389" s="230"/>
      <c r="J389" s="43"/>
      <c r="K389" s="43"/>
      <c r="L389" s="47"/>
      <c r="M389" s="231"/>
      <c r="N389" s="232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165</v>
      </c>
      <c r="AU389" s="20" t="s">
        <v>81</v>
      </c>
    </row>
    <row r="390" s="13" customFormat="1">
      <c r="A390" s="13"/>
      <c r="B390" s="233"/>
      <c r="C390" s="234"/>
      <c r="D390" s="235" t="s">
        <v>167</v>
      </c>
      <c r="E390" s="236" t="s">
        <v>19</v>
      </c>
      <c r="F390" s="237" t="s">
        <v>624</v>
      </c>
      <c r="G390" s="234"/>
      <c r="H390" s="238">
        <v>41.799999999999997</v>
      </c>
      <c r="I390" s="239"/>
      <c r="J390" s="234"/>
      <c r="K390" s="234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167</v>
      </c>
      <c r="AU390" s="244" t="s">
        <v>81</v>
      </c>
      <c r="AV390" s="13" t="s">
        <v>81</v>
      </c>
      <c r="AW390" s="13" t="s">
        <v>33</v>
      </c>
      <c r="AX390" s="13" t="s">
        <v>72</v>
      </c>
      <c r="AY390" s="244" t="s">
        <v>156</v>
      </c>
    </row>
    <row r="391" s="14" customFormat="1">
      <c r="A391" s="14"/>
      <c r="B391" s="245"/>
      <c r="C391" s="246"/>
      <c r="D391" s="235" t="s">
        <v>167</v>
      </c>
      <c r="E391" s="247" t="s">
        <v>19</v>
      </c>
      <c r="F391" s="248" t="s">
        <v>169</v>
      </c>
      <c r="G391" s="246"/>
      <c r="H391" s="249">
        <v>41.799999999999997</v>
      </c>
      <c r="I391" s="250"/>
      <c r="J391" s="246"/>
      <c r="K391" s="246"/>
      <c r="L391" s="251"/>
      <c r="M391" s="252"/>
      <c r="N391" s="253"/>
      <c r="O391" s="253"/>
      <c r="P391" s="253"/>
      <c r="Q391" s="253"/>
      <c r="R391" s="253"/>
      <c r="S391" s="253"/>
      <c r="T391" s="25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5" t="s">
        <v>167</v>
      </c>
      <c r="AU391" s="255" t="s">
        <v>81</v>
      </c>
      <c r="AV391" s="14" t="s">
        <v>170</v>
      </c>
      <c r="AW391" s="14" t="s">
        <v>33</v>
      </c>
      <c r="AX391" s="14" t="s">
        <v>79</v>
      </c>
      <c r="AY391" s="255" t="s">
        <v>156</v>
      </c>
    </row>
    <row r="392" s="2" customFormat="1" ht="24.15" customHeight="1">
      <c r="A392" s="41"/>
      <c r="B392" s="42"/>
      <c r="C392" s="215" t="s">
        <v>625</v>
      </c>
      <c r="D392" s="215" t="s">
        <v>158</v>
      </c>
      <c r="E392" s="216" t="s">
        <v>626</v>
      </c>
      <c r="F392" s="217" t="s">
        <v>627</v>
      </c>
      <c r="G392" s="218" t="s">
        <v>398</v>
      </c>
      <c r="H392" s="219">
        <v>25</v>
      </c>
      <c r="I392" s="220"/>
      <c r="J392" s="221">
        <f>ROUND(I392*H392,2)</f>
        <v>0</v>
      </c>
      <c r="K392" s="217" t="s">
        <v>162</v>
      </c>
      <c r="L392" s="47"/>
      <c r="M392" s="222" t="s">
        <v>19</v>
      </c>
      <c r="N392" s="223" t="s">
        <v>43</v>
      </c>
      <c r="O392" s="87"/>
      <c r="P392" s="224">
        <f>O392*H392</f>
        <v>0</v>
      </c>
      <c r="Q392" s="224">
        <v>0.0035100000000000001</v>
      </c>
      <c r="R392" s="224">
        <f>Q392*H392</f>
        <v>0.087750000000000009</v>
      </c>
      <c r="S392" s="224">
        <v>0</v>
      </c>
      <c r="T392" s="225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6" t="s">
        <v>260</v>
      </c>
      <c r="AT392" s="226" t="s">
        <v>158</v>
      </c>
      <c r="AU392" s="226" t="s">
        <v>81</v>
      </c>
      <c r="AY392" s="20" t="s">
        <v>156</v>
      </c>
      <c r="BE392" s="227">
        <f>IF(N392="základní",J392,0)</f>
        <v>0</v>
      </c>
      <c r="BF392" s="227">
        <f>IF(N392="snížená",J392,0)</f>
        <v>0</v>
      </c>
      <c r="BG392" s="227">
        <f>IF(N392="zákl. přenesená",J392,0)</f>
        <v>0</v>
      </c>
      <c r="BH392" s="227">
        <f>IF(N392="sníž. přenesená",J392,0)</f>
        <v>0</v>
      </c>
      <c r="BI392" s="227">
        <f>IF(N392="nulová",J392,0)</f>
        <v>0</v>
      </c>
      <c r="BJ392" s="20" t="s">
        <v>79</v>
      </c>
      <c r="BK392" s="227">
        <f>ROUND(I392*H392,2)</f>
        <v>0</v>
      </c>
      <c r="BL392" s="20" t="s">
        <v>260</v>
      </c>
      <c r="BM392" s="226" t="s">
        <v>628</v>
      </c>
    </row>
    <row r="393" s="2" customFormat="1">
      <c r="A393" s="41"/>
      <c r="B393" s="42"/>
      <c r="C393" s="43"/>
      <c r="D393" s="228" t="s">
        <v>165</v>
      </c>
      <c r="E393" s="43"/>
      <c r="F393" s="229" t="s">
        <v>629</v>
      </c>
      <c r="G393" s="43"/>
      <c r="H393" s="43"/>
      <c r="I393" s="230"/>
      <c r="J393" s="43"/>
      <c r="K393" s="43"/>
      <c r="L393" s="47"/>
      <c r="M393" s="231"/>
      <c r="N393" s="232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165</v>
      </c>
      <c r="AU393" s="20" t="s">
        <v>81</v>
      </c>
    </row>
    <row r="394" s="13" customFormat="1">
      <c r="A394" s="13"/>
      <c r="B394" s="233"/>
      <c r="C394" s="234"/>
      <c r="D394" s="235" t="s">
        <v>167</v>
      </c>
      <c r="E394" s="236" t="s">
        <v>19</v>
      </c>
      <c r="F394" s="237" t="s">
        <v>630</v>
      </c>
      <c r="G394" s="234"/>
      <c r="H394" s="238">
        <v>25</v>
      </c>
      <c r="I394" s="239"/>
      <c r="J394" s="234"/>
      <c r="K394" s="234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167</v>
      </c>
      <c r="AU394" s="244" t="s">
        <v>81</v>
      </c>
      <c r="AV394" s="13" t="s">
        <v>81</v>
      </c>
      <c r="AW394" s="13" t="s">
        <v>33</v>
      </c>
      <c r="AX394" s="13" t="s">
        <v>72</v>
      </c>
      <c r="AY394" s="244" t="s">
        <v>156</v>
      </c>
    </row>
    <row r="395" s="14" customFormat="1">
      <c r="A395" s="14"/>
      <c r="B395" s="245"/>
      <c r="C395" s="246"/>
      <c r="D395" s="235" t="s">
        <v>167</v>
      </c>
      <c r="E395" s="247" t="s">
        <v>19</v>
      </c>
      <c r="F395" s="248" t="s">
        <v>169</v>
      </c>
      <c r="G395" s="246"/>
      <c r="H395" s="249">
        <v>25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167</v>
      </c>
      <c r="AU395" s="255" t="s">
        <v>81</v>
      </c>
      <c r="AV395" s="14" t="s">
        <v>170</v>
      </c>
      <c r="AW395" s="14" t="s">
        <v>33</v>
      </c>
      <c r="AX395" s="14" t="s">
        <v>79</v>
      </c>
      <c r="AY395" s="255" t="s">
        <v>156</v>
      </c>
    </row>
    <row r="396" s="2" customFormat="1" ht="24.15" customHeight="1">
      <c r="A396" s="41"/>
      <c r="B396" s="42"/>
      <c r="C396" s="215" t="s">
        <v>631</v>
      </c>
      <c r="D396" s="215" t="s">
        <v>158</v>
      </c>
      <c r="E396" s="216" t="s">
        <v>632</v>
      </c>
      <c r="F396" s="217" t="s">
        <v>633</v>
      </c>
      <c r="G396" s="218" t="s">
        <v>398</v>
      </c>
      <c r="H396" s="219">
        <v>77.400000000000006</v>
      </c>
      <c r="I396" s="220"/>
      <c r="J396" s="221">
        <f>ROUND(I396*H396,2)</f>
        <v>0</v>
      </c>
      <c r="K396" s="217" t="s">
        <v>162</v>
      </c>
      <c r="L396" s="47"/>
      <c r="M396" s="222" t="s">
        <v>19</v>
      </c>
      <c r="N396" s="223" t="s">
        <v>43</v>
      </c>
      <c r="O396" s="87"/>
      <c r="P396" s="224">
        <f>O396*H396</f>
        <v>0</v>
      </c>
      <c r="Q396" s="224">
        <v>0.0029499999999999999</v>
      </c>
      <c r="R396" s="224">
        <f>Q396*H396</f>
        <v>0.22833000000000001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260</v>
      </c>
      <c r="AT396" s="226" t="s">
        <v>158</v>
      </c>
      <c r="AU396" s="226" t="s">
        <v>81</v>
      </c>
      <c r="AY396" s="20" t="s">
        <v>156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79</v>
      </c>
      <c r="BK396" s="227">
        <f>ROUND(I396*H396,2)</f>
        <v>0</v>
      </c>
      <c r="BL396" s="20" t="s">
        <v>260</v>
      </c>
      <c r="BM396" s="226" t="s">
        <v>634</v>
      </c>
    </row>
    <row r="397" s="2" customFormat="1">
      <c r="A397" s="41"/>
      <c r="B397" s="42"/>
      <c r="C397" s="43"/>
      <c r="D397" s="228" t="s">
        <v>165</v>
      </c>
      <c r="E397" s="43"/>
      <c r="F397" s="229" t="s">
        <v>635</v>
      </c>
      <c r="G397" s="43"/>
      <c r="H397" s="43"/>
      <c r="I397" s="230"/>
      <c r="J397" s="43"/>
      <c r="K397" s="43"/>
      <c r="L397" s="47"/>
      <c r="M397" s="231"/>
      <c r="N397" s="232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165</v>
      </c>
      <c r="AU397" s="20" t="s">
        <v>81</v>
      </c>
    </row>
    <row r="398" s="13" customFormat="1">
      <c r="A398" s="13"/>
      <c r="B398" s="233"/>
      <c r="C398" s="234"/>
      <c r="D398" s="235" t="s">
        <v>167</v>
      </c>
      <c r="E398" s="236" t="s">
        <v>19</v>
      </c>
      <c r="F398" s="237" t="s">
        <v>636</v>
      </c>
      <c r="G398" s="234"/>
      <c r="H398" s="238">
        <v>77.400000000000006</v>
      </c>
      <c r="I398" s="239"/>
      <c r="J398" s="234"/>
      <c r="K398" s="234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167</v>
      </c>
      <c r="AU398" s="244" t="s">
        <v>81</v>
      </c>
      <c r="AV398" s="13" t="s">
        <v>81</v>
      </c>
      <c r="AW398" s="13" t="s">
        <v>33</v>
      </c>
      <c r="AX398" s="13" t="s">
        <v>72</v>
      </c>
      <c r="AY398" s="244" t="s">
        <v>156</v>
      </c>
    </row>
    <row r="399" s="14" customFormat="1">
      <c r="A399" s="14"/>
      <c r="B399" s="245"/>
      <c r="C399" s="246"/>
      <c r="D399" s="235" t="s">
        <v>167</v>
      </c>
      <c r="E399" s="247" t="s">
        <v>19</v>
      </c>
      <c r="F399" s="248" t="s">
        <v>169</v>
      </c>
      <c r="G399" s="246"/>
      <c r="H399" s="249">
        <v>77.400000000000006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167</v>
      </c>
      <c r="AU399" s="255" t="s">
        <v>81</v>
      </c>
      <c r="AV399" s="14" t="s">
        <v>170</v>
      </c>
      <c r="AW399" s="14" t="s">
        <v>33</v>
      </c>
      <c r="AX399" s="14" t="s">
        <v>79</v>
      </c>
      <c r="AY399" s="255" t="s">
        <v>156</v>
      </c>
    </row>
    <row r="400" s="2" customFormat="1" ht="24.15" customHeight="1">
      <c r="A400" s="41"/>
      <c r="B400" s="42"/>
      <c r="C400" s="215" t="s">
        <v>637</v>
      </c>
      <c r="D400" s="215" t="s">
        <v>158</v>
      </c>
      <c r="E400" s="216" t="s">
        <v>638</v>
      </c>
      <c r="F400" s="217" t="s">
        <v>639</v>
      </c>
      <c r="G400" s="218" t="s">
        <v>218</v>
      </c>
      <c r="H400" s="219">
        <v>0.68799999999999994</v>
      </c>
      <c r="I400" s="220"/>
      <c r="J400" s="221">
        <f>ROUND(I400*H400,2)</f>
        <v>0</v>
      </c>
      <c r="K400" s="217" t="s">
        <v>162</v>
      </c>
      <c r="L400" s="47"/>
      <c r="M400" s="222" t="s">
        <v>19</v>
      </c>
      <c r="N400" s="223" t="s">
        <v>43</v>
      </c>
      <c r="O400" s="87"/>
      <c r="P400" s="224">
        <f>O400*H400</f>
        <v>0</v>
      </c>
      <c r="Q400" s="224">
        <v>0</v>
      </c>
      <c r="R400" s="224">
        <f>Q400*H400</f>
        <v>0</v>
      </c>
      <c r="S400" s="224">
        <v>0</v>
      </c>
      <c r="T400" s="225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6" t="s">
        <v>260</v>
      </c>
      <c r="AT400" s="226" t="s">
        <v>158</v>
      </c>
      <c r="AU400" s="226" t="s">
        <v>81</v>
      </c>
      <c r="AY400" s="20" t="s">
        <v>156</v>
      </c>
      <c r="BE400" s="227">
        <f>IF(N400="základní",J400,0)</f>
        <v>0</v>
      </c>
      <c r="BF400" s="227">
        <f>IF(N400="snížená",J400,0)</f>
        <v>0</v>
      </c>
      <c r="BG400" s="227">
        <f>IF(N400="zákl. přenesená",J400,0)</f>
        <v>0</v>
      </c>
      <c r="BH400" s="227">
        <f>IF(N400="sníž. přenesená",J400,0)</f>
        <v>0</v>
      </c>
      <c r="BI400" s="227">
        <f>IF(N400="nulová",J400,0)</f>
        <v>0</v>
      </c>
      <c r="BJ400" s="20" t="s">
        <v>79</v>
      </c>
      <c r="BK400" s="227">
        <f>ROUND(I400*H400,2)</f>
        <v>0</v>
      </c>
      <c r="BL400" s="20" t="s">
        <v>260</v>
      </c>
      <c r="BM400" s="226" t="s">
        <v>640</v>
      </c>
    </row>
    <row r="401" s="2" customFormat="1">
      <c r="A401" s="41"/>
      <c r="B401" s="42"/>
      <c r="C401" s="43"/>
      <c r="D401" s="228" t="s">
        <v>165</v>
      </c>
      <c r="E401" s="43"/>
      <c r="F401" s="229" t="s">
        <v>641</v>
      </c>
      <c r="G401" s="43"/>
      <c r="H401" s="43"/>
      <c r="I401" s="230"/>
      <c r="J401" s="43"/>
      <c r="K401" s="43"/>
      <c r="L401" s="47"/>
      <c r="M401" s="231"/>
      <c r="N401" s="232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165</v>
      </c>
      <c r="AU401" s="20" t="s">
        <v>81</v>
      </c>
    </row>
    <row r="402" s="12" customFormat="1" ht="22.8" customHeight="1">
      <c r="A402" s="12"/>
      <c r="B402" s="199"/>
      <c r="C402" s="200"/>
      <c r="D402" s="201" t="s">
        <v>71</v>
      </c>
      <c r="E402" s="213" t="s">
        <v>642</v>
      </c>
      <c r="F402" s="213" t="s">
        <v>643</v>
      </c>
      <c r="G402" s="200"/>
      <c r="H402" s="200"/>
      <c r="I402" s="203"/>
      <c r="J402" s="214">
        <f>BK402</f>
        <v>0</v>
      </c>
      <c r="K402" s="200"/>
      <c r="L402" s="205"/>
      <c r="M402" s="206"/>
      <c r="N402" s="207"/>
      <c r="O402" s="207"/>
      <c r="P402" s="208">
        <f>SUM(P403:P414)</f>
        <v>0</v>
      </c>
      <c r="Q402" s="207"/>
      <c r="R402" s="208">
        <f>SUM(R403:R414)</f>
        <v>1.2937000000000001</v>
      </c>
      <c r="S402" s="207"/>
      <c r="T402" s="209">
        <f>SUM(T403:T414)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10" t="s">
        <v>81</v>
      </c>
      <c r="AT402" s="211" t="s">
        <v>71</v>
      </c>
      <c r="AU402" s="211" t="s">
        <v>79</v>
      </c>
      <c r="AY402" s="210" t="s">
        <v>156</v>
      </c>
      <c r="BK402" s="212">
        <f>SUM(BK403:BK414)</f>
        <v>0</v>
      </c>
    </row>
    <row r="403" s="2" customFormat="1" ht="21.75" customHeight="1">
      <c r="A403" s="41"/>
      <c r="B403" s="42"/>
      <c r="C403" s="215" t="s">
        <v>644</v>
      </c>
      <c r="D403" s="215" t="s">
        <v>158</v>
      </c>
      <c r="E403" s="216" t="s">
        <v>645</v>
      </c>
      <c r="F403" s="217" t="s">
        <v>646</v>
      </c>
      <c r="G403" s="218" t="s">
        <v>398</v>
      </c>
      <c r="H403" s="219">
        <v>10</v>
      </c>
      <c r="I403" s="220"/>
      <c r="J403" s="221">
        <f>ROUND(I403*H403,2)</f>
        <v>0</v>
      </c>
      <c r="K403" s="217" t="s">
        <v>19</v>
      </c>
      <c r="L403" s="47"/>
      <c r="M403" s="222" t="s">
        <v>19</v>
      </c>
      <c r="N403" s="223" t="s">
        <v>43</v>
      </c>
      <c r="O403" s="87"/>
      <c r="P403" s="224">
        <f>O403*H403</f>
        <v>0</v>
      </c>
      <c r="Q403" s="224">
        <v>0.012</v>
      </c>
      <c r="R403" s="224">
        <f>Q403*H403</f>
        <v>0.12</v>
      </c>
      <c r="S403" s="224">
        <v>0</v>
      </c>
      <c r="T403" s="225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26" t="s">
        <v>260</v>
      </c>
      <c r="AT403" s="226" t="s">
        <v>158</v>
      </c>
      <c r="AU403" s="226" t="s">
        <v>81</v>
      </c>
      <c r="AY403" s="20" t="s">
        <v>156</v>
      </c>
      <c r="BE403" s="227">
        <f>IF(N403="základní",J403,0)</f>
        <v>0</v>
      </c>
      <c r="BF403" s="227">
        <f>IF(N403="snížená",J403,0)</f>
        <v>0</v>
      </c>
      <c r="BG403" s="227">
        <f>IF(N403="zákl. přenesená",J403,0)</f>
        <v>0</v>
      </c>
      <c r="BH403" s="227">
        <f>IF(N403="sníž. přenesená",J403,0)</f>
        <v>0</v>
      </c>
      <c r="BI403" s="227">
        <f>IF(N403="nulová",J403,0)</f>
        <v>0</v>
      </c>
      <c r="BJ403" s="20" t="s">
        <v>79</v>
      </c>
      <c r="BK403" s="227">
        <f>ROUND(I403*H403,2)</f>
        <v>0</v>
      </c>
      <c r="BL403" s="20" t="s">
        <v>260</v>
      </c>
      <c r="BM403" s="226" t="s">
        <v>647</v>
      </c>
    </row>
    <row r="404" s="13" customFormat="1">
      <c r="A404" s="13"/>
      <c r="B404" s="233"/>
      <c r="C404" s="234"/>
      <c r="D404" s="235" t="s">
        <v>167</v>
      </c>
      <c r="E404" s="236" t="s">
        <v>19</v>
      </c>
      <c r="F404" s="237" t="s">
        <v>648</v>
      </c>
      <c r="G404" s="234"/>
      <c r="H404" s="238">
        <v>10</v>
      </c>
      <c r="I404" s="239"/>
      <c r="J404" s="234"/>
      <c r="K404" s="234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167</v>
      </c>
      <c r="AU404" s="244" t="s">
        <v>81</v>
      </c>
      <c r="AV404" s="13" t="s">
        <v>81</v>
      </c>
      <c r="AW404" s="13" t="s">
        <v>33</v>
      </c>
      <c r="AX404" s="13" t="s">
        <v>72</v>
      </c>
      <c r="AY404" s="244" t="s">
        <v>156</v>
      </c>
    </row>
    <row r="405" s="14" customFormat="1">
      <c r="A405" s="14"/>
      <c r="B405" s="245"/>
      <c r="C405" s="246"/>
      <c r="D405" s="235" t="s">
        <v>167</v>
      </c>
      <c r="E405" s="247" t="s">
        <v>19</v>
      </c>
      <c r="F405" s="248" t="s">
        <v>169</v>
      </c>
      <c r="G405" s="246"/>
      <c r="H405" s="249">
        <v>10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167</v>
      </c>
      <c r="AU405" s="255" t="s">
        <v>81</v>
      </c>
      <c r="AV405" s="14" t="s">
        <v>170</v>
      </c>
      <c r="AW405" s="14" t="s">
        <v>33</v>
      </c>
      <c r="AX405" s="14" t="s">
        <v>79</v>
      </c>
      <c r="AY405" s="255" t="s">
        <v>156</v>
      </c>
    </row>
    <row r="406" s="2" customFormat="1" ht="37.8" customHeight="1">
      <c r="A406" s="41"/>
      <c r="B406" s="42"/>
      <c r="C406" s="215" t="s">
        <v>649</v>
      </c>
      <c r="D406" s="215" t="s">
        <v>158</v>
      </c>
      <c r="E406" s="216" t="s">
        <v>650</v>
      </c>
      <c r="F406" s="217" t="s">
        <v>651</v>
      </c>
      <c r="G406" s="218" t="s">
        <v>496</v>
      </c>
      <c r="H406" s="219">
        <v>8</v>
      </c>
      <c r="I406" s="220"/>
      <c r="J406" s="221">
        <f>ROUND(I406*H406,2)</f>
        <v>0</v>
      </c>
      <c r="K406" s="217" t="s">
        <v>19</v>
      </c>
      <c r="L406" s="47"/>
      <c r="M406" s="222" t="s">
        <v>19</v>
      </c>
      <c r="N406" s="223" t="s">
        <v>43</v>
      </c>
      <c r="O406" s="87"/>
      <c r="P406" s="224">
        <f>O406*H406</f>
        <v>0</v>
      </c>
      <c r="Q406" s="224">
        <v>0.050000000000000003</v>
      </c>
      <c r="R406" s="224">
        <f>Q406*H406</f>
        <v>0.40000000000000002</v>
      </c>
      <c r="S406" s="224">
        <v>0</v>
      </c>
      <c r="T406" s="22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6" t="s">
        <v>260</v>
      </c>
      <c r="AT406" s="226" t="s">
        <v>158</v>
      </c>
      <c r="AU406" s="226" t="s">
        <v>81</v>
      </c>
      <c r="AY406" s="20" t="s">
        <v>156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20" t="s">
        <v>79</v>
      </c>
      <c r="BK406" s="227">
        <f>ROUND(I406*H406,2)</f>
        <v>0</v>
      </c>
      <c r="BL406" s="20" t="s">
        <v>260</v>
      </c>
      <c r="BM406" s="226" t="s">
        <v>652</v>
      </c>
    </row>
    <row r="407" s="2" customFormat="1" ht="16.5" customHeight="1">
      <c r="A407" s="41"/>
      <c r="B407" s="42"/>
      <c r="C407" s="215" t="s">
        <v>653</v>
      </c>
      <c r="D407" s="215" t="s">
        <v>158</v>
      </c>
      <c r="E407" s="216" t="s">
        <v>654</v>
      </c>
      <c r="F407" s="217" t="s">
        <v>655</v>
      </c>
      <c r="G407" s="218" t="s">
        <v>496</v>
      </c>
      <c r="H407" s="219">
        <v>2</v>
      </c>
      <c r="I407" s="220"/>
      <c r="J407" s="221">
        <f>ROUND(I407*H407,2)</f>
        <v>0</v>
      </c>
      <c r="K407" s="217" t="s">
        <v>162</v>
      </c>
      <c r="L407" s="47"/>
      <c r="M407" s="222" t="s">
        <v>19</v>
      </c>
      <c r="N407" s="223" t="s">
        <v>43</v>
      </c>
      <c r="O407" s="87"/>
      <c r="P407" s="224">
        <f>O407*H407</f>
        <v>0</v>
      </c>
      <c r="Q407" s="224">
        <v>0.00084999999999999995</v>
      </c>
      <c r="R407" s="224">
        <f>Q407*H407</f>
        <v>0.0016999999999999999</v>
      </c>
      <c r="S407" s="224">
        <v>0</v>
      </c>
      <c r="T407" s="225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26" t="s">
        <v>260</v>
      </c>
      <c r="AT407" s="226" t="s">
        <v>158</v>
      </c>
      <c r="AU407" s="226" t="s">
        <v>81</v>
      </c>
      <c r="AY407" s="20" t="s">
        <v>156</v>
      </c>
      <c r="BE407" s="227">
        <f>IF(N407="základní",J407,0)</f>
        <v>0</v>
      </c>
      <c r="BF407" s="227">
        <f>IF(N407="snížená",J407,0)</f>
        <v>0</v>
      </c>
      <c r="BG407" s="227">
        <f>IF(N407="zákl. přenesená",J407,0)</f>
        <v>0</v>
      </c>
      <c r="BH407" s="227">
        <f>IF(N407="sníž. přenesená",J407,0)</f>
        <v>0</v>
      </c>
      <c r="BI407" s="227">
        <f>IF(N407="nulová",J407,0)</f>
        <v>0</v>
      </c>
      <c r="BJ407" s="20" t="s">
        <v>79</v>
      </c>
      <c r="BK407" s="227">
        <f>ROUND(I407*H407,2)</f>
        <v>0</v>
      </c>
      <c r="BL407" s="20" t="s">
        <v>260</v>
      </c>
      <c r="BM407" s="226" t="s">
        <v>656</v>
      </c>
    </row>
    <row r="408" s="2" customFormat="1">
      <c r="A408" s="41"/>
      <c r="B408" s="42"/>
      <c r="C408" s="43"/>
      <c r="D408" s="228" t="s">
        <v>165</v>
      </c>
      <c r="E408" s="43"/>
      <c r="F408" s="229" t="s">
        <v>657</v>
      </c>
      <c r="G408" s="43"/>
      <c r="H408" s="43"/>
      <c r="I408" s="230"/>
      <c r="J408" s="43"/>
      <c r="K408" s="43"/>
      <c r="L408" s="47"/>
      <c r="M408" s="231"/>
      <c r="N408" s="232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165</v>
      </c>
      <c r="AU408" s="20" t="s">
        <v>81</v>
      </c>
    </row>
    <row r="409" s="13" customFormat="1">
      <c r="A409" s="13"/>
      <c r="B409" s="233"/>
      <c r="C409" s="234"/>
      <c r="D409" s="235" t="s">
        <v>167</v>
      </c>
      <c r="E409" s="236" t="s">
        <v>19</v>
      </c>
      <c r="F409" s="237" t="s">
        <v>658</v>
      </c>
      <c r="G409" s="234"/>
      <c r="H409" s="238">
        <v>2</v>
      </c>
      <c r="I409" s="239"/>
      <c r="J409" s="234"/>
      <c r="K409" s="234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167</v>
      </c>
      <c r="AU409" s="244" t="s">
        <v>81</v>
      </c>
      <c r="AV409" s="13" t="s">
        <v>81</v>
      </c>
      <c r="AW409" s="13" t="s">
        <v>33</v>
      </c>
      <c r="AX409" s="13" t="s">
        <v>72</v>
      </c>
      <c r="AY409" s="244" t="s">
        <v>156</v>
      </c>
    </row>
    <row r="410" s="14" customFormat="1">
      <c r="A410" s="14"/>
      <c r="B410" s="245"/>
      <c r="C410" s="246"/>
      <c r="D410" s="235" t="s">
        <v>167</v>
      </c>
      <c r="E410" s="247" t="s">
        <v>19</v>
      </c>
      <c r="F410" s="248" t="s">
        <v>169</v>
      </c>
      <c r="G410" s="246"/>
      <c r="H410" s="249">
        <v>2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167</v>
      </c>
      <c r="AU410" s="255" t="s">
        <v>81</v>
      </c>
      <c r="AV410" s="14" t="s">
        <v>170</v>
      </c>
      <c r="AW410" s="14" t="s">
        <v>33</v>
      </c>
      <c r="AX410" s="14" t="s">
        <v>79</v>
      </c>
      <c r="AY410" s="255" t="s">
        <v>156</v>
      </c>
    </row>
    <row r="411" s="2" customFormat="1" ht="24.15" customHeight="1">
      <c r="A411" s="41"/>
      <c r="B411" s="42"/>
      <c r="C411" s="266" t="s">
        <v>659</v>
      </c>
      <c r="D411" s="266" t="s">
        <v>237</v>
      </c>
      <c r="E411" s="267" t="s">
        <v>660</v>
      </c>
      <c r="F411" s="268" t="s">
        <v>661</v>
      </c>
      <c r="G411" s="269" t="s">
        <v>496</v>
      </c>
      <c r="H411" s="270">
        <v>1</v>
      </c>
      <c r="I411" s="271"/>
      <c r="J411" s="272">
        <f>ROUND(I411*H411,2)</f>
        <v>0</v>
      </c>
      <c r="K411" s="268" t="s">
        <v>19</v>
      </c>
      <c r="L411" s="273"/>
      <c r="M411" s="274" t="s">
        <v>19</v>
      </c>
      <c r="N411" s="275" t="s">
        <v>43</v>
      </c>
      <c r="O411" s="87"/>
      <c r="P411" s="224">
        <f>O411*H411</f>
        <v>0</v>
      </c>
      <c r="Q411" s="224">
        <v>0.32100000000000001</v>
      </c>
      <c r="R411" s="224">
        <f>Q411*H411</f>
        <v>0.32100000000000001</v>
      </c>
      <c r="S411" s="224">
        <v>0</v>
      </c>
      <c r="T411" s="225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26" t="s">
        <v>349</v>
      </c>
      <c r="AT411" s="226" t="s">
        <v>237</v>
      </c>
      <c r="AU411" s="226" t="s">
        <v>81</v>
      </c>
      <c r="AY411" s="20" t="s">
        <v>156</v>
      </c>
      <c r="BE411" s="227">
        <f>IF(N411="základní",J411,0)</f>
        <v>0</v>
      </c>
      <c r="BF411" s="227">
        <f>IF(N411="snížená",J411,0)</f>
        <v>0</v>
      </c>
      <c r="BG411" s="227">
        <f>IF(N411="zákl. přenesená",J411,0)</f>
        <v>0</v>
      </c>
      <c r="BH411" s="227">
        <f>IF(N411="sníž. přenesená",J411,0)</f>
        <v>0</v>
      </c>
      <c r="BI411" s="227">
        <f>IF(N411="nulová",J411,0)</f>
        <v>0</v>
      </c>
      <c r="BJ411" s="20" t="s">
        <v>79</v>
      </c>
      <c r="BK411" s="227">
        <f>ROUND(I411*H411,2)</f>
        <v>0</v>
      </c>
      <c r="BL411" s="20" t="s">
        <v>260</v>
      </c>
      <c r="BM411" s="226" t="s">
        <v>662</v>
      </c>
    </row>
    <row r="412" s="2" customFormat="1" ht="24.15" customHeight="1">
      <c r="A412" s="41"/>
      <c r="B412" s="42"/>
      <c r="C412" s="266" t="s">
        <v>663</v>
      </c>
      <c r="D412" s="266" t="s">
        <v>237</v>
      </c>
      <c r="E412" s="267" t="s">
        <v>664</v>
      </c>
      <c r="F412" s="268" t="s">
        <v>665</v>
      </c>
      <c r="G412" s="269" t="s">
        <v>496</v>
      </c>
      <c r="H412" s="270">
        <v>1</v>
      </c>
      <c r="I412" s="271"/>
      <c r="J412" s="272">
        <f>ROUND(I412*H412,2)</f>
        <v>0</v>
      </c>
      <c r="K412" s="268" t="s">
        <v>19</v>
      </c>
      <c r="L412" s="273"/>
      <c r="M412" s="274" t="s">
        <v>19</v>
      </c>
      <c r="N412" s="275" t="s">
        <v>43</v>
      </c>
      <c r="O412" s="87"/>
      <c r="P412" s="224">
        <f>O412*H412</f>
        <v>0</v>
      </c>
      <c r="Q412" s="224">
        <v>0.45100000000000001</v>
      </c>
      <c r="R412" s="224">
        <f>Q412*H412</f>
        <v>0.45100000000000001</v>
      </c>
      <c r="S412" s="224">
        <v>0</v>
      </c>
      <c r="T412" s="225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6" t="s">
        <v>349</v>
      </c>
      <c r="AT412" s="226" t="s">
        <v>237</v>
      </c>
      <c r="AU412" s="226" t="s">
        <v>81</v>
      </c>
      <c r="AY412" s="20" t="s">
        <v>156</v>
      </c>
      <c r="BE412" s="227">
        <f>IF(N412="základní",J412,0)</f>
        <v>0</v>
      </c>
      <c r="BF412" s="227">
        <f>IF(N412="snížená",J412,0)</f>
        <v>0</v>
      </c>
      <c r="BG412" s="227">
        <f>IF(N412="zákl. přenesená",J412,0)</f>
        <v>0</v>
      </c>
      <c r="BH412" s="227">
        <f>IF(N412="sníž. přenesená",J412,0)</f>
        <v>0</v>
      </c>
      <c r="BI412" s="227">
        <f>IF(N412="nulová",J412,0)</f>
        <v>0</v>
      </c>
      <c r="BJ412" s="20" t="s">
        <v>79</v>
      </c>
      <c r="BK412" s="227">
        <f>ROUND(I412*H412,2)</f>
        <v>0</v>
      </c>
      <c r="BL412" s="20" t="s">
        <v>260</v>
      </c>
      <c r="BM412" s="226" t="s">
        <v>666</v>
      </c>
    </row>
    <row r="413" s="2" customFormat="1" ht="24.15" customHeight="1">
      <c r="A413" s="41"/>
      <c r="B413" s="42"/>
      <c r="C413" s="215" t="s">
        <v>667</v>
      </c>
      <c r="D413" s="215" t="s">
        <v>158</v>
      </c>
      <c r="E413" s="216" t="s">
        <v>668</v>
      </c>
      <c r="F413" s="217" t="s">
        <v>669</v>
      </c>
      <c r="G413" s="218" t="s">
        <v>670</v>
      </c>
      <c r="H413" s="276"/>
      <c r="I413" s="220"/>
      <c r="J413" s="221">
        <f>ROUND(I413*H413,2)</f>
        <v>0</v>
      </c>
      <c r="K413" s="217" t="s">
        <v>162</v>
      </c>
      <c r="L413" s="47"/>
      <c r="M413" s="222" t="s">
        <v>19</v>
      </c>
      <c r="N413" s="223" t="s">
        <v>43</v>
      </c>
      <c r="O413" s="87"/>
      <c r="P413" s="224">
        <f>O413*H413</f>
        <v>0</v>
      </c>
      <c r="Q413" s="224">
        <v>0</v>
      </c>
      <c r="R413" s="224">
        <f>Q413*H413</f>
        <v>0</v>
      </c>
      <c r="S413" s="224">
        <v>0</v>
      </c>
      <c r="T413" s="225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6" t="s">
        <v>260</v>
      </c>
      <c r="AT413" s="226" t="s">
        <v>158</v>
      </c>
      <c r="AU413" s="226" t="s">
        <v>81</v>
      </c>
      <c r="AY413" s="20" t="s">
        <v>156</v>
      </c>
      <c r="BE413" s="227">
        <f>IF(N413="základní",J413,0)</f>
        <v>0</v>
      </c>
      <c r="BF413" s="227">
        <f>IF(N413="snížená",J413,0)</f>
        <v>0</v>
      </c>
      <c r="BG413" s="227">
        <f>IF(N413="zákl. přenesená",J413,0)</f>
        <v>0</v>
      </c>
      <c r="BH413" s="227">
        <f>IF(N413="sníž. přenesená",J413,0)</f>
        <v>0</v>
      </c>
      <c r="BI413" s="227">
        <f>IF(N413="nulová",J413,0)</f>
        <v>0</v>
      </c>
      <c r="BJ413" s="20" t="s">
        <v>79</v>
      </c>
      <c r="BK413" s="227">
        <f>ROUND(I413*H413,2)</f>
        <v>0</v>
      </c>
      <c r="BL413" s="20" t="s">
        <v>260</v>
      </c>
      <c r="BM413" s="226" t="s">
        <v>671</v>
      </c>
    </row>
    <row r="414" s="2" customFormat="1">
      <c r="A414" s="41"/>
      <c r="B414" s="42"/>
      <c r="C414" s="43"/>
      <c r="D414" s="228" t="s">
        <v>165</v>
      </c>
      <c r="E414" s="43"/>
      <c r="F414" s="229" t="s">
        <v>672</v>
      </c>
      <c r="G414" s="43"/>
      <c r="H414" s="43"/>
      <c r="I414" s="230"/>
      <c r="J414" s="43"/>
      <c r="K414" s="43"/>
      <c r="L414" s="47"/>
      <c r="M414" s="231"/>
      <c r="N414" s="232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165</v>
      </c>
      <c r="AU414" s="20" t="s">
        <v>81</v>
      </c>
    </row>
    <row r="415" s="12" customFormat="1" ht="22.8" customHeight="1">
      <c r="A415" s="12"/>
      <c r="B415" s="199"/>
      <c r="C415" s="200"/>
      <c r="D415" s="201" t="s">
        <v>71</v>
      </c>
      <c r="E415" s="213" t="s">
        <v>673</v>
      </c>
      <c r="F415" s="213" t="s">
        <v>674</v>
      </c>
      <c r="G415" s="200"/>
      <c r="H415" s="200"/>
      <c r="I415" s="203"/>
      <c r="J415" s="214">
        <f>BK415</f>
        <v>0</v>
      </c>
      <c r="K415" s="200"/>
      <c r="L415" s="205"/>
      <c r="M415" s="206"/>
      <c r="N415" s="207"/>
      <c r="O415" s="207"/>
      <c r="P415" s="208">
        <f>SUM(P416:P421)</f>
        <v>0</v>
      </c>
      <c r="Q415" s="207"/>
      <c r="R415" s="208">
        <f>SUM(R416:R421)</f>
        <v>0.2415987</v>
      </c>
      <c r="S415" s="207"/>
      <c r="T415" s="209">
        <f>SUM(T416:T421)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10" t="s">
        <v>81</v>
      </c>
      <c r="AT415" s="211" t="s">
        <v>71</v>
      </c>
      <c r="AU415" s="211" t="s">
        <v>79</v>
      </c>
      <c r="AY415" s="210" t="s">
        <v>156</v>
      </c>
      <c r="BK415" s="212">
        <f>SUM(BK416:BK421)</f>
        <v>0</v>
      </c>
    </row>
    <row r="416" s="2" customFormat="1" ht="16.5" customHeight="1">
      <c r="A416" s="41"/>
      <c r="B416" s="42"/>
      <c r="C416" s="215" t="s">
        <v>675</v>
      </c>
      <c r="D416" s="215" t="s">
        <v>158</v>
      </c>
      <c r="E416" s="216" t="s">
        <v>676</v>
      </c>
      <c r="F416" s="217" t="s">
        <v>677</v>
      </c>
      <c r="G416" s="218" t="s">
        <v>227</v>
      </c>
      <c r="H416" s="219">
        <v>447.40499999999997</v>
      </c>
      <c r="I416" s="220"/>
      <c r="J416" s="221">
        <f>ROUND(I416*H416,2)</f>
        <v>0</v>
      </c>
      <c r="K416" s="217" t="s">
        <v>162</v>
      </c>
      <c r="L416" s="47"/>
      <c r="M416" s="222" t="s">
        <v>19</v>
      </c>
      <c r="N416" s="223" t="s">
        <v>43</v>
      </c>
      <c r="O416" s="87"/>
      <c r="P416" s="224">
        <f>O416*H416</f>
        <v>0</v>
      </c>
      <c r="Q416" s="224">
        <v>0.00021000000000000001</v>
      </c>
      <c r="R416" s="224">
        <f>Q416*H416</f>
        <v>0.093955049999999998</v>
      </c>
      <c r="S416" s="224">
        <v>0</v>
      </c>
      <c r="T416" s="225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26" t="s">
        <v>260</v>
      </c>
      <c r="AT416" s="226" t="s">
        <v>158</v>
      </c>
      <c r="AU416" s="226" t="s">
        <v>81</v>
      </c>
      <c r="AY416" s="20" t="s">
        <v>156</v>
      </c>
      <c r="BE416" s="227">
        <f>IF(N416="základní",J416,0)</f>
        <v>0</v>
      </c>
      <c r="BF416" s="227">
        <f>IF(N416="snížená",J416,0)</f>
        <v>0</v>
      </c>
      <c r="BG416" s="227">
        <f>IF(N416="zákl. přenesená",J416,0)</f>
        <v>0</v>
      </c>
      <c r="BH416" s="227">
        <f>IF(N416="sníž. přenesená",J416,0)</f>
        <v>0</v>
      </c>
      <c r="BI416" s="227">
        <f>IF(N416="nulová",J416,0)</f>
        <v>0</v>
      </c>
      <c r="BJ416" s="20" t="s">
        <v>79</v>
      </c>
      <c r="BK416" s="227">
        <f>ROUND(I416*H416,2)</f>
        <v>0</v>
      </c>
      <c r="BL416" s="20" t="s">
        <v>260</v>
      </c>
      <c r="BM416" s="226" t="s">
        <v>678</v>
      </c>
    </row>
    <row r="417" s="2" customFormat="1">
      <c r="A417" s="41"/>
      <c r="B417" s="42"/>
      <c r="C417" s="43"/>
      <c r="D417" s="228" t="s">
        <v>165</v>
      </c>
      <c r="E417" s="43"/>
      <c r="F417" s="229" t="s">
        <v>679</v>
      </c>
      <c r="G417" s="43"/>
      <c r="H417" s="43"/>
      <c r="I417" s="230"/>
      <c r="J417" s="43"/>
      <c r="K417" s="43"/>
      <c r="L417" s="47"/>
      <c r="M417" s="231"/>
      <c r="N417" s="232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165</v>
      </c>
      <c r="AU417" s="20" t="s">
        <v>81</v>
      </c>
    </row>
    <row r="418" s="13" customFormat="1">
      <c r="A418" s="13"/>
      <c r="B418" s="233"/>
      <c r="C418" s="234"/>
      <c r="D418" s="235" t="s">
        <v>167</v>
      </c>
      <c r="E418" s="236" t="s">
        <v>19</v>
      </c>
      <c r="F418" s="237" t="s">
        <v>466</v>
      </c>
      <c r="G418" s="234"/>
      <c r="H418" s="238">
        <v>447.40499999999997</v>
      </c>
      <c r="I418" s="239"/>
      <c r="J418" s="234"/>
      <c r="K418" s="234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167</v>
      </c>
      <c r="AU418" s="244" t="s">
        <v>81</v>
      </c>
      <c r="AV418" s="13" t="s">
        <v>81</v>
      </c>
      <c r="AW418" s="13" t="s">
        <v>33</v>
      </c>
      <c r="AX418" s="13" t="s">
        <v>72</v>
      </c>
      <c r="AY418" s="244" t="s">
        <v>156</v>
      </c>
    </row>
    <row r="419" s="14" customFormat="1">
      <c r="A419" s="14"/>
      <c r="B419" s="245"/>
      <c r="C419" s="246"/>
      <c r="D419" s="235" t="s">
        <v>167</v>
      </c>
      <c r="E419" s="247" t="s">
        <v>19</v>
      </c>
      <c r="F419" s="248" t="s">
        <v>169</v>
      </c>
      <c r="G419" s="246"/>
      <c r="H419" s="249">
        <v>447.40499999999997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167</v>
      </c>
      <c r="AU419" s="255" t="s">
        <v>81</v>
      </c>
      <c r="AV419" s="14" t="s">
        <v>170</v>
      </c>
      <c r="AW419" s="14" t="s">
        <v>33</v>
      </c>
      <c r="AX419" s="14" t="s">
        <v>79</v>
      </c>
      <c r="AY419" s="255" t="s">
        <v>156</v>
      </c>
    </row>
    <row r="420" s="2" customFormat="1" ht="16.5" customHeight="1">
      <c r="A420" s="41"/>
      <c r="B420" s="42"/>
      <c r="C420" s="215" t="s">
        <v>680</v>
      </c>
      <c r="D420" s="215" t="s">
        <v>158</v>
      </c>
      <c r="E420" s="216" t="s">
        <v>681</v>
      </c>
      <c r="F420" s="217" t="s">
        <v>682</v>
      </c>
      <c r="G420" s="218" t="s">
        <v>227</v>
      </c>
      <c r="H420" s="219">
        <v>447.40499999999997</v>
      </c>
      <c r="I420" s="220"/>
      <c r="J420" s="221">
        <f>ROUND(I420*H420,2)</f>
        <v>0</v>
      </c>
      <c r="K420" s="217" t="s">
        <v>162</v>
      </c>
      <c r="L420" s="47"/>
      <c r="M420" s="222" t="s">
        <v>19</v>
      </c>
      <c r="N420" s="223" t="s">
        <v>43</v>
      </c>
      <c r="O420" s="87"/>
      <c r="P420" s="224">
        <f>O420*H420</f>
        <v>0</v>
      </c>
      <c r="Q420" s="224">
        <v>0.00033</v>
      </c>
      <c r="R420" s="224">
        <f>Q420*H420</f>
        <v>0.14764364999999999</v>
      </c>
      <c r="S420" s="224">
        <v>0</v>
      </c>
      <c r="T420" s="225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6" t="s">
        <v>260</v>
      </c>
      <c r="AT420" s="226" t="s">
        <v>158</v>
      </c>
      <c r="AU420" s="226" t="s">
        <v>81</v>
      </c>
      <c r="AY420" s="20" t="s">
        <v>156</v>
      </c>
      <c r="BE420" s="227">
        <f>IF(N420="základní",J420,0)</f>
        <v>0</v>
      </c>
      <c r="BF420" s="227">
        <f>IF(N420="snížená",J420,0)</f>
        <v>0</v>
      </c>
      <c r="BG420" s="227">
        <f>IF(N420="zákl. přenesená",J420,0)</f>
        <v>0</v>
      </c>
      <c r="BH420" s="227">
        <f>IF(N420="sníž. přenesená",J420,0)</f>
        <v>0</v>
      </c>
      <c r="BI420" s="227">
        <f>IF(N420="nulová",J420,0)</f>
        <v>0</v>
      </c>
      <c r="BJ420" s="20" t="s">
        <v>79</v>
      </c>
      <c r="BK420" s="227">
        <f>ROUND(I420*H420,2)</f>
        <v>0</v>
      </c>
      <c r="BL420" s="20" t="s">
        <v>260</v>
      </c>
      <c r="BM420" s="226" t="s">
        <v>683</v>
      </c>
    </row>
    <row r="421" s="2" customFormat="1">
      <c r="A421" s="41"/>
      <c r="B421" s="42"/>
      <c r="C421" s="43"/>
      <c r="D421" s="228" t="s">
        <v>165</v>
      </c>
      <c r="E421" s="43"/>
      <c r="F421" s="229" t="s">
        <v>684</v>
      </c>
      <c r="G421" s="43"/>
      <c r="H421" s="43"/>
      <c r="I421" s="230"/>
      <c r="J421" s="43"/>
      <c r="K421" s="43"/>
      <c r="L421" s="47"/>
      <c r="M421" s="277"/>
      <c r="N421" s="278"/>
      <c r="O421" s="279"/>
      <c r="P421" s="279"/>
      <c r="Q421" s="279"/>
      <c r="R421" s="279"/>
      <c r="S421" s="279"/>
      <c r="T421" s="280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165</v>
      </c>
      <c r="AU421" s="20" t="s">
        <v>81</v>
      </c>
    </row>
    <row r="422" s="2" customFormat="1" ht="6.96" customHeight="1">
      <c r="A422" s="41"/>
      <c r="B422" s="62"/>
      <c r="C422" s="63"/>
      <c r="D422" s="63"/>
      <c r="E422" s="63"/>
      <c r="F422" s="63"/>
      <c r="G422" s="63"/>
      <c r="H422" s="63"/>
      <c r="I422" s="63"/>
      <c r="J422" s="63"/>
      <c r="K422" s="63"/>
      <c r="L422" s="47"/>
      <c r="M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</row>
  </sheetData>
  <sheetProtection sheet="1" autoFilter="0" formatColumns="0" formatRows="0" objects="1" scenarios="1" spinCount="100000" saltValue="WHHHQbu1C11xl3Pr+qzmO4PFsZKnX0HVhgbIrlzbHsO6jn2u15Dh5D+JhQzxq2TNqlvtt90osUAbq8Vw3WpHSw==" hashValue="+NdtiiPGRU49ctzwFzON/3QVaMChrF0tJ3IBwqOyBJhIevHe2/L4WcJo9oDUdNm5TtzC9XC9Z9P4GuZTupc/dg==" algorithmName="SHA-512" password="CEE1"/>
  <autoFilter ref="C105:K42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hyperlinks>
    <hyperlink ref="F110" r:id="rId1" display="https://podminky.urs.cz/item/CS_URS_2026_01/132251101"/>
    <hyperlink ref="F114" r:id="rId2" display="https://podminky.urs.cz/item/CS_URS_2026_01/132251253"/>
    <hyperlink ref="F120" r:id="rId3" display="https://podminky.urs.cz/item/CS_URS_2026_01/132212331"/>
    <hyperlink ref="F126" r:id="rId4" display="https://podminky.urs.cz/item/CS_URS_2026_01/174151101"/>
    <hyperlink ref="F131" r:id="rId5" display="https://podminky.urs.cz/item/CS_URS_2026_01/162351103"/>
    <hyperlink ref="F135" r:id="rId6" display="https://podminky.urs.cz/item/CS_URS_2026_01/167151111"/>
    <hyperlink ref="F137" r:id="rId7" display="https://podminky.urs.cz/item/CS_URS_2026_01/162751117"/>
    <hyperlink ref="F144" r:id="rId8" display="https://podminky.urs.cz/item/CS_URS_2026_01/171251201"/>
    <hyperlink ref="F146" r:id="rId9" display="https://podminky.urs.cz/item/CS_URS_2026_01/171201231"/>
    <hyperlink ref="F150" r:id="rId10" display="https://podminky.urs.cz/item/CS_URS_2026_01/181912111"/>
    <hyperlink ref="F155" r:id="rId11" display="https://podminky.urs.cz/item/CS_URS_2026_01/181351103"/>
    <hyperlink ref="F161" r:id="rId12" display="https://podminky.urs.cz/item/CS_URS_2026_01/181411131"/>
    <hyperlink ref="F169" r:id="rId13" display="https://podminky.urs.cz/item/CS_URS_2026_01/275313511"/>
    <hyperlink ref="F174" r:id="rId14" display="https://podminky.urs.cz/item/CS_URS_2026_01/275322611"/>
    <hyperlink ref="F179" r:id="rId15" display="https://podminky.urs.cz/item/CS_URS_2026_01/275361821"/>
    <hyperlink ref="F184" r:id="rId16" display="https://podminky.urs.cz/item/CS_URS_2026_01/274313711"/>
    <hyperlink ref="F190" r:id="rId17" display="https://podminky.urs.cz/item/CS_URS_2026_01/311321817"/>
    <hyperlink ref="F194" r:id="rId18" display="https://podminky.urs.cz/item/CS_URS_2026_01/311351121"/>
    <hyperlink ref="F198" r:id="rId19" display="https://podminky.urs.cz/item/CS_URS_2026_01/311351122"/>
    <hyperlink ref="F200" r:id="rId20" display="https://podminky.urs.cz/item/CS_URS_2026_01/311351911"/>
    <hyperlink ref="F202" r:id="rId21" display="https://podminky.urs.cz/item/CS_URS_2026_01/311361821"/>
    <hyperlink ref="F207" r:id="rId22" display="https://podminky.urs.cz/item/CS_URS_2026_01/337171122"/>
    <hyperlink ref="F211" r:id="rId23" display="https://podminky.urs.cz/item/CS_URS_2026_01/342171112"/>
    <hyperlink ref="F215" r:id="rId24" display="https://podminky.urs.cz/item/CS_URS_2026_01/342191112"/>
    <hyperlink ref="F221" r:id="rId25" display="https://podminky.urs.cz/item/CS_URS_2026_01/444171112"/>
    <hyperlink ref="F226" r:id="rId26" display="https://podminky.urs.cz/item/CS_URS_2026_01/342191911"/>
    <hyperlink ref="F233" r:id="rId27" display="https://podminky.urs.cz/item/CS_URS_2026_01/444191911"/>
    <hyperlink ref="F239" r:id="rId28" display="https://podminky.urs.cz/item/CS_URS_2026_01/637121111"/>
    <hyperlink ref="F243" r:id="rId29" display="https://podminky.urs.cz/item/CS_URS_2026_01/564841011"/>
    <hyperlink ref="F248" r:id="rId30" display="https://podminky.urs.cz/item/CS_URS_2026_01/919726122"/>
    <hyperlink ref="F260" r:id="rId31" display="https://podminky.urs.cz/item/CS_URS_2026_01/631312141"/>
    <hyperlink ref="F265" r:id="rId32" display="https://podminky.urs.cz/item/CS_URS_2026_01/631319175"/>
    <hyperlink ref="F267" r:id="rId33" display="https://podminky.urs.cz/item/CS_URS_2026_01/631362021"/>
    <hyperlink ref="F271" r:id="rId34" display="https://podminky.urs.cz/item/CS_URS_2026_01/985131311"/>
    <hyperlink ref="F278" r:id="rId35" display="https://podminky.urs.cz/item/CS_URS_2026_01/632451032"/>
    <hyperlink ref="F283" r:id="rId36" display="https://podminky.urs.cz/item/CS_URS_2026_01/631311137"/>
    <hyperlink ref="F287" r:id="rId37" display="https://podminky.urs.cz/item/CS_URS_2026_01/631319175"/>
    <hyperlink ref="F289" r:id="rId38" display="https://podminky.urs.cz/item/CS_URS_2026_01/631319205"/>
    <hyperlink ref="F291" r:id="rId39" display="https://podminky.urs.cz/item/CS_URS_2026_01/631362021"/>
    <hyperlink ref="F295" r:id="rId40" display="https://podminky.urs.cz/item/CS_URS_2026_01/633121111"/>
    <hyperlink ref="F299" r:id="rId41" display="https://podminky.urs.cz/item/CS_URS_2026_01/633811111"/>
    <hyperlink ref="F301" r:id="rId42" display="https://podminky.urs.cz/item/CS_URS_2026_01/634112117"/>
    <hyperlink ref="F306" r:id="rId43" display="https://podminky.urs.cz/item/CS_URS_2026_01/634911114"/>
    <hyperlink ref="F310" r:id="rId44" display="https://podminky.urs.cz/item/CS_URS_2026_01/634113115"/>
    <hyperlink ref="F316" r:id="rId45" display="https://podminky.urs.cz/item/CS_URS_2026_01/952901221"/>
    <hyperlink ref="F321" r:id="rId46" display="https://podminky.urs.cz/item/CS_URS_2026_01/977311114"/>
    <hyperlink ref="F326" r:id="rId47" display="https://podminky.urs.cz/item/CS_URS_2026_01/965042241"/>
    <hyperlink ref="F332" r:id="rId48" display="https://podminky.urs.cz/item/CS_URS_2026_01/953946123"/>
    <hyperlink ref="F341" r:id="rId49" display="https://podminky.urs.cz/item/CS_URS_2026_01/628613611"/>
    <hyperlink ref="F349" r:id="rId50" display="https://podminky.urs.cz/item/CS_URS_2026_01/998014211"/>
    <hyperlink ref="F353" r:id="rId51" display="https://podminky.urs.cz/item/CS_URS_2026_01/711471301"/>
    <hyperlink ref="F362" r:id="rId52" display="https://podminky.urs.cz/item/CS_URS_2026_01/711491171"/>
    <hyperlink ref="F366" r:id="rId53" display="https://podminky.urs.cz/item/CS_URS_2026_01/711491172"/>
    <hyperlink ref="F370" r:id="rId54" display="https://podminky.urs.cz/item/CS_URS_2026_01/998711102"/>
    <hyperlink ref="F373" r:id="rId55" display="https://podminky.urs.cz/item/CS_URS_2026_01/764326441"/>
    <hyperlink ref="F375" r:id="rId56" display="https://podminky.urs.cz/item/CS_URS_2026_01/764511602"/>
    <hyperlink ref="F379" r:id="rId57" display="https://podminky.urs.cz/item/CS_URS_2026_01/764511643"/>
    <hyperlink ref="F381" r:id="rId58" display="https://podminky.urs.cz/item/CS_URS_2026_01/764518623"/>
    <hyperlink ref="F385" r:id="rId59" display="https://podminky.urs.cz/item/CS_URS_2026_01/764212661"/>
    <hyperlink ref="F389" r:id="rId60" display="https://podminky.urs.cz/item/CS_URS_2026_01/764212632"/>
    <hyperlink ref="F393" r:id="rId61" display="https://podminky.urs.cz/item/CS_URS_2026_01/764211635"/>
    <hyperlink ref="F397" r:id="rId62" display="https://podminky.urs.cz/item/CS_URS_2026_01/764218604"/>
    <hyperlink ref="F401" r:id="rId63" display="https://podminky.urs.cz/item/CS_URS_2026_01/998764102"/>
    <hyperlink ref="F408" r:id="rId64" display="https://podminky.urs.cz/item/CS_URS_2026_01/767652240"/>
    <hyperlink ref="F414" r:id="rId65" display="https://podminky.urs.cz/item/CS_URS_2026_01/998767202"/>
    <hyperlink ref="F417" r:id="rId66" display="https://podminky.urs.cz/item/CS_URS_2026_01/783923161"/>
    <hyperlink ref="F421" r:id="rId67" display="https://podminky.urs.cz/item/CS_URS_2026_01/78392716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1" customFormat="1" ht="12" customHeight="1">
      <c r="B8" s="23"/>
      <c r="D8" s="145" t="s">
        <v>112</v>
      </c>
      <c r="L8" s="23"/>
    </row>
    <row r="9" s="2" customFormat="1" ht="16.5" customHeight="1">
      <c r="A9" s="41"/>
      <c r="B9" s="47"/>
      <c r="C9" s="41"/>
      <c r="D9" s="41"/>
      <c r="E9" s="146" t="s">
        <v>113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114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685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3. 3. 2026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686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ROUND((SUM(BE89:BE164)),  2)</f>
        <v>0</v>
      </c>
      <c r="G35" s="41"/>
      <c r="H35" s="41"/>
      <c r="I35" s="160">
        <v>0.20999999999999999</v>
      </c>
      <c r="J35" s="159">
        <f>ROUND(((SUM(BE89:BE164))*I35),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ROUND((SUM(BF89:BF164)),  2)</f>
        <v>0</v>
      </c>
      <c r="G36" s="41"/>
      <c r="H36" s="41"/>
      <c r="I36" s="160">
        <v>0.12</v>
      </c>
      <c r="J36" s="159">
        <f>ROUND(((SUM(BF89:BF164))*I36),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ROUND((SUM(BG89:BG164)),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ROUND((SUM(BH89:BH164)),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ROUND((SUM(BI89:BI164)),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Novostavba skladovací haly - Havlíčkův Brod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112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113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114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02 - silnoproudá elektrotechnika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Havlíčkův Brod</v>
      </c>
      <c r="G56" s="43"/>
      <c r="H56" s="43"/>
      <c r="I56" s="35" t="s">
        <v>23</v>
      </c>
      <c r="J56" s="75" t="str">
        <f>IF(J14="","",J14)</f>
        <v>3. 3. 2026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Technické služby Havlíčkův Brod, Na Valech 3523</v>
      </c>
      <c r="G58" s="43"/>
      <c r="H58" s="43"/>
      <c r="I58" s="35" t="s">
        <v>31</v>
      </c>
      <c r="J58" s="39" t="str">
        <f>E23</f>
        <v>AGROPROJEKT Jihlava, spol.s r.o., Strojírenská 4/7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5.6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Jiří Čurda (Import do KROS4)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117</v>
      </c>
      <c r="D61" s="174"/>
      <c r="E61" s="174"/>
      <c r="F61" s="174"/>
      <c r="G61" s="174"/>
      <c r="H61" s="174"/>
      <c r="I61" s="174"/>
      <c r="J61" s="175" t="s">
        <v>118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119</v>
      </c>
    </row>
    <row r="64" s="9" customFormat="1" ht="24.96" customHeight="1">
      <c r="A64" s="9"/>
      <c r="B64" s="177"/>
      <c r="C64" s="178"/>
      <c r="D64" s="179" t="s">
        <v>136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687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7"/>
      <c r="C66" s="178"/>
      <c r="D66" s="179" t="s">
        <v>688</v>
      </c>
      <c r="E66" s="180"/>
      <c r="F66" s="180"/>
      <c r="G66" s="180"/>
      <c r="H66" s="180"/>
      <c r="I66" s="180"/>
      <c r="J66" s="181">
        <f>J154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3"/>
      <c r="C67" s="128"/>
      <c r="D67" s="184" t="s">
        <v>689</v>
      </c>
      <c r="E67" s="185"/>
      <c r="F67" s="185"/>
      <c r="G67" s="185"/>
      <c r="H67" s="185"/>
      <c r="I67" s="185"/>
      <c r="J67" s="186">
        <f>J155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141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Novostavba skladovací haly - Havlíčkův Brod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112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113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114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02 - silnoproudá elektrotechnika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>Havlíčkův Brod</v>
      </c>
      <c r="G83" s="43"/>
      <c r="H83" s="43"/>
      <c r="I83" s="35" t="s">
        <v>23</v>
      </c>
      <c r="J83" s="75" t="str">
        <f>IF(J14="","",J14)</f>
        <v>3. 3. 2026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Technické služby Havlíčkův Brod, Na Valech 3523</v>
      </c>
      <c r="G85" s="43"/>
      <c r="H85" s="43"/>
      <c r="I85" s="35" t="s">
        <v>31</v>
      </c>
      <c r="J85" s="39" t="str">
        <f>E23</f>
        <v>AGROPROJEKT Jihlava, spol.s r.o., Strojírenská 4/7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25.6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Jiří Čurda (Import do KROS4)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142</v>
      </c>
      <c r="D88" s="191" t="s">
        <v>57</v>
      </c>
      <c r="E88" s="191" t="s">
        <v>53</v>
      </c>
      <c r="F88" s="191" t="s">
        <v>54</v>
      </c>
      <c r="G88" s="191" t="s">
        <v>143</v>
      </c>
      <c r="H88" s="191" t="s">
        <v>144</v>
      </c>
      <c r="I88" s="191" t="s">
        <v>145</v>
      </c>
      <c r="J88" s="191" t="s">
        <v>118</v>
      </c>
      <c r="K88" s="192" t="s">
        <v>146</v>
      </c>
      <c r="L88" s="193"/>
      <c r="M88" s="95" t="s">
        <v>19</v>
      </c>
      <c r="N88" s="96" t="s">
        <v>42</v>
      </c>
      <c r="O88" s="96" t="s">
        <v>147</v>
      </c>
      <c r="P88" s="96" t="s">
        <v>148</v>
      </c>
      <c r="Q88" s="96" t="s">
        <v>149</v>
      </c>
      <c r="R88" s="96" t="s">
        <v>150</v>
      </c>
      <c r="S88" s="96" t="s">
        <v>151</v>
      </c>
      <c r="T88" s="97" t="s">
        <v>152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153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P90+P154</f>
        <v>0</v>
      </c>
      <c r="Q89" s="99"/>
      <c r="R89" s="196">
        <f>R90+R154</f>
        <v>66.057175000000001</v>
      </c>
      <c r="S89" s="99"/>
      <c r="T89" s="197">
        <f>T90+T154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119</v>
      </c>
      <c r="BK89" s="198">
        <f>BK90+BK154</f>
        <v>0</v>
      </c>
    </row>
    <row r="90" s="12" customFormat="1" ht="25.92" customHeight="1">
      <c r="A90" s="12"/>
      <c r="B90" s="199"/>
      <c r="C90" s="200"/>
      <c r="D90" s="201" t="s">
        <v>71</v>
      </c>
      <c r="E90" s="202" t="s">
        <v>550</v>
      </c>
      <c r="F90" s="202" t="s">
        <v>551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</f>
        <v>0</v>
      </c>
      <c r="Q90" s="207"/>
      <c r="R90" s="208">
        <f>R91</f>
        <v>64.247725000000003</v>
      </c>
      <c r="S90" s="207"/>
      <c r="T90" s="209">
        <f>T91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81</v>
      </c>
      <c r="AT90" s="211" t="s">
        <v>71</v>
      </c>
      <c r="AU90" s="211" t="s">
        <v>72</v>
      </c>
      <c r="AY90" s="210" t="s">
        <v>156</v>
      </c>
      <c r="BK90" s="212">
        <f>BK91</f>
        <v>0</v>
      </c>
    </row>
    <row r="91" s="12" customFormat="1" ht="22.8" customHeight="1">
      <c r="A91" s="12"/>
      <c r="B91" s="199"/>
      <c r="C91" s="200"/>
      <c r="D91" s="201" t="s">
        <v>71</v>
      </c>
      <c r="E91" s="213" t="s">
        <v>690</v>
      </c>
      <c r="F91" s="213" t="s">
        <v>691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SUM(P92:P153)</f>
        <v>0</v>
      </c>
      <c r="Q91" s="207"/>
      <c r="R91" s="208">
        <f>SUM(R92:R153)</f>
        <v>64.247725000000003</v>
      </c>
      <c r="S91" s="207"/>
      <c r="T91" s="209">
        <f>SUM(T92:T153)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81</v>
      </c>
      <c r="AT91" s="211" t="s">
        <v>71</v>
      </c>
      <c r="AU91" s="211" t="s">
        <v>79</v>
      </c>
      <c r="AY91" s="210" t="s">
        <v>156</v>
      </c>
      <c r="BK91" s="212">
        <f>SUM(BK92:BK153)</f>
        <v>0</v>
      </c>
    </row>
    <row r="92" s="2" customFormat="1" ht="24.15" customHeight="1">
      <c r="A92" s="41"/>
      <c r="B92" s="42"/>
      <c r="C92" s="215" t="s">
        <v>79</v>
      </c>
      <c r="D92" s="215" t="s">
        <v>158</v>
      </c>
      <c r="E92" s="216" t="s">
        <v>692</v>
      </c>
      <c r="F92" s="217" t="s">
        <v>693</v>
      </c>
      <c r="G92" s="218" t="s">
        <v>398</v>
      </c>
      <c r="H92" s="219">
        <v>30</v>
      </c>
      <c r="I92" s="220"/>
      <c r="J92" s="221">
        <f>ROUND(I92*H92,2)</f>
        <v>0</v>
      </c>
      <c r="K92" s="217" t="s">
        <v>162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260</v>
      </c>
      <c r="AT92" s="226" t="s">
        <v>158</v>
      </c>
      <c r="AU92" s="226" t="s">
        <v>81</v>
      </c>
      <c r="AY92" s="20" t="s">
        <v>156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260</v>
      </c>
      <c r="BM92" s="226" t="s">
        <v>79</v>
      </c>
    </row>
    <row r="93" s="2" customFormat="1">
      <c r="A93" s="41"/>
      <c r="B93" s="42"/>
      <c r="C93" s="43"/>
      <c r="D93" s="228" t="s">
        <v>165</v>
      </c>
      <c r="E93" s="43"/>
      <c r="F93" s="229" t="s">
        <v>694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165</v>
      </c>
      <c r="AU93" s="20" t="s">
        <v>81</v>
      </c>
    </row>
    <row r="94" s="2" customFormat="1" ht="16.5" customHeight="1">
      <c r="A94" s="41"/>
      <c r="B94" s="42"/>
      <c r="C94" s="266" t="s">
        <v>81</v>
      </c>
      <c r="D94" s="266" t="s">
        <v>237</v>
      </c>
      <c r="E94" s="267" t="s">
        <v>695</v>
      </c>
      <c r="F94" s="268" t="s">
        <v>696</v>
      </c>
      <c r="G94" s="269" t="s">
        <v>398</v>
      </c>
      <c r="H94" s="270">
        <v>31.5</v>
      </c>
      <c r="I94" s="271"/>
      <c r="J94" s="272">
        <f>ROUND(I94*H94,2)</f>
        <v>0</v>
      </c>
      <c r="K94" s="268" t="s">
        <v>162</v>
      </c>
      <c r="L94" s="273"/>
      <c r="M94" s="274" t="s">
        <v>19</v>
      </c>
      <c r="N94" s="275" t="s">
        <v>43</v>
      </c>
      <c r="O94" s="87"/>
      <c r="P94" s="224">
        <f>O94*H94</f>
        <v>0</v>
      </c>
      <c r="Q94" s="224">
        <v>8.0000000000000007E-05</v>
      </c>
      <c r="R94" s="224">
        <f>Q94*H94</f>
        <v>0.0025200000000000001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349</v>
      </c>
      <c r="AT94" s="226" t="s">
        <v>237</v>
      </c>
      <c r="AU94" s="226" t="s">
        <v>81</v>
      </c>
      <c r="AY94" s="20" t="s">
        <v>156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260</v>
      </c>
      <c r="BM94" s="226" t="s">
        <v>81</v>
      </c>
    </row>
    <row r="95" s="2" customFormat="1" ht="24.15" customHeight="1">
      <c r="A95" s="41"/>
      <c r="B95" s="42"/>
      <c r="C95" s="215" t="s">
        <v>170</v>
      </c>
      <c r="D95" s="215" t="s">
        <v>158</v>
      </c>
      <c r="E95" s="216" t="s">
        <v>697</v>
      </c>
      <c r="F95" s="217" t="s">
        <v>698</v>
      </c>
      <c r="G95" s="218" t="s">
        <v>398</v>
      </c>
      <c r="H95" s="219">
        <v>30</v>
      </c>
      <c r="I95" s="220"/>
      <c r="J95" s="221">
        <f>ROUND(I95*H95,2)</f>
        <v>0</v>
      </c>
      <c r="K95" s="217" t="s">
        <v>162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260</v>
      </c>
      <c r="AT95" s="226" t="s">
        <v>158</v>
      </c>
      <c r="AU95" s="226" t="s">
        <v>81</v>
      </c>
      <c r="AY95" s="20" t="s">
        <v>156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260</v>
      </c>
      <c r="BM95" s="226" t="s">
        <v>170</v>
      </c>
    </row>
    <row r="96" s="2" customFormat="1">
      <c r="A96" s="41"/>
      <c r="B96" s="42"/>
      <c r="C96" s="43"/>
      <c r="D96" s="228" t="s">
        <v>165</v>
      </c>
      <c r="E96" s="43"/>
      <c r="F96" s="229" t="s">
        <v>699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165</v>
      </c>
      <c r="AU96" s="20" t="s">
        <v>81</v>
      </c>
    </row>
    <row r="97" s="2" customFormat="1" ht="16.5" customHeight="1">
      <c r="A97" s="41"/>
      <c r="B97" s="42"/>
      <c r="C97" s="266" t="s">
        <v>163</v>
      </c>
      <c r="D97" s="266" t="s">
        <v>237</v>
      </c>
      <c r="E97" s="267" t="s">
        <v>700</v>
      </c>
      <c r="F97" s="268" t="s">
        <v>701</v>
      </c>
      <c r="G97" s="269" t="s">
        <v>398</v>
      </c>
      <c r="H97" s="270">
        <v>31.5</v>
      </c>
      <c r="I97" s="271"/>
      <c r="J97" s="272">
        <f>ROUND(I97*H97,2)</f>
        <v>0</v>
      </c>
      <c r="K97" s="268" t="s">
        <v>162</v>
      </c>
      <c r="L97" s="273"/>
      <c r="M97" s="274" t="s">
        <v>19</v>
      </c>
      <c r="N97" s="275" t="s">
        <v>43</v>
      </c>
      <c r="O97" s="87"/>
      <c r="P97" s="224">
        <f>O97*H97</f>
        <v>0</v>
      </c>
      <c r="Q97" s="224">
        <v>0.00013999999999999999</v>
      </c>
      <c r="R97" s="224">
        <f>Q97*H97</f>
        <v>0.0044099999999999999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349</v>
      </c>
      <c r="AT97" s="226" t="s">
        <v>237</v>
      </c>
      <c r="AU97" s="226" t="s">
        <v>81</v>
      </c>
      <c r="AY97" s="20" t="s">
        <v>156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260</v>
      </c>
      <c r="BM97" s="226" t="s">
        <v>163</v>
      </c>
    </row>
    <row r="98" s="2" customFormat="1" ht="33" customHeight="1">
      <c r="A98" s="41"/>
      <c r="B98" s="42"/>
      <c r="C98" s="215" t="s">
        <v>190</v>
      </c>
      <c r="D98" s="215" t="s">
        <v>158</v>
      </c>
      <c r="E98" s="216" t="s">
        <v>702</v>
      </c>
      <c r="F98" s="217" t="s">
        <v>703</v>
      </c>
      <c r="G98" s="218" t="s">
        <v>496</v>
      </c>
      <c r="H98" s="219">
        <v>8</v>
      </c>
      <c r="I98" s="220"/>
      <c r="J98" s="221">
        <f>ROUND(I98*H98,2)</f>
        <v>0</v>
      </c>
      <c r="K98" s="217" t="s">
        <v>162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260</v>
      </c>
      <c r="AT98" s="226" t="s">
        <v>158</v>
      </c>
      <c r="AU98" s="226" t="s">
        <v>81</v>
      </c>
      <c r="AY98" s="20" t="s">
        <v>156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260</v>
      </c>
      <c r="BM98" s="226" t="s">
        <v>190</v>
      </c>
    </row>
    <row r="99" s="2" customFormat="1">
      <c r="A99" s="41"/>
      <c r="B99" s="42"/>
      <c r="C99" s="43"/>
      <c r="D99" s="228" t="s">
        <v>165</v>
      </c>
      <c r="E99" s="43"/>
      <c r="F99" s="229" t="s">
        <v>704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165</v>
      </c>
      <c r="AU99" s="20" t="s">
        <v>81</v>
      </c>
    </row>
    <row r="100" s="2" customFormat="1" ht="16.5" customHeight="1">
      <c r="A100" s="41"/>
      <c r="B100" s="42"/>
      <c r="C100" s="266" t="s">
        <v>196</v>
      </c>
      <c r="D100" s="266" t="s">
        <v>237</v>
      </c>
      <c r="E100" s="267" t="s">
        <v>705</v>
      </c>
      <c r="F100" s="268" t="s">
        <v>706</v>
      </c>
      <c r="G100" s="269" t="s">
        <v>496</v>
      </c>
      <c r="H100" s="270">
        <v>8</v>
      </c>
      <c r="I100" s="271"/>
      <c r="J100" s="272">
        <f>ROUND(I100*H100,2)</f>
        <v>0</v>
      </c>
      <c r="K100" s="268" t="s">
        <v>162</v>
      </c>
      <c r="L100" s="273"/>
      <c r="M100" s="274" t="s">
        <v>19</v>
      </c>
      <c r="N100" s="275" t="s">
        <v>43</v>
      </c>
      <c r="O100" s="87"/>
      <c r="P100" s="224">
        <f>O100*H100</f>
        <v>0</v>
      </c>
      <c r="Q100" s="224">
        <v>9.0000000000000006E-05</v>
      </c>
      <c r="R100" s="224">
        <f>Q100*H100</f>
        <v>0.00072000000000000005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349</v>
      </c>
      <c r="AT100" s="226" t="s">
        <v>237</v>
      </c>
      <c r="AU100" s="226" t="s">
        <v>81</v>
      </c>
      <c r="AY100" s="20" t="s">
        <v>156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260</v>
      </c>
      <c r="BM100" s="226" t="s">
        <v>196</v>
      </c>
    </row>
    <row r="101" s="2" customFormat="1" ht="24.15" customHeight="1">
      <c r="A101" s="41"/>
      <c r="B101" s="42"/>
      <c r="C101" s="215" t="s">
        <v>201</v>
      </c>
      <c r="D101" s="215" t="s">
        <v>158</v>
      </c>
      <c r="E101" s="216" t="s">
        <v>707</v>
      </c>
      <c r="F101" s="217" t="s">
        <v>708</v>
      </c>
      <c r="G101" s="218" t="s">
        <v>398</v>
      </c>
      <c r="H101" s="219">
        <v>30</v>
      </c>
      <c r="I101" s="220"/>
      <c r="J101" s="221">
        <f>ROUND(I101*H101,2)</f>
        <v>0</v>
      </c>
      <c r="K101" s="217" t="s">
        <v>162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260</v>
      </c>
      <c r="AT101" s="226" t="s">
        <v>158</v>
      </c>
      <c r="AU101" s="226" t="s">
        <v>81</v>
      </c>
      <c r="AY101" s="20" t="s">
        <v>156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260</v>
      </c>
      <c r="BM101" s="226" t="s">
        <v>201</v>
      </c>
    </row>
    <row r="102" s="2" customFormat="1">
      <c r="A102" s="41"/>
      <c r="B102" s="42"/>
      <c r="C102" s="43"/>
      <c r="D102" s="228" t="s">
        <v>165</v>
      </c>
      <c r="E102" s="43"/>
      <c r="F102" s="229" t="s">
        <v>709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165</v>
      </c>
      <c r="AU102" s="20" t="s">
        <v>81</v>
      </c>
    </row>
    <row r="103" s="2" customFormat="1" ht="16.5" customHeight="1">
      <c r="A103" s="41"/>
      <c r="B103" s="42"/>
      <c r="C103" s="266" t="s">
        <v>210</v>
      </c>
      <c r="D103" s="266" t="s">
        <v>237</v>
      </c>
      <c r="E103" s="267" t="s">
        <v>710</v>
      </c>
      <c r="F103" s="268" t="s">
        <v>711</v>
      </c>
      <c r="G103" s="269" t="s">
        <v>398</v>
      </c>
      <c r="H103" s="270">
        <v>31.5</v>
      </c>
      <c r="I103" s="271"/>
      <c r="J103" s="272">
        <f>ROUND(I103*H103,2)</f>
        <v>0</v>
      </c>
      <c r="K103" s="268" t="s">
        <v>162</v>
      </c>
      <c r="L103" s="273"/>
      <c r="M103" s="274" t="s">
        <v>19</v>
      </c>
      <c r="N103" s="275" t="s">
        <v>43</v>
      </c>
      <c r="O103" s="87"/>
      <c r="P103" s="224">
        <f>O103*H103</f>
        <v>0</v>
      </c>
      <c r="Q103" s="224">
        <v>6.9999999999999994E-05</v>
      </c>
      <c r="R103" s="224">
        <f>Q103*H103</f>
        <v>0.0022049999999999999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349</v>
      </c>
      <c r="AT103" s="226" t="s">
        <v>237</v>
      </c>
      <c r="AU103" s="226" t="s">
        <v>81</v>
      </c>
      <c r="AY103" s="20" t="s">
        <v>156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260</v>
      </c>
      <c r="BM103" s="226" t="s">
        <v>210</v>
      </c>
    </row>
    <row r="104" s="2" customFormat="1" ht="24.15" customHeight="1">
      <c r="A104" s="41"/>
      <c r="B104" s="42"/>
      <c r="C104" s="215" t="s">
        <v>215</v>
      </c>
      <c r="D104" s="215" t="s">
        <v>158</v>
      </c>
      <c r="E104" s="216" t="s">
        <v>712</v>
      </c>
      <c r="F104" s="217" t="s">
        <v>713</v>
      </c>
      <c r="G104" s="218" t="s">
        <v>398</v>
      </c>
      <c r="H104" s="219">
        <v>590</v>
      </c>
      <c r="I104" s="220"/>
      <c r="J104" s="221">
        <f>ROUND(I104*H104,2)</f>
        <v>0</v>
      </c>
      <c r="K104" s="217" t="s">
        <v>162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260</v>
      </c>
      <c r="AT104" s="226" t="s">
        <v>158</v>
      </c>
      <c r="AU104" s="226" t="s">
        <v>81</v>
      </c>
      <c r="AY104" s="20" t="s">
        <v>156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260</v>
      </c>
      <c r="BM104" s="226" t="s">
        <v>215</v>
      </c>
    </row>
    <row r="105" s="2" customFormat="1">
      <c r="A105" s="41"/>
      <c r="B105" s="42"/>
      <c r="C105" s="43"/>
      <c r="D105" s="228" t="s">
        <v>165</v>
      </c>
      <c r="E105" s="43"/>
      <c r="F105" s="229" t="s">
        <v>714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165</v>
      </c>
      <c r="AU105" s="20" t="s">
        <v>81</v>
      </c>
    </row>
    <row r="106" s="2" customFormat="1" ht="16.5" customHeight="1">
      <c r="A106" s="41"/>
      <c r="B106" s="42"/>
      <c r="C106" s="266" t="s">
        <v>224</v>
      </c>
      <c r="D106" s="266" t="s">
        <v>237</v>
      </c>
      <c r="E106" s="267" t="s">
        <v>715</v>
      </c>
      <c r="F106" s="268" t="s">
        <v>716</v>
      </c>
      <c r="G106" s="269" t="s">
        <v>398</v>
      </c>
      <c r="H106" s="270">
        <v>10.5</v>
      </c>
      <c r="I106" s="271"/>
      <c r="J106" s="272">
        <f>ROUND(I106*H106,2)</f>
        <v>0</v>
      </c>
      <c r="K106" s="268" t="s">
        <v>19</v>
      </c>
      <c r="L106" s="273"/>
      <c r="M106" s="274" t="s">
        <v>19</v>
      </c>
      <c r="N106" s="275" t="s">
        <v>43</v>
      </c>
      <c r="O106" s="87"/>
      <c r="P106" s="224">
        <f>O106*H106</f>
        <v>0</v>
      </c>
      <c r="Q106" s="224">
        <v>0.10000000000000001</v>
      </c>
      <c r="R106" s="224">
        <f>Q106*H106</f>
        <v>1.05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349</v>
      </c>
      <c r="AT106" s="226" t="s">
        <v>237</v>
      </c>
      <c r="AU106" s="226" t="s">
        <v>81</v>
      </c>
      <c r="AY106" s="20" t="s">
        <v>156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260</v>
      </c>
      <c r="BM106" s="226" t="s">
        <v>224</v>
      </c>
    </row>
    <row r="107" s="2" customFormat="1" ht="24.15" customHeight="1">
      <c r="A107" s="41"/>
      <c r="B107" s="42"/>
      <c r="C107" s="215" t="s">
        <v>232</v>
      </c>
      <c r="D107" s="215" t="s">
        <v>158</v>
      </c>
      <c r="E107" s="216" t="s">
        <v>717</v>
      </c>
      <c r="F107" s="217" t="s">
        <v>718</v>
      </c>
      <c r="G107" s="218" t="s">
        <v>398</v>
      </c>
      <c r="H107" s="219">
        <v>250</v>
      </c>
      <c r="I107" s="220"/>
      <c r="J107" s="221">
        <f>ROUND(I107*H107,2)</f>
        <v>0</v>
      </c>
      <c r="K107" s="217" t="s">
        <v>162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260</v>
      </c>
      <c r="AT107" s="226" t="s">
        <v>158</v>
      </c>
      <c r="AU107" s="226" t="s">
        <v>81</v>
      </c>
      <c r="AY107" s="20" t="s">
        <v>156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260</v>
      </c>
      <c r="BM107" s="226" t="s">
        <v>232</v>
      </c>
    </row>
    <row r="108" s="2" customFormat="1">
      <c r="A108" s="41"/>
      <c r="B108" s="42"/>
      <c r="C108" s="43"/>
      <c r="D108" s="228" t="s">
        <v>165</v>
      </c>
      <c r="E108" s="43"/>
      <c r="F108" s="229" t="s">
        <v>719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165</v>
      </c>
      <c r="AU108" s="20" t="s">
        <v>81</v>
      </c>
    </row>
    <row r="109" s="2" customFormat="1" ht="16.5" customHeight="1">
      <c r="A109" s="41"/>
      <c r="B109" s="42"/>
      <c r="C109" s="266" t="s">
        <v>8</v>
      </c>
      <c r="D109" s="266" t="s">
        <v>237</v>
      </c>
      <c r="E109" s="267" t="s">
        <v>720</v>
      </c>
      <c r="F109" s="268" t="s">
        <v>721</v>
      </c>
      <c r="G109" s="269" t="s">
        <v>398</v>
      </c>
      <c r="H109" s="270">
        <v>262.5</v>
      </c>
      <c r="I109" s="271"/>
      <c r="J109" s="272">
        <f>ROUND(I109*H109,2)</f>
        <v>0</v>
      </c>
      <c r="K109" s="268" t="s">
        <v>19</v>
      </c>
      <c r="L109" s="273"/>
      <c r="M109" s="274" t="s">
        <v>19</v>
      </c>
      <c r="N109" s="275" t="s">
        <v>43</v>
      </c>
      <c r="O109" s="87"/>
      <c r="P109" s="224">
        <f>O109*H109</f>
        <v>0</v>
      </c>
      <c r="Q109" s="224">
        <v>0.12</v>
      </c>
      <c r="R109" s="224">
        <f>Q109*H109</f>
        <v>31.5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349</v>
      </c>
      <c r="AT109" s="226" t="s">
        <v>237</v>
      </c>
      <c r="AU109" s="226" t="s">
        <v>81</v>
      </c>
      <c r="AY109" s="20" t="s">
        <v>156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260</v>
      </c>
      <c r="BM109" s="226" t="s">
        <v>8</v>
      </c>
    </row>
    <row r="110" s="2" customFormat="1" ht="24.15" customHeight="1">
      <c r="A110" s="41"/>
      <c r="B110" s="42"/>
      <c r="C110" s="215" t="s">
        <v>241</v>
      </c>
      <c r="D110" s="215" t="s">
        <v>158</v>
      </c>
      <c r="E110" s="216" t="s">
        <v>722</v>
      </c>
      <c r="F110" s="217" t="s">
        <v>723</v>
      </c>
      <c r="G110" s="218" t="s">
        <v>398</v>
      </c>
      <c r="H110" s="219">
        <v>40</v>
      </c>
      <c r="I110" s="220"/>
      <c r="J110" s="221">
        <f>ROUND(I110*H110,2)</f>
        <v>0</v>
      </c>
      <c r="K110" s="217" t="s">
        <v>162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260</v>
      </c>
      <c r="AT110" s="226" t="s">
        <v>158</v>
      </c>
      <c r="AU110" s="226" t="s">
        <v>81</v>
      </c>
      <c r="AY110" s="20" t="s">
        <v>156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260</v>
      </c>
      <c r="BM110" s="226" t="s">
        <v>241</v>
      </c>
    </row>
    <row r="111" s="2" customFormat="1">
      <c r="A111" s="41"/>
      <c r="B111" s="42"/>
      <c r="C111" s="43"/>
      <c r="D111" s="228" t="s">
        <v>165</v>
      </c>
      <c r="E111" s="43"/>
      <c r="F111" s="229" t="s">
        <v>724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165</v>
      </c>
      <c r="AU111" s="20" t="s">
        <v>81</v>
      </c>
    </row>
    <row r="112" s="2" customFormat="1" ht="16.5" customHeight="1">
      <c r="A112" s="41"/>
      <c r="B112" s="42"/>
      <c r="C112" s="266" t="s">
        <v>246</v>
      </c>
      <c r="D112" s="266" t="s">
        <v>237</v>
      </c>
      <c r="E112" s="267" t="s">
        <v>725</v>
      </c>
      <c r="F112" s="268" t="s">
        <v>726</v>
      </c>
      <c r="G112" s="269" t="s">
        <v>398</v>
      </c>
      <c r="H112" s="270">
        <v>126</v>
      </c>
      <c r="I112" s="271"/>
      <c r="J112" s="272">
        <f>ROUND(I112*H112,2)</f>
        <v>0</v>
      </c>
      <c r="K112" s="268" t="s">
        <v>19</v>
      </c>
      <c r="L112" s="273"/>
      <c r="M112" s="274" t="s">
        <v>19</v>
      </c>
      <c r="N112" s="275" t="s">
        <v>43</v>
      </c>
      <c r="O112" s="87"/>
      <c r="P112" s="224">
        <f>O112*H112</f>
        <v>0</v>
      </c>
      <c r="Q112" s="224">
        <v>0.25</v>
      </c>
      <c r="R112" s="224">
        <f>Q112*H112</f>
        <v>31.5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349</v>
      </c>
      <c r="AT112" s="226" t="s">
        <v>237</v>
      </c>
      <c r="AU112" s="226" t="s">
        <v>81</v>
      </c>
      <c r="AY112" s="20" t="s">
        <v>156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260</v>
      </c>
      <c r="BM112" s="226" t="s">
        <v>246</v>
      </c>
    </row>
    <row r="113" s="2" customFormat="1" ht="24.15" customHeight="1">
      <c r="A113" s="41"/>
      <c r="B113" s="42"/>
      <c r="C113" s="215" t="s">
        <v>253</v>
      </c>
      <c r="D113" s="215" t="s">
        <v>158</v>
      </c>
      <c r="E113" s="216" t="s">
        <v>727</v>
      </c>
      <c r="F113" s="217" t="s">
        <v>728</v>
      </c>
      <c r="G113" s="218" t="s">
        <v>398</v>
      </c>
      <c r="H113" s="219">
        <v>70</v>
      </c>
      <c r="I113" s="220"/>
      <c r="J113" s="221">
        <f>ROUND(I113*H113,2)</f>
        <v>0</v>
      </c>
      <c r="K113" s="217" t="s">
        <v>162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260</v>
      </c>
      <c r="AT113" s="226" t="s">
        <v>158</v>
      </c>
      <c r="AU113" s="226" t="s">
        <v>81</v>
      </c>
      <c r="AY113" s="20" t="s">
        <v>156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260</v>
      </c>
      <c r="BM113" s="226" t="s">
        <v>253</v>
      </c>
    </row>
    <row r="114" s="2" customFormat="1">
      <c r="A114" s="41"/>
      <c r="B114" s="42"/>
      <c r="C114" s="43"/>
      <c r="D114" s="228" t="s">
        <v>165</v>
      </c>
      <c r="E114" s="43"/>
      <c r="F114" s="229" t="s">
        <v>729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165</v>
      </c>
      <c r="AU114" s="20" t="s">
        <v>81</v>
      </c>
    </row>
    <row r="115" s="2" customFormat="1" ht="16.5" customHeight="1">
      <c r="A115" s="41"/>
      <c r="B115" s="42"/>
      <c r="C115" s="266" t="s">
        <v>260</v>
      </c>
      <c r="D115" s="266" t="s">
        <v>237</v>
      </c>
      <c r="E115" s="267" t="s">
        <v>730</v>
      </c>
      <c r="F115" s="268" t="s">
        <v>731</v>
      </c>
      <c r="G115" s="269" t="s">
        <v>398</v>
      </c>
      <c r="H115" s="270">
        <v>52.5</v>
      </c>
      <c r="I115" s="271"/>
      <c r="J115" s="272">
        <f>ROUND(I115*H115,2)</f>
        <v>0</v>
      </c>
      <c r="K115" s="268" t="s">
        <v>162</v>
      </c>
      <c r="L115" s="273"/>
      <c r="M115" s="274" t="s">
        <v>19</v>
      </c>
      <c r="N115" s="275" t="s">
        <v>43</v>
      </c>
      <c r="O115" s="87"/>
      <c r="P115" s="224">
        <f>O115*H115</f>
        <v>0</v>
      </c>
      <c r="Q115" s="224">
        <v>0.00034000000000000002</v>
      </c>
      <c r="R115" s="224">
        <f>Q115*H115</f>
        <v>0.017850000000000001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349</v>
      </c>
      <c r="AT115" s="226" t="s">
        <v>237</v>
      </c>
      <c r="AU115" s="226" t="s">
        <v>81</v>
      </c>
      <c r="AY115" s="20" t="s">
        <v>156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260</v>
      </c>
      <c r="BM115" s="226" t="s">
        <v>260</v>
      </c>
    </row>
    <row r="116" s="2" customFormat="1" ht="16.5" customHeight="1">
      <c r="A116" s="41"/>
      <c r="B116" s="42"/>
      <c r="C116" s="266" t="s">
        <v>267</v>
      </c>
      <c r="D116" s="266" t="s">
        <v>237</v>
      </c>
      <c r="E116" s="267" t="s">
        <v>732</v>
      </c>
      <c r="F116" s="268" t="s">
        <v>733</v>
      </c>
      <c r="G116" s="269" t="s">
        <v>398</v>
      </c>
      <c r="H116" s="270">
        <v>21</v>
      </c>
      <c r="I116" s="271"/>
      <c r="J116" s="272">
        <f>ROUND(I116*H116,2)</f>
        <v>0</v>
      </c>
      <c r="K116" s="268" t="s">
        <v>162</v>
      </c>
      <c r="L116" s="273"/>
      <c r="M116" s="274" t="s">
        <v>19</v>
      </c>
      <c r="N116" s="275" t="s">
        <v>43</v>
      </c>
      <c r="O116" s="87"/>
      <c r="P116" s="224">
        <f>O116*H116</f>
        <v>0</v>
      </c>
      <c r="Q116" s="224">
        <v>0.00052999999999999998</v>
      </c>
      <c r="R116" s="224">
        <f>Q116*H116</f>
        <v>0.011129999999999999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349</v>
      </c>
      <c r="AT116" s="226" t="s">
        <v>237</v>
      </c>
      <c r="AU116" s="226" t="s">
        <v>81</v>
      </c>
      <c r="AY116" s="20" t="s">
        <v>156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260</v>
      </c>
      <c r="BM116" s="226" t="s">
        <v>267</v>
      </c>
    </row>
    <row r="117" s="2" customFormat="1" ht="21.75" customHeight="1">
      <c r="A117" s="41"/>
      <c r="B117" s="42"/>
      <c r="C117" s="215" t="s">
        <v>222</v>
      </c>
      <c r="D117" s="215" t="s">
        <v>158</v>
      </c>
      <c r="E117" s="216" t="s">
        <v>734</v>
      </c>
      <c r="F117" s="217" t="s">
        <v>735</v>
      </c>
      <c r="G117" s="218" t="s">
        <v>496</v>
      </c>
      <c r="H117" s="219">
        <v>2</v>
      </c>
      <c r="I117" s="220"/>
      <c r="J117" s="221">
        <f>ROUND(I117*H117,2)</f>
        <v>0</v>
      </c>
      <c r="K117" s="217" t="s">
        <v>162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260</v>
      </c>
      <c r="AT117" s="226" t="s">
        <v>158</v>
      </c>
      <c r="AU117" s="226" t="s">
        <v>81</v>
      </c>
      <c r="AY117" s="20" t="s">
        <v>156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260</v>
      </c>
      <c r="BM117" s="226" t="s">
        <v>222</v>
      </c>
    </row>
    <row r="118" s="2" customFormat="1">
      <c r="A118" s="41"/>
      <c r="B118" s="42"/>
      <c r="C118" s="43"/>
      <c r="D118" s="228" t="s">
        <v>165</v>
      </c>
      <c r="E118" s="43"/>
      <c r="F118" s="229" t="s">
        <v>736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165</v>
      </c>
      <c r="AU118" s="20" t="s">
        <v>81</v>
      </c>
    </row>
    <row r="119" s="2" customFormat="1" ht="24.15" customHeight="1">
      <c r="A119" s="41"/>
      <c r="B119" s="42"/>
      <c r="C119" s="215" t="s">
        <v>281</v>
      </c>
      <c r="D119" s="215" t="s">
        <v>158</v>
      </c>
      <c r="E119" s="216" t="s">
        <v>737</v>
      </c>
      <c r="F119" s="217" t="s">
        <v>738</v>
      </c>
      <c r="G119" s="218" t="s">
        <v>496</v>
      </c>
      <c r="H119" s="219">
        <v>1</v>
      </c>
      <c r="I119" s="220"/>
      <c r="J119" s="221">
        <f>ROUND(I119*H119,2)</f>
        <v>0</v>
      </c>
      <c r="K119" s="217" t="s">
        <v>162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260</v>
      </c>
      <c r="AT119" s="226" t="s">
        <v>158</v>
      </c>
      <c r="AU119" s="226" t="s">
        <v>81</v>
      </c>
      <c r="AY119" s="20" t="s">
        <v>156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260</v>
      </c>
      <c r="BM119" s="226" t="s">
        <v>281</v>
      </c>
    </row>
    <row r="120" s="2" customFormat="1">
      <c r="A120" s="41"/>
      <c r="B120" s="42"/>
      <c r="C120" s="43"/>
      <c r="D120" s="228" t="s">
        <v>165</v>
      </c>
      <c r="E120" s="43"/>
      <c r="F120" s="229" t="s">
        <v>739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165</v>
      </c>
      <c r="AU120" s="20" t="s">
        <v>81</v>
      </c>
    </row>
    <row r="121" s="2" customFormat="1" ht="24.15" customHeight="1">
      <c r="A121" s="41"/>
      <c r="B121" s="42"/>
      <c r="C121" s="215" t="s">
        <v>287</v>
      </c>
      <c r="D121" s="215" t="s">
        <v>158</v>
      </c>
      <c r="E121" s="216" t="s">
        <v>740</v>
      </c>
      <c r="F121" s="217" t="s">
        <v>741</v>
      </c>
      <c r="G121" s="218" t="s">
        <v>496</v>
      </c>
      <c r="H121" s="219">
        <v>6</v>
      </c>
      <c r="I121" s="220"/>
      <c r="J121" s="221">
        <f>ROUND(I121*H121,2)</f>
        <v>0</v>
      </c>
      <c r="K121" s="217" t="s">
        <v>162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260</v>
      </c>
      <c r="AT121" s="226" t="s">
        <v>158</v>
      </c>
      <c r="AU121" s="226" t="s">
        <v>81</v>
      </c>
      <c r="AY121" s="20" t="s">
        <v>156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260</v>
      </c>
      <c r="BM121" s="226" t="s">
        <v>287</v>
      </c>
    </row>
    <row r="122" s="2" customFormat="1">
      <c r="A122" s="41"/>
      <c r="B122" s="42"/>
      <c r="C122" s="43"/>
      <c r="D122" s="228" t="s">
        <v>165</v>
      </c>
      <c r="E122" s="43"/>
      <c r="F122" s="229" t="s">
        <v>742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165</v>
      </c>
      <c r="AU122" s="20" t="s">
        <v>81</v>
      </c>
    </row>
    <row r="123" s="2" customFormat="1" ht="24.15" customHeight="1">
      <c r="A123" s="41"/>
      <c r="B123" s="42"/>
      <c r="C123" s="215" t="s">
        <v>7</v>
      </c>
      <c r="D123" s="215" t="s">
        <v>158</v>
      </c>
      <c r="E123" s="216" t="s">
        <v>743</v>
      </c>
      <c r="F123" s="217" t="s">
        <v>744</v>
      </c>
      <c r="G123" s="218" t="s">
        <v>496</v>
      </c>
      <c r="H123" s="219">
        <v>1</v>
      </c>
      <c r="I123" s="220"/>
      <c r="J123" s="221">
        <f>ROUND(I123*H123,2)</f>
        <v>0</v>
      </c>
      <c r="K123" s="217" t="s">
        <v>162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260</v>
      </c>
      <c r="AT123" s="226" t="s">
        <v>158</v>
      </c>
      <c r="AU123" s="226" t="s">
        <v>81</v>
      </c>
      <c r="AY123" s="20" t="s">
        <v>156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260</v>
      </c>
      <c r="BM123" s="226" t="s">
        <v>7</v>
      </c>
    </row>
    <row r="124" s="2" customFormat="1">
      <c r="A124" s="41"/>
      <c r="B124" s="42"/>
      <c r="C124" s="43"/>
      <c r="D124" s="228" t="s">
        <v>165</v>
      </c>
      <c r="E124" s="43"/>
      <c r="F124" s="229" t="s">
        <v>745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165</v>
      </c>
      <c r="AU124" s="20" t="s">
        <v>81</v>
      </c>
    </row>
    <row r="125" s="2" customFormat="1" ht="21.75" customHeight="1">
      <c r="A125" s="41"/>
      <c r="B125" s="42"/>
      <c r="C125" s="215" t="s">
        <v>297</v>
      </c>
      <c r="D125" s="215" t="s">
        <v>158</v>
      </c>
      <c r="E125" s="216" t="s">
        <v>746</v>
      </c>
      <c r="F125" s="217" t="s">
        <v>747</v>
      </c>
      <c r="G125" s="218" t="s">
        <v>496</v>
      </c>
      <c r="H125" s="219">
        <v>2</v>
      </c>
      <c r="I125" s="220"/>
      <c r="J125" s="221">
        <f>ROUND(I125*H125,2)</f>
        <v>0</v>
      </c>
      <c r="K125" s="217" t="s">
        <v>162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260</v>
      </c>
      <c r="AT125" s="226" t="s">
        <v>158</v>
      </c>
      <c r="AU125" s="226" t="s">
        <v>81</v>
      </c>
      <c r="AY125" s="20" t="s">
        <v>156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260</v>
      </c>
      <c r="BM125" s="226" t="s">
        <v>297</v>
      </c>
    </row>
    <row r="126" s="2" customFormat="1">
      <c r="A126" s="41"/>
      <c r="B126" s="42"/>
      <c r="C126" s="43"/>
      <c r="D126" s="228" t="s">
        <v>165</v>
      </c>
      <c r="E126" s="43"/>
      <c r="F126" s="229" t="s">
        <v>748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165</v>
      </c>
      <c r="AU126" s="20" t="s">
        <v>81</v>
      </c>
    </row>
    <row r="127" s="2" customFormat="1" ht="24.15" customHeight="1">
      <c r="A127" s="41"/>
      <c r="B127" s="42"/>
      <c r="C127" s="215" t="s">
        <v>302</v>
      </c>
      <c r="D127" s="215" t="s">
        <v>158</v>
      </c>
      <c r="E127" s="216" t="s">
        <v>749</v>
      </c>
      <c r="F127" s="217" t="s">
        <v>750</v>
      </c>
      <c r="G127" s="218" t="s">
        <v>496</v>
      </c>
      <c r="H127" s="219">
        <v>2</v>
      </c>
      <c r="I127" s="220"/>
      <c r="J127" s="221">
        <f>ROUND(I127*H127,2)</f>
        <v>0</v>
      </c>
      <c r="K127" s="217" t="s">
        <v>162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260</v>
      </c>
      <c r="AT127" s="226" t="s">
        <v>158</v>
      </c>
      <c r="AU127" s="226" t="s">
        <v>81</v>
      </c>
      <c r="AY127" s="20" t="s">
        <v>156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260</v>
      </c>
      <c r="BM127" s="226" t="s">
        <v>302</v>
      </c>
    </row>
    <row r="128" s="2" customFormat="1">
      <c r="A128" s="41"/>
      <c r="B128" s="42"/>
      <c r="C128" s="43"/>
      <c r="D128" s="228" t="s">
        <v>165</v>
      </c>
      <c r="E128" s="43"/>
      <c r="F128" s="229" t="s">
        <v>751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165</v>
      </c>
      <c r="AU128" s="20" t="s">
        <v>81</v>
      </c>
    </row>
    <row r="129" s="2" customFormat="1" ht="21.75" customHeight="1">
      <c r="A129" s="41"/>
      <c r="B129" s="42"/>
      <c r="C129" s="215" t="s">
        <v>310</v>
      </c>
      <c r="D129" s="215" t="s">
        <v>158</v>
      </c>
      <c r="E129" s="216" t="s">
        <v>752</v>
      </c>
      <c r="F129" s="217" t="s">
        <v>753</v>
      </c>
      <c r="G129" s="218" t="s">
        <v>496</v>
      </c>
      <c r="H129" s="219">
        <v>1</v>
      </c>
      <c r="I129" s="220"/>
      <c r="J129" s="221">
        <f>ROUND(I129*H129,2)</f>
        <v>0</v>
      </c>
      <c r="K129" s="217" t="s">
        <v>162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260</v>
      </c>
      <c r="AT129" s="226" t="s">
        <v>158</v>
      </c>
      <c r="AU129" s="226" t="s">
        <v>81</v>
      </c>
      <c r="AY129" s="20" t="s">
        <v>156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260</v>
      </c>
      <c r="BM129" s="226" t="s">
        <v>310</v>
      </c>
    </row>
    <row r="130" s="2" customFormat="1">
      <c r="A130" s="41"/>
      <c r="B130" s="42"/>
      <c r="C130" s="43"/>
      <c r="D130" s="228" t="s">
        <v>165</v>
      </c>
      <c r="E130" s="43"/>
      <c r="F130" s="229" t="s">
        <v>754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165</v>
      </c>
      <c r="AU130" s="20" t="s">
        <v>81</v>
      </c>
    </row>
    <row r="131" s="2" customFormat="1" ht="16.5" customHeight="1">
      <c r="A131" s="41"/>
      <c r="B131" s="42"/>
      <c r="C131" s="266" t="s">
        <v>315</v>
      </c>
      <c r="D131" s="266" t="s">
        <v>237</v>
      </c>
      <c r="E131" s="267" t="s">
        <v>755</v>
      </c>
      <c r="F131" s="268" t="s">
        <v>756</v>
      </c>
      <c r="G131" s="269" t="s">
        <v>496</v>
      </c>
      <c r="H131" s="270">
        <v>1</v>
      </c>
      <c r="I131" s="271"/>
      <c r="J131" s="272">
        <f>ROUND(I131*H131,2)</f>
        <v>0</v>
      </c>
      <c r="K131" s="268" t="s">
        <v>19</v>
      </c>
      <c r="L131" s="273"/>
      <c r="M131" s="274" t="s">
        <v>19</v>
      </c>
      <c r="N131" s="275" t="s">
        <v>43</v>
      </c>
      <c r="O131" s="87"/>
      <c r="P131" s="224">
        <f>O131*H131</f>
        <v>0</v>
      </c>
      <c r="Q131" s="224">
        <v>0.012</v>
      </c>
      <c r="R131" s="224">
        <f>Q131*H131</f>
        <v>0.012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349</v>
      </c>
      <c r="AT131" s="226" t="s">
        <v>237</v>
      </c>
      <c r="AU131" s="226" t="s">
        <v>81</v>
      </c>
      <c r="AY131" s="20" t="s">
        <v>156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260</v>
      </c>
      <c r="BM131" s="226" t="s">
        <v>315</v>
      </c>
    </row>
    <row r="132" s="2" customFormat="1" ht="21.75" customHeight="1">
      <c r="A132" s="41"/>
      <c r="B132" s="42"/>
      <c r="C132" s="215" t="s">
        <v>320</v>
      </c>
      <c r="D132" s="215" t="s">
        <v>158</v>
      </c>
      <c r="E132" s="216" t="s">
        <v>757</v>
      </c>
      <c r="F132" s="217" t="s">
        <v>758</v>
      </c>
      <c r="G132" s="218" t="s">
        <v>496</v>
      </c>
      <c r="H132" s="219">
        <v>2</v>
      </c>
      <c r="I132" s="220"/>
      <c r="J132" s="221">
        <f>ROUND(I132*H132,2)</f>
        <v>0</v>
      </c>
      <c r="K132" s="217" t="s">
        <v>162</v>
      </c>
      <c r="L132" s="47"/>
      <c r="M132" s="222" t="s">
        <v>19</v>
      </c>
      <c r="N132" s="223" t="s">
        <v>43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260</v>
      </c>
      <c r="AT132" s="226" t="s">
        <v>158</v>
      </c>
      <c r="AU132" s="226" t="s">
        <v>81</v>
      </c>
      <c r="AY132" s="20" t="s">
        <v>156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79</v>
      </c>
      <c r="BK132" s="227">
        <f>ROUND(I132*H132,2)</f>
        <v>0</v>
      </c>
      <c r="BL132" s="20" t="s">
        <v>260</v>
      </c>
      <c r="BM132" s="226" t="s">
        <v>320</v>
      </c>
    </row>
    <row r="133" s="2" customFormat="1">
      <c r="A133" s="41"/>
      <c r="B133" s="42"/>
      <c r="C133" s="43"/>
      <c r="D133" s="228" t="s">
        <v>165</v>
      </c>
      <c r="E133" s="43"/>
      <c r="F133" s="229" t="s">
        <v>759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165</v>
      </c>
      <c r="AU133" s="20" t="s">
        <v>81</v>
      </c>
    </row>
    <row r="134" s="2" customFormat="1" ht="16.5" customHeight="1">
      <c r="A134" s="41"/>
      <c r="B134" s="42"/>
      <c r="C134" s="266" t="s">
        <v>325</v>
      </c>
      <c r="D134" s="266" t="s">
        <v>237</v>
      </c>
      <c r="E134" s="267" t="s">
        <v>760</v>
      </c>
      <c r="F134" s="268" t="s">
        <v>761</v>
      </c>
      <c r="G134" s="269" t="s">
        <v>496</v>
      </c>
      <c r="H134" s="270">
        <v>2</v>
      </c>
      <c r="I134" s="271"/>
      <c r="J134" s="272">
        <f>ROUND(I134*H134,2)</f>
        <v>0</v>
      </c>
      <c r="K134" s="268" t="s">
        <v>19</v>
      </c>
      <c r="L134" s="273"/>
      <c r="M134" s="274" t="s">
        <v>19</v>
      </c>
      <c r="N134" s="275" t="s">
        <v>43</v>
      </c>
      <c r="O134" s="87"/>
      <c r="P134" s="224">
        <f>O134*H134</f>
        <v>0</v>
      </c>
      <c r="Q134" s="224">
        <v>0.01</v>
      </c>
      <c r="R134" s="224">
        <f>Q134*H134</f>
        <v>0.02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349</v>
      </c>
      <c r="AT134" s="226" t="s">
        <v>237</v>
      </c>
      <c r="AU134" s="226" t="s">
        <v>81</v>
      </c>
      <c r="AY134" s="20" t="s">
        <v>156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260</v>
      </c>
      <c r="BM134" s="226" t="s">
        <v>325</v>
      </c>
    </row>
    <row r="135" s="2" customFormat="1" ht="24.15" customHeight="1">
      <c r="A135" s="41"/>
      <c r="B135" s="42"/>
      <c r="C135" s="215" t="s">
        <v>330</v>
      </c>
      <c r="D135" s="215" t="s">
        <v>158</v>
      </c>
      <c r="E135" s="216" t="s">
        <v>762</v>
      </c>
      <c r="F135" s="217" t="s">
        <v>763</v>
      </c>
      <c r="G135" s="218" t="s">
        <v>496</v>
      </c>
      <c r="H135" s="219">
        <v>4</v>
      </c>
      <c r="I135" s="220"/>
      <c r="J135" s="221">
        <f>ROUND(I135*H135,2)</f>
        <v>0</v>
      </c>
      <c r="K135" s="217" t="s">
        <v>162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260</v>
      </c>
      <c r="AT135" s="226" t="s">
        <v>158</v>
      </c>
      <c r="AU135" s="226" t="s">
        <v>81</v>
      </c>
      <c r="AY135" s="20" t="s">
        <v>156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260</v>
      </c>
      <c r="BM135" s="226" t="s">
        <v>330</v>
      </c>
    </row>
    <row r="136" s="2" customFormat="1">
      <c r="A136" s="41"/>
      <c r="B136" s="42"/>
      <c r="C136" s="43"/>
      <c r="D136" s="228" t="s">
        <v>165</v>
      </c>
      <c r="E136" s="43"/>
      <c r="F136" s="229" t="s">
        <v>764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165</v>
      </c>
      <c r="AU136" s="20" t="s">
        <v>81</v>
      </c>
    </row>
    <row r="137" s="2" customFormat="1" ht="16.5" customHeight="1">
      <c r="A137" s="41"/>
      <c r="B137" s="42"/>
      <c r="C137" s="266" t="s">
        <v>336</v>
      </c>
      <c r="D137" s="266" t="s">
        <v>237</v>
      </c>
      <c r="E137" s="267" t="s">
        <v>765</v>
      </c>
      <c r="F137" s="268" t="s">
        <v>766</v>
      </c>
      <c r="G137" s="269" t="s">
        <v>496</v>
      </c>
      <c r="H137" s="270">
        <v>4</v>
      </c>
      <c r="I137" s="271"/>
      <c r="J137" s="272">
        <f>ROUND(I137*H137,2)</f>
        <v>0</v>
      </c>
      <c r="K137" s="268" t="s">
        <v>19</v>
      </c>
      <c r="L137" s="273"/>
      <c r="M137" s="274" t="s">
        <v>19</v>
      </c>
      <c r="N137" s="275" t="s">
        <v>43</v>
      </c>
      <c r="O137" s="87"/>
      <c r="P137" s="224">
        <f>O137*H137</f>
        <v>0</v>
      </c>
      <c r="Q137" s="224">
        <v>0.00010000000000000001</v>
      </c>
      <c r="R137" s="224">
        <f>Q137*H137</f>
        <v>0.00040000000000000002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349</v>
      </c>
      <c r="AT137" s="226" t="s">
        <v>237</v>
      </c>
      <c r="AU137" s="226" t="s">
        <v>81</v>
      </c>
      <c r="AY137" s="20" t="s">
        <v>156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260</v>
      </c>
      <c r="BM137" s="226" t="s">
        <v>336</v>
      </c>
    </row>
    <row r="138" s="2" customFormat="1" ht="16.5" customHeight="1">
      <c r="A138" s="41"/>
      <c r="B138" s="42"/>
      <c r="C138" s="215" t="s">
        <v>341</v>
      </c>
      <c r="D138" s="215" t="s">
        <v>158</v>
      </c>
      <c r="E138" s="216" t="s">
        <v>767</v>
      </c>
      <c r="F138" s="217" t="s">
        <v>768</v>
      </c>
      <c r="G138" s="218" t="s">
        <v>496</v>
      </c>
      <c r="H138" s="219">
        <v>3</v>
      </c>
      <c r="I138" s="220"/>
      <c r="J138" s="221">
        <f>ROUND(I138*H138,2)</f>
        <v>0</v>
      </c>
      <c r="K138" s="217" t="s">
        <v>162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260</v>
      </c>
      <c r="AT138" s="226" t="s">
        <v>158</v>
      </c>
      <c r="AU138" s="226" t="s">
        <v>81</v>
      </c>
      <c r="AY138" s="20" t="s">
        <v>156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260</v>
      </c>
      <c r="BM138" s="226" t="s">
        <v>341</v>
      </c>
    </row>
    <row r="139" s="2" customFormat="1">
      <c r="A139" s="41"/>
      <c r="B139" s="42"/>
      <c r="C139" s="43"/>
      <c r="D139" s="228" t="s">
        <v>165</v>
      </c>
      <c r="E139" s="43"/>
      <c r="F139" s="229" t="s">
        <v>769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165</v>
      </c>
      <c r="AU139" s="20" t="s">
        <v>81</v>
      </c>
    </row>
    <row r="140" s="2" customFormat="1" ht="16.5" customHeight="1">
      <c r="A140" s="41"/>
      <c r="B140" s="42"/>
      <c r="C140" s="266" t="s">
        <v>346</v>
      </c>
      <c r="D140" s="266" t="s">
        <v>237</v>
      </c>
      <c r="E140" s="267" t="s">
        <v>770</v>
      </c>
      <c r="F140" s="268" t="s">
        <v>771</v>
      </c>
      <c r="G140" s="269" t="s">
        <v>496</v>
      </c>
      <c r="H140" s="270">
        <v>3</v>
      </c>
      <c r="I140" s="271"/>
      <c r="J140" s="272">
        <f>ROUND(I140*H140,2)</f>
        <v>0</v>
      </c>
      <c r="K140" s="268" t="s">
        <v>162</v>
      </c>
      <c r="L140" s="273"/>
      <c r="M140" s="274" t="s">
        <v>19</v>
      </c>
      <c r="N140" s="275" t="s">
        <v>43</v>
      </c>
      <c r="O140" s="87"/>
      <c r="P140" s="224">
        <f>O140*H140</f>
        <v>0</v>
      </c>
      <c r="Q140" s="224">
        <v>0.00012999999999999999</v>
      </c>
      <c r="R140" s="224">
        <f>Q140*H140</f>
        <v>0.00038999999999999994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349</v>
      </c>
      <c r="AT140" s="226" t="s">
        <v>237</v>
      </c>
      <c r="AU140" s="226" t="s">
        <v>81</v>
      </c>
      <c r="AY140" s="20" t="s">
        <v>156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260</v>
      </c>
      <c r="BM140" s="226" t="s">
        <v>346</v>
      </c>
    </row>
    <row r="141" s="2" customFormat="1" ht="16.5" customHeight="1">
      <c r="A141" s="41"/>
      <c r="B141" s="42"/>
      <c r="C141" s="215" t="s">
        <v>349</v>
      </c>
      <c r="D141" s="215" t="s">
        <v>158</v>
      </c>
      <c r="E141" s="216" t="s">
        <v>772</v>
      </c>
      <c r="F141" s="217" t="s">
        <v>773</v>
      </c>
      <c r="G141" s="218" t="s">
        <v>496</v>
      </c>
      <c r="H141" s="219">
        <v>1</v>
      </c>
      <c r="I141" s="220"/>
      <c r="J141" s="221">
        <f>ROUND(I141*H141,2)</f>
        <v>0</v>
      </c>
      <c r="K141" s="217" t="s">
        <v>162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260</v>
      </c>
      <c r="AT141" s="226" t="s">
        <v>158</v>
      </c>
      <c r="AU141" s="226" t="s">
        <v>81</v>
      </c>
      <c r="AY141" s="20" t="s">
        <v>156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260</v>
      </c>
      <c r="BM141" s="226" t="s">
        <v>349</v>
      </c>
    </row>
    <row r="142" s="2" customFormat="1">
      <c r="A142" s="41"/>
      <c r="B142" s="42"/>
      <c r="C142" s="43"/>
      <c r="D142" s="228" t="s">
        <v>165</v>
      </c>
      <c r="E142" s="43"/>
      <c r="F142" s="229" t="s">
        <v>774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165</v>
      </c>
      <c r="AU142" s="20" t="s">
        <v>81</v>
      </c>
    </row>
    <row r="143" s="2" customFormat="1" ht="16.5" customHeight="1">
      <c r="A143" s="41"/>
      <c r="B143" s="42"/>
      <c r="C143" s="266" t="s">
        <v>354</v>
      </c>
      <c r="D143" s="266" t="s">
        <v>237</v>
      </c>
      <c r="E143" s="267" t="s">
        <v>775</v>
      </c>
      <c r="F143" s="268" t="s">
        <v>776</v>
      </c>
      <c r="G143" s="269" t="s">
        <v>496</v>
      </c>
      <c r="H143" s="270">
        <v>1</v>
      </c>
      <c r="I143" s="271"/>
      <c r="J143" s="272">
        <f>ROUND(I143*H143,2)</f>
        <v>0</v>
      </c>
      <c r="K143" s="268" t="s">
        <v>19</v>
      </c>
      <c r="L143" s="273"/>
      <c r="M143" s="274" t="s">
        <v>19</v>
      </c>
      <c r="N143" s="275" t="s">
        <v>43</v>
      </c>
      <c r="O143" s="87"/>
      <c r="P143" s="224">
        <f>O143*H143</f>
        <v>0</v>
      </c>
      <c r="Q143" s="224">
        <v>0.00010000000000000001</v>
      </c>
      <c r="R143" s="224">
        <f>Q143*H143</f>
        <v>0.00010000000000000001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349</v>
      </c>
      <c r="AT143" s="226" t="s">
        <v>237</v>
      </c>
      <c r="AU143" s="226" t="s">
        <v>81</v>
      </c>
      <c r="AY143" s="20" t="s">
        <v>156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79</v>
      </c>
      <c r="BK143" s="227">
        <f>ROUND(I143*H143,2)</f>
        <v>0</v>
      </c>
      <c r="BL143" s="20" t="s">
        <v>260</v>
      </c>
      <c r="BM143" s="226" t="s">
        <v>354</v>
      </c>
    </row>
    <row r="144" s="2" customFormat="1" ht="24.15" customHeight="1">
      <c r="A144" s="41"/>
      <c r="B144" s="42"/>
      <c r="C144" s="215" t="s">
        <v>361</v>
      </c>
      <c r="D144" s="215" t="s">
        <v>158</v>
      </c>
      <c r="E144" s="216" t="s">
        <v>777</v>
      </c>
      <c r="F144" s="217" t="s">
        <v>778</v>
      </c>
      <c r="G144" s="218" t="s">
        <v>496</v>
      </c>
      <c r="H144" s="219">
        <v>8</v>
      </c>
      <c r="I144" s="220"/>
      <c r="J144" s="221">
        <f>ROUND(I144*H144,2)</f>
        <v>0</v>
      </c>
      <c r="K144" s="217" t="s">
        <v>162</v>
      </c>
      <c r="L144" s="47"/>
      <c r="M144" s="222" t="s">
        <v>19</v>
      </c>
      <c r="N144" s="223" t="s">
        <v>43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260</v>
      </c>
      <c r="AT144" s="226" t="s">
        <v>158</v>
      </c>
      <c r="AU144" s="226" t="s">
        <v>81</v>
      </c>
      <c r="AY144" s="20" t="s">
        <v>156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260</v>
      </c>
      <c r="BM144" s="226" t="s">
        <v>361</v>
      </c>
    </row>
    <row r="145" s="2" customFormat="1">
      <c r="A145" s="41"/>
      <c r="B145" s="42"/>
      <c r="C145" s="43"/>
      <c r="D145" s="228" t="s">
        <v>165</v>
      </c>
      <c r="E145" s="43"/>
      <c r="F145" s="229" t="s">
        <v>779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165</v>
      </c>
      <c r="AU145" s="20" t="s">
        <v>81</v>
      </c>
    </row>
    <row r="146" s="2" customFormat="1" ht="16.5" customHeight="1">
      <c r="A146" s="41"/>
      <c r="B146" s="42"/>
      <c r="C146" s="266" t="s">
        <v>366</v>
      </c>
      <c r="D146" s="266" t="s">
        <v>237</v>
      </c>
      <c r="E146" s="267" t="s">
        <v>780</v>
      </c>
      <c r="F146" s="268" t="s">
        <v>781</v>
      </c>
      <c r="G146" s="269" t="s">
        <v>496</v>
      </c>
      <c r="H146" s="270">
        <v>2</v>
      </c>
      <c r="I146" s="271"/>
      <c r="J146" s="272">
        <f>ROUND(I146*H146,2)</f>
        <v>0</v>
      </c>
      <c r="K146" s="268" t="s">
        <v>19</v>
      </c>
      <c r="L146" s="273"/>
      <c r="M146" s="274" t="s">
        <v>19</v>
      </c>
      <c r="N146" s="275" t="s">
        <v>43</v>
      </c>
      <c r="O146" s="87"/>
      <c r="P146" s="224">
        <f>O146*H146</f>
        <v>0</v>
      </c>
      <c r="Q146" s="224">
        <v>0.0063</v>
      </c>
      <c r="R146" s="224">
        <f>Q146*H146</f>
        <v>0.0126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349</v>
      </c>
      <c r="AT146" s="226" t="s">
        <v>237</v>
      </c>
      <c r="AU146" s="226" t="s">
        <v>81</v>
      </c>
      <c r="AY146" s="20" t="s">
        <v>156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260</v>
      </c>
      <c r="BM146" s="226" t="s">
        <v>366</v>
      </c>
    </row>
    <row r="147" s="2" customFormat="1" ht="16.5" customHeight="1">
      <c r="A147" s="41"/>
      <c r="B147" s="42"/>
      <c r="C147" s="266" t="s">
        <v>372</v>
      </c>
      <c r="D147" s="266" t="s">
        <v>237</v>
      </c>
      <c r="E147" s="267" t="s">
        <v>782</v>
      </c>
      <c r="F147" s="268" t="s">
        <v>783</v>
      </c>
      <c r="G147" s="269" t="s">
        <v>496</v>
      </c>
      <c r="H147" s="270">
        <v>1</v>
      </c>
      <c r="I147" s="271"/>
      <c r="J147" s="272">
        <f>ROUND(I147*H147,2)</f>
        <v>0</v>
      </c>
      <c r="K147" s="268" t="s">
        <v>19</v>
      </c>
      <c r="L147" s="273"/>
      <c r="M147" s="274" t="s">
        <v>19</v>
      </c>
      <c r="N147" s="275" t="s">
        <v>43</v>
      </c>
      <c r="O147" s="87"/>
      <c r="P147" s="224">
        <f>O147*H147</f>
        <v>0</v>
      </c>
      <c r="Q147" s="224">
        <v>0.0063</v>
      </c>
      <c r="R147" s="224">
        <f>Q147*H147</f>
        <v>0.0063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349</v>
      </c>
      <c r="AT147" s="226" t="s">
        <v>237</v>
      </c>
      <c r="AU147" s="226" t="s">
        <v>81</v>
      </c>
      <c r="AY147" s="20" t="s">
        <v>156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260</v>
      </c>
      <c r="BM147" s="226" t="s">
        <v>372</v>
      </c>
    </row>
    <row r="148" s="2" customFormat="1" ht="16.5" customHeight="1">
      <c r="A148" s="41"/>
      <c r="B148" s="42"/>
      <c r="C148" s="266" t="s">
        <v>377</v>
      </c>
      <c r="D148" s="266" t="s">
        <v>237</v>
      </c>
      <c r="E148" s="267" t="s">
        <v>784</v>
      </c>
      <c r="F148" s="268" t="s">
        <v>785</v>
      </c>
      <c r="G148" s="269" t="s">
        <v>496</v>
      </c>
      <c r="H148" s="270">
        <v>5</v>
      </c>
      <c r="I148" s="271"/>
      <c r="J148" s="272">
        <f>ROUND(I148*H148,2)</f>
        <v>0</v>
      </c>
      <c r="K148" s="268" t="s">
        <v>19</v>
      </c>
      <c r="L148" s="273"/>
      <c r="M148" s="274" t="s">
        <v>19</v>
      </c>
      <c r="N148" s="275" t="s">
        <v>43</v>
      </c>
      <c r="O148" s="87"/>
      <c r="P148" s="224">
        <f>O148*H148</f>
        <v>0</v>
      </c>
      <c r="Q148" s="224">
        <v>0.0063</v>
      </c>
      <c r="R148" s="224">
        <f>Q148*H148</f>
        <v>0.0315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349</v>
      </c>
      <c r="AT148" s="226" t="s">
        <v>237</v>
      </c>
      <c r="AU148" s="226" t="s">
        <v>81</v>
      </c>
      <c r="AY148" s="20" t="s">
        <v>156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260</v>
      </c>
      <c r="BM148" s="226" t="s">
        <v>377</v>
      </c>
    </row>
    <row r="149" s="2" customFormat="1" ht="24.15" customHeight="1">
      <c r="A149" s="41"/>
      <c r="B149" s="42"/>
      <c r="C149" s="215" t="s">
        <v>308</v>
      </c>
      <c r="D149" s="215" t="s">
        <v>158</v>
      </c>
      <c r="E149" s="216" t="s">
        <v>786</v>
      </c>
      <c r="F149" s="217" t="s">
        <v>787</v>
      </c>
      <c r="G149" s="218" t="s">
        <v>496</v>
      </c>
      <c r="H149" s="219">
        <v>12</v>
      </c>
      <c r="I149" s="220"/>
      <c r="J149" s="221">
        <f>ROUND(I149*H149,2)</f>
        <v>0</v>
      </c>
      <c r="K149" s="217" t="s">
        <v>162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260</v>
      </c>
      <c r="AT149" s="226" t="s">
        <v>158</v>
      </c>
      <c r="AU149" s="226" t="s">
        <v>81</v>
      </c>
      <c r="AY149" s="20" t="s">
        <v>156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260</v>
      </c>
      <c r="BM149" s="226" t="s">
        <v>308</v>
      </c>
    </row>
    <row r="150" s="2" customFormat="1">
      <c r="A150" s="41"/>
      <c r="B150" s="42"/>
      <c r="C150" s="43"/>
      <c r="D150" s="228" t="s">
        <v>165</v>
      </c>
      <c r="E150" s="43"/>
      <c r="F150" s="229" t="s">
        <v>788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165</v>
      </c>
      <c r="AU150" s="20" t="s">
        <v>81</v>
      </c>
    </row>
    <row r="151" s="2" customFormat="1" ht="16.5" customHeight="1">
      <c r="A151" s="41"/>
      <c r="B151" s="42"/>
      <c r="C151" s="266" t="s">
        <v>388</v>
      </c>
      <c r="D151" s="266" t="s">
        <v>237</v>
      </c>
      <c r="E151" s="267" t="s">
        <v>789</v>
      </c>
      <c r="F151" s="268" t="s">
        <v>790</v>
      </c>
      <c r="G151" s="269" t="s">
        <v>496</v>
      </c>
      <c r="H151" s="270">
        <v>12</v>
      </c>
      <c r="I151" s="271"/>
      <c r="J151" s="272">
        <f>ROUND(I151*H151,2)</f>
        <v>0</v>
      </c>
      <c r="K151" s="268" t="s">
        <v>19</v>
      </c>
      <c r="L151" s="273"/>
      <c r="M151" s="274" t="s">
        <v>19</v>
      </c>
      <c r="N151" s="275" t="s">
        <v>43</v>
      </c>
      <c r="O151" s="87"/>
      <c r="P151" s="224">
        <f>O151*H151</f>
        <v>0</v>
      </c>
      <c r="Q151" s="224">
        <v>0.0063</v>
      </c>
      <c r="R151" s="224">
        <f>Q151*H151</f>
        <v>0.075600000000000001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349</v>
      </c>
      <c r="AT151" s="226" t="s">
        <v>237</v>
      </c>
      <c r="AU151" s="226" t="s">
        <v>81</v>
      </c>
      <c r="AY151" s="20" t="s">
        <v>156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260</v>
      </c>
      <c r="BM151" s="226" t="s">
        <v>388</v>
      </c>
    </row>
    <row r="152" s="2" customFormat="1" ht="24.15" customHeight="1">
      <c r="A152" s="41"/>
      <c r="B152" s="42"/>
      <c r="C152" s="215" t="s">
        <v>395</v>
      </c>
      <c r="D152" s="215" t="s">
        <v>158</v>
      </c>
      <c r="E152" s="216" t="s">
        <v>791</v>
      </c>
      <c r="F152" s="217" t="s">
        <v>792</v>
      </c>
      <c r="G152" s="218" t="s">
        <v>496</v>
      </c>
      <c r="H152" s="219">
        <v>1</v>
      </c>
      <c r="I152" s="220"/>
      <c r="J152" s="221">
        <f>ROUND(I152*H152,2)</f>
        <v>0</v>
      </c>
      <c r="K152" s="217" t="s">
        <v>162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260</v>
      </c>
      <c r="AT152" s="226" t="s">
        <v>158</v>
      </c>
      <c r="AU152" s="226" t="s">
        <v>81</v>
      </c>
      <c r="AY152" s="20" t="s">
        <v>156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260</v>
      </c>
      <c r="BM152" s="226" t="s">
        <v>395</v>
      </c>
    </row>
    <row r="153" s="2" customFormat="1">
      <c r="A153" s="41"/>
      <c r="B153" s="42"/>
      <c r="C153" s="43"/>
      <c r="D153" s="228" t="s">
        <v>165</v>
      </c>
      <c r="E153" s="43"/>
      <c r="F153" s="229" t="s">
        <v>793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165</v>
      </c>
      <c r="AU153" s="20" t="s">
        <v>81</v>
      </c>
    </row>
    <row r="154" s="12" customFormat="1" ht="25.92" customHeight="1">
      <c r="A154" s="12"/>
      <c r="B154" s="199"/>
      <c r="C154" s="200"/>
      <c r="D154" s="201" t="s">
        <v>71</v>
      </c>
      <c r="E154" s="202" t="s">
        <v>237</v>
      </c>
      <c r="F154" s="202" t="s">
        <v>794</v>
      </c>
      <c r="G154" s="200"/>
      <c r="H154" s="200"/>
      <c r="I154" s="203"/>
      <c r="J154" s="204">
        <f>BK154</f>
        <v>0</v>
      </c>
      <c r="K154" s="200"/>
      <c r="L154" s="205"/>
      <c r="M154" s="206"/>
      <c r="N154" s="207"/>
      <c r="O154" s="207"/>
      <c r="P154" s="208">
        <f>P155</f>
        <v>0</v>
      </c>
      <c r="Q154" s="207"/>
      <c r="R154" s="208">
        <f>R155</f>
        <v>1.8094499999999998</v>
      </c>
      <c r="S154" s="207"/>
      <c r="T154" s="20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0" t="s">
        <v>170</v>
      </c>
      <c r="AT154" s="211" t="s">
        <v>71</v>
      </c>
      <c r="AU154" s="211" t="s">
        <v>72</v>
      </c>
      <c r="AY154" s="210" t="s">
        <v>156</v>
      </c>
      <c r="BK154" s="212">
        <f>BK155</f>
        <v>0</v>
      </c>
    </row>
    <row r="155" s="12" customFormat="1" ht="22.8" customHeight="1">
      <c r="A155" s="12"/>
      <c r="B155" s="199"/>
      <c r="C155" s="200"/>
      <c r="D155" s="201" t="s">
        <v>71</v>
      </c>
      <c r="E155" s="213" t="s">
        <v>795</v>
      </c>
      <c r="F155" s="213" t="s">
        <v>796</v>
      </c>
      <c r="G155" s="200"/>
      <c r="H155" s="200"/>
      <c r="I155" s="203"/>
      <c r="J155" s="214">
        <f>BK155</f>
        <v>0</v>
      </c>
      <c r="K155" s="200"/>
      <c r="L155" s="205"/>
      <c r="M155" s="206"/>
      <c r="N155" s="207"/>
      <c r="O155" s="207"/>
      <c r="P155" s="208">
        <f>SUM(P156:P164)</f>
        <v>0</v>
      </c>
      <c r="Q155" s="207"/>
      <c r="R155" s="208">
        <f>SUM(R156:R164)</f>
        <v>1.8094499999999998</v>
      </c>
      <c r="S155" s="207"/>
      <c r="T155" s="209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0" t="s">
        <v>170</v>
      </c>
      <c r="AT155" s="211" t="s">
        <v>71</v>
      </c>
      <c r="AU155" s="211" t="s">
        <v>79</v>
      </c>
      <c r="AY155" s="210" t="s">
        <v>156</v>
      </c>
      <c r="BK155" s="212">
        <f>SUM(BK156:BK164)</f>
        <v>0</v>
      </c>
    </row>
    <row r="156" s="2" customFormat="1" ht="16.5" customHeight="1">
      <c r="A156" s="41"/>
      <c r="B156" s="42"/>
      <c r="C156" s="215" t="s">
        <v>401</v>
      </c>
      <c r="D156" s="215" t="s">
        <v>158</v>
      </c>
      <c r="E156" s="216" t="s">
        <v>797</v>
      </c>
      <c r="F156" s="217" t="s">
        <v>798</v>
      </c>
      <c r="G156" s="218" t="s">
        <v>398</v>
      </c>
      <c r="H156" s="219">
        <v>110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545</v>
      </c>
      <c r="AT156" s="226" t="s">
        <v>158</v>
      </c>
      <c r="AU156" s="226" t="s">
        <v>81</v>
      </c>
      <c r="AY156" s="20" t="s">
        <v>156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545</v>
      </c>
      <c r="BM156" s="226" t="s">
        <v>401</v>
      </c>
    </row>
    <row r="157" s="2" customFormat="1" ht="16.5" customHeight="1">
      <c r="A157" s="41"/>
      <c r="B157" s="42"/>
      <c r="C157" s="266" t="s">
        <v>410</v>
      </c>
      <c r="D157" s="266" t="s">
        <v>237</v>
      </c>
      <c r="E157" s="267" t="s">
        <v>799</v>
      </c>
      <c r="F157" s="268" t="s">
        <v>800</v>
      </c>
      <c r="G157" s="269" t="s">
        <v>398</v>
      </c>
      <c r="H157" s="270">
        <v>115.5</v>
      </c>
      <c r="I157" s="271"/>
      <c r="J157" s="272">
        <f>ROUND(I157*H157,2)</f>
        <v>0</v>
      </c>
      <c r="K157" s="268" t="s">
        <v>19</v>
      </c>
      <c r="L157" s="273"/>
      <c r="M157" s="274" t="s">
        <v>19</v>
      </c>
      <c r="N157" s="275" t="s">
        <v>43</v>
      </c>
      <c r="O157" s="87"/>
      <c r="P157" s="224">
        <f>O157*H157</f>
        <v>0</v>
      </c>
      <c r="Q157" s="224">
        <v>0.0149</v>
      </c>
      <c r="R157" s="224">
        <f>Q157*H157</f>
        <v>1.72095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801</v>
      </c>
      <c r="AT157" s="226" t="s">
        <v>237</v>
      </c>
      <c r="AU157" s="226" t="s">
        <v>81</v>
      </c>
      <c r="AY157" s="20" t="s">
        <v>156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545</v>
      </c>
      <c r="BM157" s="226" t="s">
        <v>410</v>
      </c>
    </row>
    <row r="158" s="2" customFormat="1" ht="16.5" customHeight="1">
      <c r="A158" s="41"/>
      <c r="B158" s="42"/>
      <c r="C158" s="266" t="s">
        <v>417</v>
      </c>
      <c r="D158" s="266" t="s">
        <v>237</v>
      </c>
      <c r="E158" s="267" t="s">
        <v>802</v>
      </c>
      <c r="F158" s="268" t="s">
        <v>803</v>
      </c>
      <c r="G158" s="269" t="s">
        <v>496</v>
      </c>
      <c r="H158" s="270">
        <v>75</v>
      </c>
      <c r="I158" s="271"/>
      <c r="J158" s="272">
        <f>ROUND(I158*H158,2)</f>
        <v>0</v>
      </c>
      <c r="K158" s="268" t="s">
        <v>19</v>
      </c>
      <c r="L158" s="273"/>
      <c r="M158" s="274" t="s">
        <v>19</v>
      </c>
      <c r="N158" s="275" t="s">
        <v>43</v>
      </c>
      <c r="O158" s="87"/>
      <c r="P158" s="224">
        <f>O158*H158</f>
        <v>0</v>
      </c>
      <c r="Q158" s="224">
        <v>0.00020000000000000001</v>
      </c>
      <c r="R158" s="224">
        <f>Q158*H158</f>
        <v>0.015000000000000001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801</v>
      </c>
      <c r="AT158" s="226" t="s">
        <v>237</v>
      </c>
      <c r="AU158" s="226" t="s">
        <v>81</v>
      </c>
      <c r="AY158" s="20" t="s">
        <v>156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545</v>
      </c>
      <c r="BM158" s="226" t="s">
        <v>417</v>
      </c>
    </row>
    <row r="159" s="2" customFormat="1" ht="16.5" customHeight="1">
      <c r="A159" s="41"/>
      <c r="B159" s="42"/>
      <c r="C159" s="266" t="s">
        <v>422</v>
      </c>
      <c r="D159" s="266" t="s">
        <v>237</v>
      </c>
      <c r="E159" s="267" t="s">
        <v>804</v>
      </c>
      <c r="F159" s="268" t="s">
        <v>805</v>
      </c>
      <c r="G159" s="269" t="s">
        <v>496</v>
      </c>
      <c r="H159" s="270">
        <v>75</v>
      </c>
      <c r="I159" s="271"/>
      <c r="J159" s="272">
        <f>ROUND(I159*H159,2)</f>
        <v>0</v>
      </c>
      <c r="K159" s="268" t="s">
        <v>19</v>
      </c>
      <c r="L159" s="273"/>
      <c r="M159" s="274" t="s">
        <v>19</v>
      </c>
      <c r="N159" s="275" t="s">
        <v>43</v>
      </c>
      <c r="O159" s="87"/>
      <c r="P159" s="224">
        <f>O159*H159</f>
        <v>0</v>
      </c>
      <c r="Q159" s="224">
        <v>0.00020000000000000001</v>
      </c>
      <c r="R159" s="224">
        <f>Q159*H159</f>
        <v>0.015000000000000001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801</v>
      </c>
      <c r="AT159" s="226" t="s">
        <v>237</v>
      </c>
      <c r="AU159" s="226" t="s">
        <v>81</v>
      </c>
      <c r="AY159" s="20" t="s">
        <v>156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545</v>
      </c>
      <c r="BM159" s="226" t="s">
        <v>422</v>
      </c>
    </row>
    <row r="160" s="2" customFormat="1" ht="24.15" customHeight="1">
      <c r="A160" s="41"/>
      <c r="B160" s="42"/>
      <c r="C160" s="215" t="s">
        <v>428</v>
      </c>
      <c r="D160" s="215" t="s">
        <v>158</v>
      </c>
      <c r="E160" s="216" t="s">
        <v>806</v>
      </c>
      <c r="F160" s="217" t="s">
        <v>807</v>
      </c>
      <c r="G160" s="218" t="s">
        <v>496</v>
      </c>
      <c r="H160" s="219">
        <v>9</v>
      </c>
      <c r="I160" s="220"/>
      <c r="J160" s="221">
        <f>ROUND(I160*H160,2)</f>
        <v>0</v>
      </c>
      <c r="K160" s="217" t="s">
        <v>162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545</v>
      </c>
      <c r="AT160" s="226" t="s">
        <v>158</v>
      </c>
      <c r="AU160" s="226" t="s">
        <v>81</v>
      </c>
      <c r="AY160" s="20" t="s">
        <v>156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545</v>
      </c>
      <c r="BM160" s="226" t="s">
        <v>428</v>
      </c>
    </row>
    <row r="161" s="2" customFormat="1">
      <c r="A161" s="41"/>
      <c r="B161" s="42"/>
      <c r="C161" s="43"/>
      <c r="D161" s="228" t="s">
        <v>165</v>
      </c>
      <c r="E161" s="43"/>
      <c r="F161" s="229" t="s">
        <v>808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165</v>
      </c>
      <c r="AU161" s="20" t="s">
        <v>81</v>
      </c>
    </row>
    <row r="162" s="2" customFormat="1" ht="16.5" customHeight="1">
      <c r="A162" s="41"/>
      <c r="B162" s="42"/>
      <c r="C162" s="215" t="s">
        <v>434</v>
      </c>
      <c r="D162" s="215" t="s">
        <v>158</v>
      </c>
      <c r="E162" s="216" t="s">
        <v>809</v>
      </c>
      <c r="F162" s="217" t="s">
        <v>810</v>
      </c>
      <c r="G162" s="218" t="s">
        <v>496</v>
      </c>
      <c r="H162" s="219">
        <v>98</v>
      </c>
      <c r="I162" s="220"/>
      <c r="J162" s="221">
        <f>ROUND(I162*H162,2)</f>
        <v>0</v>
      </c>
      <c r="K162" s="217" t="s">
        <v>19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545</v>
      </c>
      <c r="AT162" s="226" t="s">
        <v>158</v>
      </c>
      <c r="AU162" s="226" t="s">
        <v>81</v>
      </c>
      <c r="AY162" s="20" t="s">
        <v>156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545</v>
      </c>
      <c r="BM162" s="226" t="s">
        <v>434</v>
      </c>
    </row>
    <row r="163" s="2" customFormat="1" ht="16.5" customHeight="1">
      <c r="A163" s="41"/>
      <c r="B163" s="42"/>
      <c r="C163" s="266" t="s">
        <v>438</v>
      </c>
      <c r="D163" s="266" t="s">
        <v>237</v>
      </c>
      <c r="E163" s="267" t="s">
        <v>811</v>
      </c>
      <c r="F163" s="268" t="s">
        <v>812</v>
      </c>
      <c r="G163" s="269" t="s">
        <v>398</v>
      </c>
      <c r="H163" s="270">
        <v>200</v>
      </c>
      <c r="I163" s="271"/>
      <c r="J163" s="272">
        <f>ROUND(I163*H163,2)</f>
        <v>0</v>
      </c>
      <c r="K163" s="268" t="s">
        <v>162</v>
      </c>
      <c r="L163" s="273"/>
      <c r="M163" s="274" t="s">
        <v>19</v>
      </c>
      <c r="N163" s="275" t="s">
        <v>43</v>
      </c>
      <c r="O163" s="87"/>
      <c r="P163" s="224">
        <f>O163*H163</f>
        <v>0</v>
      </c>
      <c r="Q163" s="224">
        <v>0.00029</v>
      </c>
      <c r="R163" s="224">
        <f>Q163*H163</f>
        <v>0.058000000000000003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801</v>
      </c>
      <c r="AT163" s="226" t="s">
        <v>237</v>
      </c>
      <c r="AU163" s="226" t="s">
        <v>81</v>
      </c>
      <c r="AY163" s="20" t="s">
        <v>156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545</v>
      </c>
      <c r="BM163" s="226" t="s">
        <v>438</v>
      </c>
    </row>
    <row r="164" s="2" customFormat="1" ht="16.5" customHeight="1">
      <c r="A164" s="41"/>
      <c r="B164" s="42"/>
      <c r="C164" s="266" t="s">
        <v>445</v>
      </c>
      <c r="D164" s="266" t="s">
        <v>237</v>
      </c>
      <c r="E164" s="267" t="s">
        <v>813</v>
      </c>
      <c r="F164" s="268" t="s">
        <v>814</v>
      </c>
      <c r="G164" s="269" t="s">
        <v>496</v>
      </c>
      <c r="H164" s="270">
        <v>1</v>
      </c>
      <c r="I164" s="271"/>
      <c r="J164" s="272">
        <f>ROUND(I164*H164,2)</f>
        <v>0</v>
      </c>
      <c r="K164" s="268" t="s">
        <v>19</v>
      </c>
      <c r="L164" s="273"/>
      <c r="M164" s="281" t="s">
        <v>19</v>
      </c>
      <c r="N164" s="282" t="s">
        <v>43</v>
      </c>
      <c r="O164" s="279"/>
      <c r="P164" s="283">
        <f>O164*H164</f>
        <v>0</v>
      </c>
      <c r="Q164" s="283">
        <v>0.00050000000000000001</v>
      </c>
      <c r="R164" s="283">
        <f>Q164*H164</f>
        <v>0.00050000000000000001</v>
      </c>
      <c r="S164" s="283">
        <v>0</v>
      </c>
      <c r="T164" s="284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801</v>
      </c>
      <c r="AT164" s="226" t="s">
        <v>237</v>
      </c>
      <c r="AU164" s="226" t="s">
        <v>81</v>
      </c>
      <c r="AY164" s="20" t="s">
        <v>156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545</v>
      </c>
      <c r="BM164" s="226" t="s">
        <v>445</v>
      </c>
    </row>
    <row r="165" s="2" customFormat="1" ht="6.96" customHeight="1">
      <c r="A165" s="41"/>
      <c r="B165" s="62"/>
      <c r="C165" s="63"/>
      <c r="D165" s="63"/>
      <c r="E165" s="63"/>
      <c r="F165" s="63"/>
      <c r="G165" s="63"/>
      <c r="H165" s="63"/>
      <c r="I165" s="63"/>
      <c r="J165" s="63"/>
      <c r="K165" s="63"/>
      <c r="L165" s="47"/>
      <c r="M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</row>
  </sheetData>
  <sheetProtection sheet="1" autoFilter="0" formatColumns="0" formatRows="0" objects="1" scenarios="1" spinCount="100000" saltValue="QM6JtkS7xnn+p8kldE6bof9OgfBTwfIFdr9Jj66VhcHm6xfjiO8xy4zySGma82lsbLw36sPic5lTpd40jDPPbg==" hashValue="97YlvP/Su6W+JoKyx5pChT8gUUca8ny4ZbnGZxsfFnLaSIR1XWo7FqAQbNnkpOUw7ihwYpAQTW9Qz5kGyqwIng==" algorithmName="SHA-512" password="CEE1"/>
  <autoFilter ref="C88:K1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6_01/741110001"/>
    <hyperlink ref="F96" r:id="rId2" display="https://podminky.urs.cz/item/CS_URS_2026_01/741110002"/>
    <hyperlink ref="F99" r:id="rId3" display="https://podminky.urs.cz/item/CS_URS_2026_01/741112111"/>
    <hyperlink ref="F102" r:id="rId4" display="https://podminky.urs.cz/item/CS_URS_2026_01/741120301"/>
    <hyperlink ref="F105" r:id="rId5" display="https://podminky.urs.cz/item/CS_URS_2026_01/741122011"/>
    <hyperlink ref="F108" r:id="rId6" display="https://podminky.urs.cz/item/CS_URS_2026_01/741122015"/>
    <hyperlink ref="F111" r:id="rId7" display="https://podminky.urs.cz/item/CS_URS_2026_01/741122016"/>
    <hyperlink ref="F114" r:id="rId8" display="https://podminky.urs.cz/item/CS_URS_2026_01/741122032"/>
    <hyperlink ref="F118" r:id="rId9" display="https://podminky.urs.cz/item/CS_URS_2026_01/741130004"/>
    <hyperlink ref="F120" r:id="rId10" display="https://podminky.urs.cz/item/CS_URS_2026_01/741132001"/>
    <hyperlink ref="F122" r:id="rId11" display="https://podminky.urs.cz/item/CS_URS_2026_01/741132002"/>
    <hyperlink ref="F124" r:id="rId12" display="https://podminky.urs.cz/item/CS_URS_2026_01/741132103"/>
    <hyperlink ref="F126" r:id="rId13" display="https://podminky.urs.cz/item/CS_URS_2026_01/741132133"/>
    <hyperlink ref="F128" r:id="rId14" display="https://podminky.urs.cz/item/CS_URS_2026_01/741132145"/>
    <hyperlink ref="F130" r:id="rId15" display="https://podminky.urs.cz/item/CS_URS_2026_01/741210001"/>
    <hyperlink ref="F133" r:id="rId16" display="https://podminky.urs.cz/item/CS_URS_2026_01/741210101"/>
    <hyperlink ref="F136" r:id="rId17" display="https://podminky.urs.cz/item/CS_URS_2026_01/741310031"/>
    <hyperlink ref="F139" r:id="rId18" display="https://podminky.urs.cz/item/CS_URS_2026_01/741320042"/>
    <hyperlink ref="F142" r:id="rId19" display="https://podminky.urs.cz/item/CS_URS_2026_01/741330371"/>
    <hyperlink ref="F145" r:id="rId20" display="https://podminky.urs.cz/item/CS_URS_2026_01/741371002"/>
    <hyperlink ref="F150" r:id="rId21" display="https://podminky.urs.cz/item/CS_URS_2026_01/741371012"/>
    <hyperlink ref="F153" r:id="rId22" display="https://podminky.urs.cz/item/CS_URS_2026_01/741810002"/>
    <hyperlink ref="F161" r:id="rId23" display="https://podminky.urs.cz/item/CS_URS_2026_01/7419105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4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1" customFormat="1" ht="12" customHeight="1">
      <c r="B8" s="23"/>
      <c r="D8" s="145" t="s">
        <v>112</v>
      </c>
      <c r="L8" s="23"/>
    </row>
    <row r="9" s="2" customFormat="1" ht="16.5" customHeight="1">
      <c r="A9" s="41"/>
      <c r="B9" s="47"/>
      <c r="C9" s="41"/>
      <c r="D9" s="41"/>
      <c r="E9" s="146" t="s">
        <v>113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114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815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3. 3. 2026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686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ROUND((SUM(BE88:BE119)),  2)</f>
        <v>0</v>
      </c>
      <c r="G35" s="41"/>
      <c r="H35" s="41"/>
      <c r="I35" s="160">
        <v>0.20999999999999999</v>
      </c>
      <c r="J35" s="159">
        <f>ROUND(((SUM(BE88:BE119))*I35),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ROUND((SUM(BF88:BF119)),  2)</f>
        <v>0</v>
      </c>
      <c r="G36" s="41"/>
      <c r="H36" s="41"/>
      <c r="I36" s="160">
        <v>0.12</v>
      </c>
      <c r="J36" s="159">
        <f>ROUND(((SUM(BF88:BF119))*I36),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ROUND((SUM(BG88:BG119)),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ROUND((SUM(BH88:BH119)),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ROUND((SUM(BI88:BI119)),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Novostavba skladovací haly - Havlíčkův Brod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112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113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114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03 - hromosvod a uzemnění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Havlíčkův Brod</v>
      </c>
      <c r="G56" s="43"/>
      <c r="H56" s="43"/>
      <c r="I56" s="35" t="s">
        <v>23</v>
      </c>
      <c r="J56" s="75" t="str">
        <f>IF(J14="","",J14)</f>
        <v>3. 3. 2026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Technické služby Havlíčkův Brod, Na Valech 3523</v>
      </c>
      <c r="G58" s="43"/>
      <c r="H58" s="43"/>
      <c r="I58" s="35" t="s">
        <v>31</v>
      </c>
      <c r="J58" s="39" t="str">
        <f>E23</f>
        <v>AGROPROJEKT Jihlava, spol.s r.o., Strojírenská 4/7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5.6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Jiří Čurda (Import do KROS4)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117</v>
      </c>
      <c r="D61" s="174"/>
      <c r="E61" s="174"/>
      <c r="F61" s="174"/>
      <c r="G61" s="174"/>
      <c r="H61" s="174"/>
      <c r="I61" s="174"/>
      <c r="J61" s="175" t="s">
        <v>118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119</v>
      </c>
    </row>
    <row r="64" s="9" customFormat="1" ht="24.96" customHeight="1">
      <c r="A64" s="9"/>
      <c r="B64" s="177"/>
      <c r="C64" s="178"/>
      <c r="D64" s="179" t="s">
        <v>688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689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816</v>
      </c>
      <c r="E66" s="185"/>
      <c r="F66" s="185"/>
      <c r="G66" s="185"/>
      <c r="H66" s="185"/>
      <c r="I66" s="185"/>
      <c r="J66" s="186">
        <f>J115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141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Novostavba skladovací haly - Havlíčkův Brod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112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113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114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03 - hromosvod a uzemnění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>Havlíčkův Brod</v>
      </c>
      <c r="G82" s="43"/>
      <c r="H82" s="43"/>
      <c r="I82" s="35" t="s">
        <v>23</v>
      </c>
      <c r="J82" s="75" t="str">
        <f>IF(J14="","",J14)</f>
        <v>3. 3. 2026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Technické služby Havlíčkův Brod, Na Valech 3523</v>
      </c>
      <c r="G84" s="43"/>
      <c r="H84" s="43"/>
      <c r="I84" s="35" t="s">
        <v>31</v>
      </c>
      <c r="J84" s="39" t="str">
        <f>E23</f>
        <v>AGROPROJEKT Jihlava, spol.s r.o., Strojírenská 4/7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5.6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Jiří Čurda (Import do KROS4)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142</v>
      </c>
      <c r="D87" s="191" t="s">
        <v>57</v>
      </c>
      <c r="E87" s="191" t="s">
        <v>53</v>
      </c>
      <c r="F87" s="191" t="s">
        <v>54</v>
      </c>
      <c r="G87" s="191" t="s">
        <v>143</v>
      </c>
      <c r="H87" s="191" t="s">
        <v>144</v>
      </c>
      <c r="I87" s="191" t="s">
        <v>145</v>
      </c>
      <c r="J87" s="191" t="s">
        <v>118</v>
      </c>
      <c r="K87" s="192" t="s">
        <v>146</v>
      </c>
      <c r="L87" s="193"/>
      <c r="M87" s="95" t="s">
        <v>19</v>
      </c>
      <c r="N87" s="96" t="s">
        <v>42</v>
      </c>
      <c r="O87" s="96" t="s">
        <v>147</v>
      </c>
      <c r="P87" s="96" t="s">
        <v>148</v>
      </c>
      <c r="Q87" s="96" t="s">
        <v>149</v>
      </c>
      <c r="R87" s="96" t="s">
        <v>150</v>
      </c>
      <c r="S87" s="96" t="s">
        <v>151</v>
      </c>
      <c r="T87" s="97" t="s">
        <v>152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153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0.28980800000000001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119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237</v>
      </c>
      <c r="F89" s="202" t="s">
        <v>794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P90+P115</f>
        <v>0</v>
      </c>
      <c r="Q89" s="207"/>
      <c r="R89" s="208">
        <f>R90+R115</f>
        <v>0.28980800000000001</v>
      </c>
      <c r="S89" s="207"/>
      <c r="T89" s="209">
        <f>T90+T115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170</v>
      </c>
      <c r="AT89" s="211" t="s">
        <v>71</v>
      </c>
      <c r="AU89" s="211" t="s">
        <v>72</v>
      </c>
      <c r="AY89" s="210" t="s">
        <v>156</v>
      </c>
      <c r="BK89" s="212">
        <f>BK90+BK115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795</v>
      </c>
      <c r="F90" s="213" t="s">
        <v>796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SUM(P91:P114)</f>
        <v>0</v>
      </c>
      <c r="Q90" s="207"/>
      <c r="R90" s="208">
        <f>SUM(R91:R114)</f>
        <v>0.28980800000000001</v>
      </c>
      <c r="S90" s="207"/>
      <c r="T90" s="209">
        <f>SUM(T91:T114)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170</v>
      </c>
      <c r="AT90" s="211" t="s">
        <v>71</v>
      </c>
      <c r="AU90" s="211" t="s">
        <v>79</v>
      </c>
      <c r="AY90" s="210" t="s">
        <v>156</v>
      </c>
      <c r="BK90" s="212">
        <f>SUM(BK91:BK114)</f>
        <v>0</v>
      </c>
    </row>
    <row r="91" s="2" customFormat="1" ht="24.15" customHeight="1">
      <c r="A91" s="41"/>
      <c r="B91" s="42"/>
      <c r="C91" s="215" t="s">
        <v>79</v>
      </c>
      <c r="D91" s="215" t="s">
        <v>158</v>
      </c>
      <c r="E91" s="216" t="s">
        <v>817</v>
      </c>
      <c r="F91" s="217" t="s">
        <v>818</v>
      </c>
      <c r="G91" s="218" t="s">
        <v>398</v>
      </c>
      <c r="H91" s="219">
        <v>120</v>
      </c>
      <c r="I91" s="220"/>
      <c r="J91" s="221">
        <f>ROUND(I91*H91,2)</f>
        <v>0</v>
      </c>
      <c r="K91" s="217" t="s">
        <v>162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2.0000000000000002E-05</v>
      </c>
      <c r="R91" s="224">
        <f>Q91*H91</f>
        <v>0.0024000000000000002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545</v>
      </c>
      <c r="AT91" s="226" t="s">
        <v>158</v>
      </c>
      <c r="AU91" s="226" t="s">
        <v>81</v>
      </c>
      <c r="AY91" s="20" t="s">
        <v>156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545</v>
      </c>
      <c r="BM91" s="226" t="s">
        <v>79</v>
      </c>
    </row>
    <row r="92" s="2" customFormat="1">
      <c r="A92" s="41"/>
      <c r="B92" s="42"/>
      <c r="C92" s="43"/>
      <c r="D92" s="228" t="s">
        <v>165</v>
      </c>
      <c r="E92" s="43"/>
      <c r="F92" s="229" t="s">
        <v>819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165</v>
      </c>
      <c r="AU92" s="20" t="s">
        <v>81</v>
      </c>
    </row>
    <row r="93" s="2" customFormat="1" ht="16.5" customHeight="1">
      <c r="A93" s="41"/>
      <c r="B93" s="42"/>
      <c r="C93" s="266" t="s">
        <v>81</v>
      </c>
      <c r="D93" s="266" t="s">
        <v>237</v>
      </c>
      <c r="E93" s="267" t="s">
        <v>820</v>
      </c>
      <c r="F93" s="268" t="s">
        <v>821</v>
      </c>
      <c r="G93" s="269" t="s">
        <v>249</v>
      </c>
      <c r="H93" s="270">
        <v>120</v>
      </c>
      <c r="I93" s="271"/>
      <c r="J93" s="272">
        <f>ROUND(I93*H93,2)</f>
        <v>0</v>
      </c>
      <c r="K93" s="268" t="s">
        <v>162</v>
      </c>
      <c r="L93" s="273"/>
      <c r="M93" s="274" t="s">
        <v>19</v>
      </c>
      <c r="N93" s="275" t="s">
        <v>43</v>
      </c>
      <c r="O93" s="87"/>
      <c r="P93" s="224">
        <f>O93*H93</f>
        <v>0</v>
      </c>
      <c r="Q93" s="224">
        <v>0.001</v>
      </c>
      <c r="R93" s="224">
        <f>Q93*H93</f>
        <v>0.12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801</v>
      </c>
      <c r="AT93" s="226" t="s">
        <v>237</v>
      </c>
      <c r="AU93" s="226" t="s">
        <v>81</v>
      </c>
      <c r="AY93" s="20" t="s">
        <v>156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545</v>
      </c>
      <c r="BM93" s="226" t="s">
        <v>81</v>
      </c>
    </row>
    <row r="94" s="2" customFormat="1" ht="24.15" customHeight="1">
      <c r="A94" s="41"/>
      <c r="B94" s="42"/>
      <c r="C94" s="215" t="s">
        <v>170</v>
      </c>
      <c r="D94" s="215" t="s">
        <v>158</v>
      </c>
      <c r="E94" s="216" t="s">
        <v>822</v>
      </c>
      <c r="F94" s="217" t="s">
        <v>823</v>
      </c>
      <c r="G94" s="218" t="s">
        <v>398</v>
      </c>
      <c r="H94" s="219">
        <v>110</v>
      </c>
      <c r="I94" s="220"/>
      <c r="J94" s="221">
        <f>ROUND(I94*H94,2)</f>
        <v>0</v>
      </c>
      <c r="K94" s="217" t="s">
        <v>162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2.0000000000000002E-05</v>
      </c>
      <c r="R94" s="224">
        <f>Q94*H94</f>
        <v>0.0022000000000000001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545</v>
      </c>
      <c r="AT94" s="226" t="s">
        <v>158</v>
      </c>
      <c r="AU94" s="226" t="s">
        <v>81</v>
      </c>
      <c r="AY94" s="20" t="s">
        <v>156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545</v>
      </c>
      <c r="BM94" s="226" t="s">
        <v>170</v>
      </c>
    </row>
    <row r="95" s="2" customFormat="1">
      <c r="A95" s="41"/>
      <c r="B95" s="42"/>
      <c r="C95" s="43"/>
      <c r="D95" s="228" t="s">
        <v>165</v>
      </c>
      <c r="E95" s="43"/>
      <c r="F95" s="229" t="s">
        <v>824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165</v>
      </c>
      <c r="AU95" s="20" t="s">
        <v>81</v>
      </c>
    </row>
    <row r="96" s="2" customFormat="1" ht="16.5" customHeight="1">
      <c r="A96" s="41"/>
      <c r="B96" s="42"/>
      <c r="C96" s="266" t="s">
        <v>163</v>
      </c>
      <c r="D96" s="266" t="s">
        <v>237</v>
      </c>
      <c r="E96" s="267" t="s">
        <v>825</v>
      </c>
      <c r="F96" s="268" t="s">
        <v>826</v>
      </c>
      <c r="G96" s="269" t="s">
        <v>249</v>
      </c>
      <c r="H96" s="270">
        <v>71.608000000000004</v>
      </c>
      <c r="I96" s="271"/>
      <c r="J96" s="272">
        <f>ROUND(I96*H96,2)</f>
        <v>0</v>
      </c>
      <c r="K96" s="268" t="s">
        <v>162</v>
      </c>
      <c r="L96" s="273"/>
      <c r="M96" s="274" t="s">
        <v>19</v>
      </c>
      <c r="N96" s="275" t="s">
        <v>43</v>
      </c>
      <c r="O96" s="87"/>
      <c r="P96" s="224">
        <f>O96*H96</f>
        <v>0</v>
      </c>
      <c r="Q96" s="224">
        <v>0.001</v>
      </c>
      <c r="R96" s="224">
        <f>Q96*H96</f>
        <v>0.071608000000000005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801</v>
      </c>
      <c r="AT96" s="226" t="s">
        <v>237</v>
      </c>
      <c r="AU96" s="226" t="s">
        <v>81</v>
      </c>
      <c r="AY96" s="20" t="s">
        <v>156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545</v>
      </c>
      <c r="BM96" s="226" t="s">
        <v>163</v>
      </c>
    </row>
    <row r="97" s="2" customFormat="1" ht="16.5" customHeight="1">
      <c r="A97" s="41"/>
      <c r="B97" s="42"/>
      <c r="C97" s="215" t="s">
        <v>190</v>
      </c>
      <c r="D97" s="215" t="s">
        <v>158</v>
      </c>
      <c r="E97" s="216" t="s">
        <v>827</v>
      </c>
      <c r="F97" s="217" t="s">
        <v>828</v>
      </c>
      <c r="G97" s="218" t="s">
        <v>496</v>
      </c>
      <c r="H97" s="219">
        <v>12</v>
      </c>
      <c r="I97" s="220"/>
      <c r="J97" s="221">
        <f>ROUND(I97*H97,2)</f>
        <v>0</v>
      </c>
      <c r="K97" s="217" t="s">
        <v>162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545</v>
      </c>
      <c r="AT97" s="226" t="s">
        <v>158</v>
      </c>
      <c r="AU97" s="226" t="s">
        <v>81</v>
      </c>
      <c r="AY97" s="20" t="s">
        <v>156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545</v>
      </c>
      <c r="BM97" s="226" t="s">
        <v>190</v>
      </c>
    </row>
    <row r="98" s="2" customFormat="1">
      <c r="A98" s="41"/>
      <c r="B98" s="42"/>
      <c r="C98" s="43"/>
      <c r="D98" s="228" t="s">
        <v>165</v>
      </c>
      <c r="E98" s="43"/>
      <c r="F98" s="229" t="s">
        <v>829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165</v>
      </c>
      <c r="AU98" s="20" t="s">
        <v>81</v>
      </c>
    </row>
    <row r="99" s="2" customFormat="1" ht="16.5" customHeight="1">
      <c r="A99" s="41"/>
      <c r="B99" s="42"/>
      <c r="C99" s="266" t="s">
        <v>196</v>
      </c>
      <c r="D99" s="266" t="s">
        <v>237</v>
      </c>
      <c r="E99" s="267" t="s">
        <v>830</v>
      </c>
      <c r="F99" s="268" t="s">
        <v>831</v>
      </c>
      <c r="G99" s="269" t="s">
        <v>496</v>
      </c>
      <c r="H99" s="270">
        <v>6</v>
      </c>
      <c r="I99" s="271"/>
      <c r="J99" s="272">
        <f>ROUND(I99*H99,2)</f>
        <v>0</v>
      </c>
      <c r="K99" s="268" t="s">
        <v>162</v>
      </c>
      <c r="L99" s="273"/>
      <c r="M99" s="274" t="s">
        <v>19</v>
      </c>
      <c r="N99" s="275" t="s">
        <v>43</v>
      </c>
      <c r="O99" s="87"/>
      <c r="P99" s="224">
        <f>O99*H99</f>
        <v>0</v>
      </c>
      <c r="Q99" s="224">
        <v>0.00069999999999999999</v>
      </c>
      <c r="R99" s="224">
        <f>Q99*H99</f>
        <v>0.0041999999999999997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801</v>
      </c>
      <c r="AT99" s="226" t="s">
        <v>237</v>
      </c>
      <c r="AU99" s="226" t="s">
        <v>81</v>
      </c>
      <c r="AY99" s="20" t="s">
        <v>156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545</v>
      </c>
      <c r="BM99" s="226" t="s">
        <v>196</v>
      </c>
    </row>
    <row r="100" s="2" customFormat="1" ht="16.5" customHeight="1">
      <c r="A100" s="41"/>
      <c r="B100" s="42"/>
      <c r="C100" s="266" t="s">
        <v>201</v>
      </c>
      <c r="D100" s="266" t="s">
        <v>237</v>
      </c>
      <c r="E100" s="267" t="s">
        <v>832</v>
      </c>
      <c r="F100" s="268" t="s">
        <v>833</v>
      </c>
      <c r="G100" s="269" t="s">
        <v>496</v>
      </c>
      <c r="H100" s="270">
        <v>6</v>
      </c>
      <c r="I100" s="271"/>
      <c r="J100" s="272">
        <f>ROUND(I100*H100,2)</f>
        <v>0</v>
      </c>
      <c r="K100" s="268" t="s">
        <v>162</v>
      </c>
      <c r="L100" s="273"/>
      <c r="M100" s="274" t="s">
        <v>19</v>
      </c>
      <c r="N100" s="275" t="s">
        <v>43</v>
      </c>
      <c r="O100" s="87"/>
      <c r="P100" s="224">
        <f>O100*H100</f>
        <v>0</v>
      </c>
      <c r="Q100" s="224">
        <v>0.00044999999999999999</v>
      </c>
      <c r="R100" s="224">
        <f>Q100*H100</f>
        <v>0.0027000000000000001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801</v>
      </c>
      <c r="AT100" s="226" t="s">
        <v>237</v>
      </c>
      <c r="AU100" s="226" t="s">
        <v>81</v>
      </c>
      <c r="AY100" s="20" t="s">
        <v>156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545</v>
      </c>
      <c r="BM100" s="226" t="s">
        <v>201</v>
      </c>
    </row>
    <row r="101" s="2" customFormat="1" ht="16.5" customHeight="1">
      <c r="A101" s="41"/>
      <c r="B101" s="42"/>
      <c r="C101" s="215" t="s">
        <v>210</v>
      </c>
      <c r="D101" s="215" t="s">
        <v>158</v>
      </c>
      <c r="E101" s="216" t="s">
        <v>834</v>
      </c>
      <c r="F101" s="217" t="s">
        <v>835</v>
      </c>
      <c r="G101" s="218" t="s">
        <v>496</v>
      </c>
      <c r="H101" s="219">
        <v>12</v>
      </c>
      <c r="I101" s="220"/>
      <c r="J101" s="221">
        <f>ROUND(I101*H101,2)</f>
        <v>0</v>
      </c>
      <c r="K101" s="217" t="s">
        <v>162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545</v>
      </c>
      <c r="AT101" s="226" t="s">
        <v>158</v>
      </c>
      <c r="AU101" s="226" t="s">
        <v>81</v>
      </c>
      <c r="AY101" s="20" t="s">
        <v>156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545</v>
      </c>
      <c r="BM101" s="226" t="s">
        <v>210</v>
      </c>
    </row>
    <row r="102" s="2" customFormat="1">
      <c r="A102" s="41"/>
      <c r="B102" s="42"/>
      <c r="C102" s="43"/>
      <c r="D102" s="228" t="s">
        <v>165</v>
      </c>
      <c r="E102" s="43"/>
      <c r="F102" s="229" t="s">
        <v>836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165</v>
      </c>
      <c r="AU102" s="20" t="s">
        <v>81</v>
      </c>
    </row>
    <row r="103" s="2" customFormat="1" ht="16.5" customHeight="1">
      <c r="A103" s="41"/>
      <c r="B103" s="42"/>
      <c r="C103" s="266" t="s">
        <v>215</v>
      </c>
      <c r="D103" s="266" t="s">
        <v>237</v>
      </c>
      <c r="E103" s="267" t="s">
        <v>837</v>
      </c>
      <c r="F103" s="268" t="s">
        <v>838</v>
      </c>
      <c r="G103" s="269" t="s">
        <v>496</v>
      </c>
      <c r="H103" s="270">
        <v>6</v>
      </c>
      <c r="I103" s="271"/>
      <c r="J103" s="272">
        <f>ROUND(I103*H103,2)</f>
        <v>0</v>
      </c>
      <c r="K103" s="268" t="s">
        <v>162</v>
      </c>
      <c r="L103" s="273"/>
      <c r="M103" s="274" t="s">
        <v>19</v>
      </c>
      <c r="N103" s="275" t="s">
        <v>43</v>
      </c>
      <c r="O103" s="87"/>
      <c r="P103" s="224">
        <f>O103*H103</f>
        <v>0</v>
      </c>
      <c r="Q103" s="224">
        <v>0.00020000000000000001</v>
      </c>
      <c r="R103" s="224">
        <f>Q103*H103</f>
        <v>0.0012000000000000001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801</v>
      </c>
      <c r="AT103" s="226" t="s">
        <v>237</v>
      </c>
      <c r="AU103" s="226" t="s">
        <v>81</v>
      </c>
      <c r="AY103" s="20" t="s">
        <v>156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545</v>
      </c>
      <c r="BM103" s="226" t="s">
        <v>215</v>
      </c>
    </row>
    <row r="104" s="2" customFormat="1" ht="16.5" customHeight="1">
      <c r="A104" s="41"/>
      <c r="B104" s="42"/>
      <c r="C104" s="266" t="s">
        <v>224</v>
      </c>
      <c r="D104" s="266" t="s">
        <v>237</v>
      </c>
      <c r="E104" s="267" t="s">
        <v>832</v>
      </c>
      <c r="F104" s="268" t="s">
        <v>833</v>
      </c>
      <c r="G104" s="269" t="s">
        <v>496</v>
      </c>
      <c r="H104" s="270">
        <v>6</v>
      </c>
      <c r="I104" s="271"/>
      <c r="J104" s="272">
        <f>ROUND(I104*H104,2)</f>
        <v>0</v>
      </c>
      <c r="K104" s="268" t="s">
        <v>162</v>
      </c>
      <c r="L104" s="273"/>
      <c r="M104" s="274" t="s">
        <v>19</v>
      </c>
      <c r="N104" s="275" t="s">
        <v>43</v>
      </c>
      <c r="O104" s="87"/>
      <c r="P104" s="224">
        <f>O104*H104</f>
        <v>0</v>
      </c>
      <c r="Q104" s="224">
        <v>0.00044999999999999999</v>
      </c>
      <c r="R104" s="224">
        <f>Q104*H104</f>
        <v>0.0027000000000000001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801</v>
      </c>
      <c r="AT104" s="226" t="s">
        <v>237</v>
      </c>
      <c r="AU104" s="226" t="s">
        <v>81</v>
      </c>
      <c r="AY104" s="20" t="s">
        <v>156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545</v>
      </c>
      <c r="BM104" s="226" t="s">
        <v>224</v>
      </c>
    </row>
    <row r="105" s="2" customFormat="1" ht="24.15" customHeight="1">
      <c r="A105" s="41"/>
      <c r="B105" s="42"/>
      <c r="C105" s="215" t="s">
        <v>232</v>
      </c>
      <c r="D105" s="215" t="s">
        <v>158</v>
      </c>
      <c r="E105" s="216" t="s">
        <v>839</v>
      </c>
      <c r="F105" s="217" t="s">
        <v>840</v>
      </c>
      <c r="G105" s="218" t="s">
        <v>496</v>
      </c>
      <c r="H105" s="219">
        <v>6</v>
      </c>
      <c r="I105" s="220"/>
      <c r="J105" s="221">
        <f>ROUND(I105*H105,2)</f>
        <v>0</v>
      </c>
      <c r="K105" s="217" t="s">
        <v>162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545</v>
      </c>
      <c r="AT105" s="226" t="s">
        <v>158</v>
      </c>
      <c r="AU105" s="226" t="s">
        <v>81</v>
      </c>
      <c r="AY105" s="20" t="s">
        <v>156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545</v>
      </c>
      <c r="BM105" s="226" t="s">
        <v>232</v>
      </c>
    </row>
    <row r="106" s="2" customFormat="1">
      <c r="A106" s="41"/>
      <c r="B106" s="42"/>
      <c r="C106" s="43"/>
      <c r="D106" s="228" t="s">
        <v>165</v>
      </c>
      <c r="E106" s="43"/>
      <c r="F106" s="229" t="s">
        <v>841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165</v>
      </c>
      <c r="AU106" s="20" t="s">
        <v>81</v>
      </c>
    </row>
    <row r="107" s="2" customFormat="1" ht="16.5" customHeight="1">
      <c r="A107" s="41"/>
      <c r="B107" s="42"/>
      <c r="C107" s="266" t="s">
        <v>8</v>
      </c>
      <c r="D107" s="266" t="s">
        <v>237</v>
      </c>
      <c r="E107" s="267" t="s">
        <v>842</v>
      </c>
      <c r="F107" s="268" t="s">
        <v>843</v>
      </c>
      <c r="G107" s="269" t="s">
        <v>496</v>
      </c>
      <c r="H107" s="270">
        <v>6</v>
      </c>
      <c r="I107" s="271"/>
      <c r="J107" s="272">
        <f>ROUND(I107*H107,2)</f>
        <v>0</v>
      </c>
      <c r="K107" s="268" t="s">
        <v>162</v>
      </c>
      <c r="L107" s="273"/>
      <c r="M107" s="274" t="s">
        <v>19</v>
      </c>
      <c r="N107" s="275" t="s">
        <v>43</v>
      </c>
      <c r="O107" s="87"/>
      <c r="P107" s="224">
        <f>O107*H107</f>
        <v>0</v>
      </c>
      <c r="Q107" s="224">
        <v>0.00958</v>
      </c>
      <c r="R107" s="224">
        <f>Q107*H107</f>
        <v>0.057480000000000003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801</v>
      </c>
      <c r="AT107" s="226" t="s">
        <v>237</v>
      </c>
      <c r="AU107" s="226" t="s">
        <v>81</v>
      </c>
      <c r="AY107" s="20" t="s">
        <v>156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545</v>
      </c>
      <c r="BM107" s="226" t="s">
        <v>8</v>
      </c>
    </row>
    <row r="108" s="2" customFormat="1" ht="21.75" customHeight="1">
      <c r="A108" s="41"/>
      <c r="B108" s="42"/>
      <c r="C108" s="215" t="s">
        <v>241</v>
      </c>
      <c r="D108" s="215" t="s">
        <v>158</v>
      </c>
      <c r="E108" s="216" t="s">
        <v>844</v>
      </c>
      <c r="F108" s="217" t="s">
        <v>845</v>
      </c>
      <c r="G108" s="218" t="s">
        <v>496</v>
      </c>
      <c r="H108" s="219">
        <v>6</v>
      </c>
      <c r="I108" s="220"/>
      <c r="J108" s="221">
        <f>ROUND(I108*H108,2)</f>
        <v>0</v>
      </c>
      <c r="K108" s="217" t="s">
        <v>162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545</v>
      </c>
      <c r="AT108" s="226" t="s">
        <v>158</v>
      </c>
      <c r="AU108" s="226" t="s">
        <v>81</v>
      </c>
      <c r="AY108" s="20" t="s">
        <v>156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545</v>
      </c>
      <c r="BM108" s="226" t="s">
        <v>241</v>
      </c>
    </row>
    <row r="109" s="2" customFormat="1">
      <c r="A109" s="41"/>
      <c r="B109" s="42"/>
      <c r="C109" s="43"/>
      <c r="D109" s="228" t="s">
        <v>165</v>
      </c>
      <c r="E109" s="43"/>
      <c r="F109" s="229" t="s">
        <v>846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165</v>
      </c>
      <c r="AU109" s="20" t="s">
        <v>81</v>
      </c>
    </row>
    <row r="110" s="2" customFormat="1" ht="16.5" customHeight="1">
      <c r="A110" s="41"/>
      <c r="B110" s="42"/>
      <c r="C110" s="266" t="s">
        <v>246</v>
      </c>
      <c r="D110" s="266" t="s">
        <v>237</v>
      </c>
      <c r="E110" s="267" t="s">
        <v>847</v>
      </c>
      <c r="F110" s="268" t="s">
        <v>848</v>
      </c>
      <c r="G110" s="269" t="s">
        <v>496</v>
      </c>
      <c r="H110" s="270">
        <v>6</v>
      </c>
      <c r="I110" s="271"/>
      <c r="J110" s="272">
        <f>ROUND(I110*H110,2)</f>
        <v>0</v>
      </c>
      <c r="K110" s="268" t="s">
        <v>162</v>
      </c>
      <c r="L110" s="273"/>
      <c r="M110" s="274" t="s">
        <v>19</v>
      </c>
      <c r="N110" s="275" t="s">
        <v>43</v>
      </c>
      <c r="O110" s="87"/>
      <c r="P110" s="224">
        <f>O110*H110</f>
        <v>0</v>
      </c>
      <c r="Q110" s="224">
        <v>0.0041999999999999997</v>
      </c>
      <c r="R110" s="224">
        <f>Q110*H110</f>
        <v>0.0252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801</v>
      </c>
      <c r="AT110" s="226" t="s">
        <v>237</v>
      </c>
      <c r="AU110" s="226" t="s">
        <v>81</v>
      </c>
      <c r="AY110" s="20" t="s">
        <v>156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545</v>
      </c>
      <c r="BM110" s="226" t="s">
        <v>246</v>
      </c>
    </row>
    <row r="111" s="2" customFormat="1" ht="16.5" customHeight="1">
      <c r="A111" s="41"/>
      <c r="B111" s="42"/>
      <c r="C111" s="266" t="s">
        <v>253</v>
      </c>
      <c r="D111" s="266" t="s">
        <v>237</v>
      </c>
      <c r="E111" s="267" t="s">
        <v>849</v>
      </c>
      <c r="F111" s="268" t="s">
        <v>850</v>
      </c>
      <c r="G111" s="269" t="s">
        <v>496</v>
      </c>
      <c r="H111" s="270">
        <v>12</v>
      </c>
      <c r="I111" s="271"/>
      <c r="J111" s="272">
        <f>ROUND(I111*H111,2)</f>
        <v>0</v>
      </c>
      <c r="K111" s="268" t="s">
        <v>19</v>
      </c>
      <c r="L111" s="273"/>
      <c r="M111" s="274" t="s">
        <v>19</v>
      </c>
      <c r="N111" s="275" t="s">
        <v>43</v>
      </c>
      <c r="O111" s="87"/>
      <c r="P111" s="224">
        <f>O111*H111</f>
        <v>0</v>
      </c>
      <c r="Q111" s="224">
        <v>1.0000000000000001E-05</v>
      </c>
      <c r="R111" s="224">
        <f>Q111*H111</f>
        <v>0.00012000000000000002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801</v>
      </c>
      <c r="AT111" s="226" t="s">
        <v>237</v>
      </c>
      <c r="AU111" s="226" t="s">
        <v>81</v>
      </c>
      <c r="AY111" s="20" t="s">
        <v>156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545</v>
      </c>
      <c r="BM111" s="226" t="s">
        <v>253</v>
      </c>
    </row>
    <row r="112" s="2" customFormat="1" ht="16.5" customHeight="1">
      <c r="A112" s="41"/>
      <c r="B112" s="42"/>
      <c r="C112" s="215" t="s">
        <v>260</v>
      </c>
      <c r="D112" s="215" t="s">
        <v>158</v>
      </c>
      <c r="E112" s="216" t="s">
        <v>851</v>
      </c>
      <c r="F112" s="217" t="s">
        <v>852</v>
      </c>
      <c r="G112" s="218" t="s">
        <v>496</v>
      </c>
      <c r="H112" s="219">
        <v>40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545</v>
      </c>
      <c r="AT112" s="226" t="s">
        <v>158</v>
      </c>
      <c r="AU112" s="226" t="s">
        <v>81</v>
      </c>
      <c r="AY112" s="20" t="s">
        <v>156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545</v>
      </c>
      <c r="BM112" s="226" t="s">
        <v>260</v>
      </c>
    </row>
    <row r="113" s="2" customFormat="1" ht="24.15" customHeight="1">
      <c r="A113" s="41"/>
      <c r="B113" s="42"/>
      <c r="C113" s="215" t="s">
        <v>267</v>
      </c>
      <c r="D113" s="215" t="s">
        <v>158</v>
      </c>
      <c r="E113" s="216" t="s">
        <v>853</v>
      </c>
      <c r="F113" s="217" t="s">
        <v>854</v>
      </c>
      <c r="G113" s="218" t="s">
        <v>496</v>
      </c>
      <c r="H113" s="219">
        <v>1</v>
      </c>
      <c r="I113" s="220"/>
      <c r="J113" s="221">
        <f>ROUND(I113*H113,2)</f>
        <v>0</v>
      </c>
      <c r="K113" s="217" t="s">
        <v>162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545</v>
      </c>
      <c r="AT113" s="226" t="s">
        <v>158</v>
      </c>
      <c r="AU113" s="226" t="s">
        <v>81</v>
      </c>
      <c r="AY113" s="20" t="s">
        <v>156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545</v>
      </c>
      <c r="BM113" s="226" t="s">
        <v>267</v>
      </c>
    </row>
    <row r="114" s="2" customFormat="1">
      <c r="A114" s="41"/>
      <c r="B114" s="42"/>
      <c r="C114" s="43"/>
      <c r="D114" s="228" t="s">
        <v>165</v>
      </c>
      <c r="E114" s="43"/>
      <c r="F114" s="229" t="s">
        <v>855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165</v>
      </c>
      <c r="AU114" s="20" t="s">
        <v>81</v>
      </c>
    </row>
    <row r="115" s="12" customFormat="1" ht="22.8" customHeight="1">
      <c r="A115" s="12"/>
      <c r="B115" s="199"/>
      <c r="C115" s="200"/>
      <c r="D115" s="201" t="s">
        <v>71</v>
      </c>
      <c r="E115" s="213" t="s">
        <v>856</v>
      </c>
      <c r="F115" s="213" t="s">
        <v>857</v>
      </c>
      <c r="G115" s="200"/>
      <c r="H115" s="200"/>
      <c r="I115" s="203"/>
      <c r="J115" s="214">
        <f>BK115</f>
        <v>0</v>
      </c>
      <c r="K115" s="200"/>
      <c r="L115" s="205"/>
      <c r="M115" s="206"/>
      <c r="N115" s="207"/>
      <c r="O115" s="207"/>
      <c r="P115" s="208">
        <f>SUM(P116:P119)</f>
        <v>0</v>
      </c>
      <c r="Q115" s="207"/>
      <c r="R115" s="208">
        <f>SUM(R116:R119)</f>
        <v>0</v>
      </c>
      <c r="S115" s="207"/>
      <c r="T115" s="209">
        <f>SUM(T116:T119)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0" t="s">
        <v>170</v>
      </c>
      <c r="AT115" s="211" t="s">
        <v>71</v>
      </c>
      <c r="AU115" s="211" t="s">
        <v>79</v>
      </c>
      <c r="AY115" s="210" t="s">
        <v>156</v>
      </c>
      <c r="BK115" s="212">
        <f>SUM(BK116:BK119)</f>
        <v>0</v>
      </c>
    </row>
    <row r="116" s="2" customFormat="1" ht="33" customHeight="1">
      <c r="A116" s="41"/>
      <c r="B116" s="42"/>
      <c r="C116" s="215" t="s">
        <v>222</v>
      </c>
      <c r="D116" s="215" t="s">
        <v>158</v>
      </c>
      <c r="E116" s="216" t="s">
        <v>858</v>
      </c>
      <c r="F116" s="217" t="s">
        <v>859</v>
      </c>
      <c r="G116" s="218" t="s">
        <v>398</v>
      </c>
      <c r="H116" s="219">
        <v>140</v>
      </c>
      <c r="I116" s="220"/>
      <c r="J116" s="221">
        <f>ROUND(I116*H116,2)</f>
        <v>0</v>
      </c>
      <c r="K116" s="217" t="s">
        <v>162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545</v>
      </c>
      <c r="AT116" s="226" t="s">
        <v>158</v>
      </c>
      <c r="AU116" s="226" t="s">
        <v>81</v>
      </c>
      <c r="AY116" s="20" t="s">
        <v>156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545</v>
      </c>
      <c r="BM116" s="226" t="s">
        <v>222</v>
      </c>
    </row>
    <row r="117" s="2" customFormat="1">
      <c r="A117" s="41"/>
      <c r="B117" s="42"/>
      <c r="C117" s="43"/>
      <c r="D117" s="228" t="s">
        <v>165</v>
      </c>
      <c r="E117" s="43"/>
      <c r="F117" s="229" t="s">
        <v>860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165</v>
      </c>
      <c r="AU117" s="20" t="s">
        <v>81</v>
      </c>
    </row>
    <row r="118" s="2" customFormat="1" ht="33" customHeight="1">
      <c r="A118" s="41"/>
      <c r="B118" s="42"/>
      <c r="C118" s="215" t="s">
        <v>281</v>
      </c>
      <c r="D118" s="215" t="s">
        <v>158</v>
      </c>
      <c r="E118" s="216" t="s">
        <v>861</v>
      </c>
      <c r="F118" s="217" t="s">
        <v>862</v>
      </c>
      <c r="G118" s="218" t="s">
        <v>398</v>
      </c>
      <c r="H118" s="219">
        <v>140</v>
      </c>
      <c r="I118" s="220"/>
      <c r="J118" s="221">
        <f>ROUND(I118*H118,2)</f>
        <v>0</v>
      </c>
      <c r="K118" s="217" t="s">
        <v>162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545</v>
      </c>
      <c r="AT118" s="226" t="s">
        <v>158</v>
      </c>
      <c r="AU118" s="226" t="s">
        <v>81</v>
      </c>
      <c r="AY118" s="20" t="s">
        <v>156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545</v>
      </c>
      <c r="BM118" s="226" t="s">
        <v>281</v>
      </c>
    </row>
    <row r="119" s="2" customFormat="1">
      <c r="A119" s="41"/>
      <c r="B119" s="42"/>
      <c r="C119" s="43"/>
      <c r="D119" s="228" t="s">
        <v>165</v>
      </c>
      <c r="E119" s="43"/>
      <c r="F119" s="229" t="s">
        <v>863</v>
      </c>
      <c r="G119" s="43"/>
      <c r="H119" s="43"/>
      <c r="I119" s="230"/>
      <c r="J119" s="43"/>
      <c r="K119" s="43"/>
      <c r="L119" s="47"/>
      <c r="M119" s="277"/>
      <c r="N119" s="278"/>
      <c r="O119" s="279"/>
      <c r="P119" s="279"/>
      <c r="Q119" s="279"/>
      <c r="R119" s="279"/>
      <c r="S119" s="279"/>
      <c r="T119" s="280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165</v>
      </c>
      <c r="AU119" s="20" t="s">
        <v>81</v>
      </c>
    </row>
    <row r="120" s="2" customFormat="1" ht="6.96" customHeight="1">
      <c r="A120" s="41"/>
      <c r="B120" s="62"/>
      <c r="C120" s="63"/>
      <c r="D120" s="63"/>
      <c r="E120" s="63"/>
      <c r="F120" s="63"/>
      <c r="G120" s="63"/>
      <c r="H120" s="63"/>
      <c r="I120" s="63"/>
      <c r="J120" s="63"/>
      <c r="K120" s="63"/>
      <c r="L120" s="47"/>
      <c r="M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</sheetData>
  <sheetProtection sheet="1" autoFilter="0" formatColumns="0" formatRows="0" objects="1" scenarios="1" spinCount="100000" saltValue="zL7oUfft9T7skVxQzCTOUXnE6t3+zaqBbkRk23MQvs7R+G1FxNkRa0Eqx7r7Oocs0BLMC/szaFsXN7E8JTVH/g==" hashValue="hdgYuBol9aqBvaBSGNizzIZCdRqiaOrZ5F3y41yJkhKFhpIYoIrNURr2nF1AhdiGW6aGi3IVj4ih82NVQh0GQQ==" algorithmName="SHA-512" password="CEE1"/>
  <autoFilter ref="C87:K1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6_01/210220020"/>
    <hyperlink ref="F95" r:id="rId2" display="https://podminky.urs.cz/item/CS_URS_2026_01/210220022"/>
    <hyperlink ref="F98" r:id="rId3" display="https://podminky.urs.cz/item/CS_URS_2026_01/210220301"/>
    <hyperlink ref="F102" r:id="rId4" display="https://podminky.urs.cz/item/CS_URS_2026_01/210220302"/>
    <hyperlink ref="F106" r:id="rId5" display="https://podminky.urs.cz/item/CS_URS_2026_01/210220361"/>
    <hyperlink ref="F109" r:id="rId6" display="https://podminky.urs.cz/item/CS_URS_2026_01/210220372"/>
    <hyperlink ref="F114" r:id="rId7" display="https://podminky.urs.cz/item/CS_URS_2026_01/210280001"/>
    <hyperlink ref="F117" r:id="rId8" display="https://podminky.urs.cz/item/CS_URS_2026_01/460171162"/>
    <hyperlink ref="F119" r:id="rId9" display="https://podminky.urs.cz/item/CS_URS_2026_01/46043117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1" customFormat="1" ht="12" customHeight="1">
      <c r="B8" s="23"/>
      <c r="D8" s="145" t="s">
        <v>112</v>
      </c>
      <c r="L8" s="23"/>
    </row>
    <row r="9" s="2" customFormat="1" ht="16.5" customHeight="1">
      <c r="A9" s="41"/>
      <c r="B9" s="47"/>
      <c r="C9" s="41"/>
      <c r="D9" s="41"/>
      <c r="E9" s="146" t="s">
        <v>113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114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864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3. 3. 2026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865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866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ROUND((SUM(BE89:BE125)),  2)</f>
        <v>0</v>
      </c>
      <c r="G35" s="41"/>
      <c r="H35" s="41"/>
      <c r="I35" s="160">
        <v>0.20999999999999999</v>
      </c>
      <c r="J35" s="159">
        <f>ROUND(((SUM(BE89:BE125))*I35),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ROUND((SUM(BF89:BF125)),  2)</f>
        <v>0</v>
      </c>
      <c r="G36" s="41"/>
      <c r="H36" s="41"/>
      <c r="I36" s="160">
        <v>0.12</v>
      </c>
      <c r="J36" s="159">
        <f>ROUND(((SUM(BF89:BF125))*I36),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ROUND((SUM(BG89:BG125)),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ROUND((SUM(BH89:BH125)),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ROUND((SUM(BI89:BI125)),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Novostavba skladovací haly - Havlíčkův Brod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112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113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114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04 - dohledový systém VSS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Havlíčkův Brod</v>
      </c>
      <c r="G56" s="43"/>
      <c r="H56" s="43"/>
      <c r="I56" s="35" t="s">
        <v>23</v>
      </c>
      <c r="J56" s="75" t="str">
        <f>IF(J14="","",J14)</f>
        <v>3. 3. 2026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Technické služby Havlíčkův Brod, Na Valech 3523</v>
      </c>
      <c r="G58" s="43"/>
      <c r="H58" s="43"/>
      <c r="I58" s="35" t="s">
        <v>31</v>
      </c>
      <c r="J58" s="39" t="str">
        <f>E23</f>
        <v>AGROPROJEKT Jihlava, spol.s r.o., Strojírenská 4/7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5.6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Pavel Vacek DiS (Import do KROS4)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117</v>
      </c>
      <c r="D61" s="174"/>
      <c r="E61" s="174"/>
      <c r="F61" s="174"/>
      <c r="G61" s="174"/>
      <c r="H61" s="174"/>
      <c r="I61" s="174"/>
      <c r="J61" s="175" t="s">
        <v>118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119</v>
      </c>
    </row>
    <row r="64" s="9" customFormat="1" ht="24.96" customHeight="1">
      <c r="A64" s="9"/>
      <c r="B64" s="177"/>
      <c r="C64" s="178"/>
      <c r="D64" s="179" t="s">
        <v>867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868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869</v>
      </c>
      <c r="E66" s="185"/>
      <c r="F66" s="185"/>
      <c r="G66" s="185"/>
      <c r="H66" s="185"/>
      <c r="I66" s="185"/>
      <c r="J66" s="186">
        <f>J107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870</v>
      </c>
      <c r="E67" s="185"/>
      <c r="F67" s="185"/>
      <c r="G67" s="185"/>
      <c r="H67" s="185"/>
      <c r="I67" s="185"/>
      <c r="J67" s="186">
        <f>J121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141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Novostavba skladovací haly - Havlíčkův Brod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112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113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114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04 - dohledový systém VSS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>Havlíčkův Brod</v>
      </c>
      <c r="G83" s="43"/>
      <c r="H83" s="43"/>
      <c r="I83" s="35" t="s">
        <v>23</v>
      </c>
      <c r="J83" s="75" t="str">
        <f>IF(J14="","",J14)</f>
        <v>3. 3. 2026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Technické služby Havlíčkův Brod, Na Valech 3523</v>
      </c>
      <c r="G85" s="43"/>
      <c r="H85" s="43"/>
      <c r="I85" s="35" t="s">
        <v>31</v>
      </c>
      <c r="J85" s="39" t="str">
        <f>E23</f>
        <v>AGROPROJEKT Jihlava, spol.s r.o., Strojírenská 4/7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25.6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Pavel Vacek DiS (Import do KROS4)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142</v>
      </c>
      <c r="D88" s="191" t="s">
        <v>57</v>
      </c>
      <c r="E88" s="191" t="s">
        <v>53</v>
      </c>
      <c r="F88" s="191" t="s">
        <v>54</v>
      </c>
      <c r="G88" s="191" t="s">
        <v>143</v>
      </c>
      <c r="H88" s="191" t="s">
        <v>144</v>
      </c>
      <c r="I88" s="191" t="s">
        <v>145</v>
      </c>
      <c r="J88" s="191" t="s">
        <v>118</v>
      </c>
      <c r="K88" s="192" t="s">
        <v>146</v>
      </c>
      <c r="L88" s="193"/>
      <c r="M88" s="95" t="s">
        <v>19</v>
      </c>
      <c r="N88" s="96" t="s">
        <v>42</v>
      </c>
      <c r="O88" s="96" t="s">
        <v>147</v>
      </c>
      <c r="P88" s="96" t="s">
        <v>148</v>
      </c>
      <c r="Q88" s="96" t="s">
        <v>149</v>
      </c>
      <c r="R88" s="96" t="s">
        <v>150</v>
      </c>
      <c r="S88" s="96" t="s">
        <v>151</v>
      </c>
      <c r="T88" s="97" t="s">
        <v>152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153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</f>
        <v>0</v>
      </c>
      <c r="Q89" s="99"/>
      <c r="R89" s="196">
        <f>R90</f>
        <v>0</v>
      </c>
      <c r="S89" s="99"/>
      <c r="T89" s="197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119</v>
      </c>
      <c r="BK89" s="198">
        <f>BK90</f>
        <v>0</v>
      </c>
    </row>
    <row r="90" s="12" customFormat="1" ht="25.92" customHeight="1">
      <c r="A90" s="12"/>
      <c r="B90" s="199"/>
      <c r="C90" s="200"/>
      <c r="D90" s="201" t="s">
        <v>71</v>
      </c>
      <c r="E90" s="202" t="s">
        <v>871</v>
      </c>
      <c r="F90" s="202" t="s">
        <v>872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P91+P107+P121</f>
        <v>0</v>
      </c>
      <c r="Q90" s="207"/>
      <c r="R90" s="208">
        <f>R91+R107+R121</f>
        <v>0</v>
      </c>
      <c r="S90" s="207"/>
      <c r="T90" s="209">
        <f>T91+T107+T121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170</v>
      </c>
      <c r="AT90" s="211" t="s">
        <v>71</v>
      </c>
      <c r="AU90" s="211" t="s">
        <v>72</v>
      </c>
      <c r="AY90" s="210" t="s">
        <v>156</v>
      </c>
      <c r="BK90" s="212">
        <f>BK91+BK107+BK121</f>
        <v>0</v>
      </c>
    </row>
    <row r="91" s="12" customFormat="1" ht="22.8" customHeight="1">
      <c r="A91" s="12"/>
      <c r="B91" s="199"/>
      <c r="C91" s="200"/>
      <c r="D91" s="201" t="s">
        <v>71</v>
      </c>
      <c r="E91" s="213" t="s">
        <v>873</v>
      </c>
      <c r="F91" s="213" t="s">
        <v>874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SUM(P92:P106)</f>
        <v>0</v>
      </c>
      <c r="Q91" s="207"/>
      <c r="R91" s="208">
        <f>SUM(R92:R106)</f>
        <v>0</v>
      </c>
      <c r="S91" s="207"/>
      <c r="T91" s="209">
        <f>SUM(T92:T106)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170</v>
      </c>
      <c r="AT91" s="211" t="s">
        <v>71</v>
      </c>
      <c r="AU91" s="211" t="s">
        <v>79</v>
      </c>
      <c r="AY91" s="210" t="s">
        <v>156</v>
      </c>
      <c r="BK91" s="212">
        <f>SUM(BK92:BK106)</f>
        <v>0</v>
      </c>
    </row>
    <row r="92" s="2" customFormat="1" ht="16.5" customHeight="1">
      <c r="A92" s="41"/>
      <c r="B92" s="42"/>
      <c r="C92" s="215" t="s">
        <v>79</v>
      </c>
      <c r="D92" s="215" t="s">
        <v>158</v>
      </c>
      <c r="E92" s="216" t="s">
        <v>875</v>
      </c>
      <c r="F92" s="217" t="s">
        <v>876</v>
      </c>
      <c r="G92" s="218" t="s">
        <v>877</v>
      </c>
      <c r="H92" s="219">
        <v>1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545</v>
      </c>
      <c r="AT92" s="226" t="s">
        <v>158</v>
      </c>
      <c r="AU92" s="226" t="s">
        <v>81</v>
      </c>
      <c r="AY92" s="20" t="s">
        <v>156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545</v>
      </c>
      <c r="BM92" s="226" t="s">
        <v>81</v>
      </c>
    </row>
    <row r="93" s="2" customFormat="1" ht="16.5" customHeight="1">
      <c r="A93" s="41"/>
      <c r="B93" s="42"/>
      <c r="C93" s="215" t="s">
        <v>81</v>
      </c>
      <c r="D93" s="215" t="s">
        <v>158</v>
      </c>
      <c r="E93" s="216" t="s">
        <v>878</v>
      </c>
      <c r="F93" s="217" t="s">
        <v>879</v>
      </c>
      <c r="G93" s="218" t="s">
        <v>877</v>
      </c>
      <c r="H93" s="219">
        <v>1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545</v>
      </c>
      <c r="AT93" s="226" t="s">
        <v>158</v>
      </c>
      <c r="AU93" s="226" t="s">
        <v>81</v>
      </c>
      <c r="AY93" s="20" t="s">
        <v>156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545</v>
      </c>
      <c r="BM93" s="226" t="s">
        <v>163</v>
      </c>
    </row>
    <row r="94" s="2" customFormat="1" ht="16.5" customHeight="1">
      <c r="A94" s="41"/>
      <c r="B94" s="42"/>
      <c r="C94" s="215" t="s">
        <v>170</v>
      </c>
      <c r="D94" s="215" t="s">
        <v>158</v>
      </c>
      <c r="E94" s="216" t="s">
        <v>880</v>
      </c>
      <c r="F94" s="217" t="s">
        <v>881</v>
      </c>
      <c r="G94" s="218" t="s">
        <v>877</v>
      </c>
      <c r="H94" s="219">
        <v>1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545</v>
      </c>
      <c r="AT94" s="226" t="s">
        <v>158</v>
      </c>
      <c r="AU94" s="226" t="s">
        <v>81</v>
      </c>
      <c r="AY94" s="20" t="s">
        <v>156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545</v>
      </c>
      <c r="BM94" s="226" t="s">
        <v>196</v>
      </c>
    </row>
    <row r="95" s="2" customFormat="1" ht="16.5" customHeight="1">
      <c r="A95" s="41"/>
      <c r="B95" s="42"/>
      <c r="C95" s="215" t="s">
        <v>163</v>
      </c>
      <c r="D95" s="215" t="s">
        <v>158</v>
      </c>
      <c r="E95" s="216" t="s">
        <v>882</v>
      </c>
      <c r="F95" s="217" t="s">
        <v>883</v>
      </c>
      <c r="G95" s="218" t="s">
        <v>877</v>
      </c>
      <c r="H95" s="219">
        <v>2</v>
      </c>
      <c r="I95" s="220"/>
      <c r="J95" s="221">
        <f>ROUND(I95*H95,2)</f>
        <v>0</v>
      </c>
      <c r="K95" s="217" t="s">
        <v>19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545</v>
      </c>
      <c r="AT95" s="226" t="s">
        <v>158</v>
      </c>
      <c r="AU95" s="226" t="s">
        <v>81</v>
      </c>
      <c r="AY95" s="20" t="s">
        <v>156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545</v>
      </c>
      <c r="BM95" s="226" t="s">
        <v>210</v>
      </c>
    </row>
    <row r="96" s="2" customFormat="1" ht="16.5" customHeight="1">
      <c r="A96" s="41"/>
      <c r="B96" s="42"/>
      <c r="C96" s="215" t="s">
        <v>190</v>
      </c>
      <c r="D96" s="215" t="s">
        <v>158</v>
      </c>
      <c r="E96" s="216" t="s">
        <v>884</v>
      </c>
      <c r="F96" s="217" t="s">
        <v>885</v>
      </c>
      <c r="G96" s="218" t="s">
        <v>877</v>
      </c>
      <c r="H96" s="219">
        <v>1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545</v>
      </c>
      <c r="AT96" s="226" t="s">
        <v>158</v>
      </c>
      <c r="AU96" s="226" t="s">
        <v>81</v>
      </c>
      <c r="AY96" s="20" t="s">
        <v>156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545</v>
      </c>
      <c r="BM96" s="226" t="s">
        <v>224</v>
      </c>
    </row>
    <row r="97" s="2" customFormat="1" ht="16.5" customHeight="1">
      <c r="A97" s="41"/>
      <c r="B97" s="42"/>
      <c r="C97" s="215" t="s">
        <v>196</v>
      </c>
      <c r="D97" s="215" t="s">
        <v>158</v>
      </c>
      <c r="E97" s="216" t="s">
        <v>886</v>
      </c>
      <c r="F97" s="217" t="s">
        <v>887</v>
      </c>
      <c r="G97" s="218" t="s">
        <v>877</v>
      </c>
      <c r="H97" s="219">
        <v>1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545</v>
      </c>
      <c r="AT97" s="226" t="s">
        <v>158</v>
      </c>
      <c r="AU97" s="226" t="s">
        <v>81</v>
      </c>
      <c r="AY97" s="20" t="s">
        <v>156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545</v>
      </c>
      <c r="BM97" s="226" t="s">
        <v>8</v>
      </c>
    </row>
    <row r="98" s="2" customFormat="1" ht="24.15" customHeight="1">
      <c r="A98" s="41"/>
      <c r="B98" s="42"/>
      <c r="C98" s="215" t="s">
        <v>201</v>
      </c>
      <c r="D98" s="215" t="s">
        <v>158</v>
      </c>
      <c r="E98" s="216" t="s">
        <v>888</v>
      </c>
      <c r="F98" s="217" t="s">
        <v>889</v>
      </c>
      <c r="G98" s="218" t="s">
        <v>877</v>
      </c>
      <c r="H98" s="219">
        <v>5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545</v>
      </c>
      <c r="AT98" s="226" t="s">
        <v>158</v>
      </c>
      <c r="AU98" s="226" t="s">
        <v>81</v>
      </c>
      <c r="AY98" s="20" t="s">
        <v>156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545</v>
      </c>
      <c r="BM98" s="226" t="s">
        <v>246</v>
      </c>
    </row>
    <row r="99" s="2" customFormat="1" ht="24.15" customHeight="1">
      <c r="A99" s="41"/>
      <c r="B99" s="42"/>
      <c r="C99" s="215" t="s">
        <v>210</v>
      </c>
      <c r="D99" s="215" t="s">
        <v>158</v>
      </c>
      <c r="E99" s="216" t="s">
        <v>890</v>
      </c>
      <c r="F99" s="217" t="s">
        <v>891</v>
      </c>
      <c r="G99" s="218" t="s">
        <v>877</v>
      </c>
      <c r="H99" s="219">
        <v>1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545</v>
      </c>
      <c r="AT99" s="226" t="s">
        <v>158</v>
      </c>
      <c r="AU99" s="226" t="s">
        <v>81</v>
      </c>
      <c r="AY99" s="20" t="s">
        <v>156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545</v>
      </c>
      <c r="BM99" s="226" t="s">
        <v>260</v>
      </c>
    </row>
    <row r="100" s="2" customFormat="1" ht="16.5" customHeight="1">
      <c r="A100" s="41"/>
      <c r="B100" s="42"/>
      <c r="C100" s="215" t="s">
        <v>215</v>
      </c>
      <c r="D100" s="215" t="s">
        <v>158</v>
      </c>
      <c r="E100" s="216" t="s">
        <v>892</v>
      </c>
      <c r="F100" s="217" t="s">
        <v>893</v>
      </c>
      <c r="G100" s="218" t="s">
        <v>877</v>
      </c>
      <c r="H100" s="219">
        <v>1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545</v>
      </c>
      <c r="AT100" s="226" t="s">
        <v>158</v>
      </c>
      <c r="AU100" s="226" t="s">
        <v>81</v>
      </c>
      <c r="AY100" s="20" t="s">
        <v>156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545</v>
      </c>
      <c r="BM100" s="226" t="s">
        <v>222</v>
      </c>
    </row>
    <row r="101" s="2" customFormat="1" ht="16.5" customHeight="1">
      <c r="A101" s="41"/>
      <c r="B101" s="42"/>
      <c r="C101" s="215" t="s">
        <v>224</v>
      </c>
      <c r="D101" s="215" t="s">
        <v>158</v>
      </c>
      <c r="E101" s="216" t="s">
        <v>894</v>
      </c>
      <c r="F101" s="217" t="s">
        <v>895</v>
      </c>
      <c r="G101" s="218" t="s">
        <v>877</v>
      </c>
      <c r="H101" s="219">
        <v>1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545</v>
      </c>
      <c r="AT101" s="226" t="s">
        <v>158</v>
      </c>
      <c r="AU101" s="226" t="s">
        <v>81</v>
      </c>
      <c r="AY101" s="20" t="s">
        <v>156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545</v>
      </c>
      <c r="BM101" s="226" t="s">
        <v>287</v>
      </c>
    </row>
    <row r="102" s="2" customFormat="1" ht="21.75" customHeight="1">
      <c r="A102" s="41"/>
      <c r="B102" s="42"/>
      <c r="C102" s="215" t="s">
        <v>232</v>
      </c>
      <c r="D102" s="215" t="s">
        <v>158</v>
      </c>
      <c r="E102" s="216" t="s">
        <v>896</v>
      </c>
      <c r="F102" s="217" t="s">
        <v>897</v>
      </c>
      <c r="G102" s="218" t="s">
        <v>877</v>
      </c>
      <c r="H102" s="219">
        <v>1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545</v>
      </c>
      <c r="AT102" s="226" t="s">
        <v>158</v>
      </c>
      <c r="AU102" s="226" t="s">
        <v>81</v>
      </c>
      <c r="AY102" s="20" t="s">
        <v>156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545</v>
      </c>
      <c r="BM102" s="226" t="s">
        <v>297</v>
      </c>
    </row>
    <row r="103" s="2" customFormat="1" ht="16.5" customHeight="1">
      <c r="A103" s="41"/>
      <c r="B103" s="42"/>
      <c r="C103" s="215" t="s">
        <v>8</v>
      </c>
      <c r="D103" s="215" t="s">
        <v>158</v>
      </c>
      <c r="E103" s="216" t="s">
        <v>898</v>
      </c>
      <c r="F103" s="217" t="s">
        <v>899</v>
      </c>
      <c r="G103" s="218" t="s">
        <v>877</v>
      </c>
      <c r="H103" s="219">
        <v>5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545</v>
      </c>
      <c r="AT103" s="226" t="s">
        <v>158</v>
      </c>
      <c r="AU103" s="226" t="s">
        <v>81</v>
      </c>
      <c r="AY103" s="20" t="s">
        <v>156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545</v>
      </c>
      <c r="BM103" s="226" t="s">
        <v>310</v>
      </c>
    </row>
    <row r="104" s="2" customFormat="1" ht="16.5" customHeight="1">
      <c r="A104" s="41"/>
      <c r="B104" s="42"/>
      <c r="C104" s="215" t="s">
        <v>241</v>
      </c>
      <c r="D104" s="215" t="s">
        <v>158</v>
      </c>
      <c r="E104" s="216" t="s">
        <v>900</v>
      </c>
      <c r="F104" s="217" t="s">
        <v>901</v>
      </c>
      <c r="G104" s="218" t="s">
        <v>877</v>
      </c>
      <c r="H104" s="219">
        <v>1</v>
      </c>
      <c r="I104" s="220"/>
      <c r="J104" s="221">
        <f>ROUND(I104*H104,2)</f>
        <v>0</v>
      </c>
      <c r="K104" s="217" t="s">
        <v>19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545</v>
      </c>
      <c r="AT104" s="226" t="s">
        <v>158</v>
      </c>
      <c r="AU104" s="226" t="s">
        <v>81</v>
      </c>
      <c r="AY104" s="20" t="s">
        <v>156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545</v>
      </c>
      <c r="BM104" s="226" t="s">
        <v>320</v>
      </c>
    </row>
    <row r="105" s="2" customFormat="1" ht="16.5" customHeight="1">
      <c r="A105" s="41"/>
      <c r="B105" s="42"/>
      <c r="C105" s="215" t="s">
        <v>246</v>
      </c>
      <c r="D105" s="215" t="s">
        <v>158</v>
      </c>
      <c r="E105" s="216" t="s">
        <v>902</v>
      </c>
      <c r="F105" s="217" t="s">
        <v>903</v>
      </c>
      <c r="G105" s="218" t="s">
        <v>877</v>
      </c>
      <c r="H105" s="219">
        <v>6</v>
      </c>
      <c r="I105" s="220"/>
      <c r="J105" s="221">
        <f>ROUND(I105*H105,2)</f>
        <v>0</v>
      </c>
      <c r="K105" s="217" t="s">
        <v>19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545</v>
      </c>
      <c r="AT105" s="226" t="s">
        <v>158</v>
      </c>
      <c r="AU105" s="226" t="s">
        <v>81</v>
      </c>
      <c r="AY105" s="20" t="s">
        <v>156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545</v>
      </c>
      <c r="BM105" s="226" t="s">
        <v>330</v>
      </c>
    </row>
    <row r="106" s="2" customFormat="1" ht="16.5" customHeight="1">
      <c r="A106" s="41"/>
      <c r="B106" s="42"/>
      <c r="C106" s="215" t="s">
        <v>253</v>
      </c>
      <c r="D106" s="215" t="s">
        <v>158</v>
      </c>
      <c r="E106" s="216" t="s">
        <v>904</v>
      </c>
      <c r="F106" s="217" t="s">
        <v>905</v>
      </c>
      <c r="G106" s="218" t="s">
        <v>352</v>
      </c>
      <c r="H106" s="219">
        <v>1</v>
      </c>
      <c r="I106" s="220"/>
      <c r="J106" s="221">
        <f>ROUND(I106*H106,2)</f>
        <v>0</v>
      </c>
      <c r="K106" s="217" t="s">
        <v>19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545</v>
      </c>
      <c r="AT106" s="226" t="s">
        <v>158</v>
      </c>
      <c r="AU106" s="226" t="s">
        <v>81</v>
      </c>
      <c r="AY106" s="20" t="s">
        <v>156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545</v>
      </c>
      <c r="BM106" s="226" t="s">
        <v>341</v>
      </c>
    </row>
    <row r="107" s="12" customFormat="1" ht="22.8" customHeight="1">
      <c r="A107" s="12"/>
      <c r="B107" s="199"/>
      <c r="C107" s="200"/>
      <c r="D107" s="201" t="s">
        <v>71</v>
      </c>
      <c r="E107" s="213" t="s">
        <v>906</v>
      </c>
      <c r="F107" s="213" t="s">
        <v>907</v>
      </c>
      <c r="G107" s="200"/>
      <c r="H107" s="200"/>
      <c r="I107" s="203"/>
      <c r="J107" s="214">
        <f>BK107</f>
        <v>0</v>
      </c>
      <c r="K107" s="200"/>
      <c r="L107" s="205"/>
      <c r="M107" s="206"/>
      <c r="N107" s="207"/>
      <c r="O107" s="207"/>
      <c r="P107" s="208">
        <f>SUM(P108:P120)</f>
        <v>0</v>
      </c>
      <c r="Q107" s="207"/>
      <c r="R107" s="208">
        <f>SUM(R108:R120)</f>
        <v>0</v>
      </c>
      <c r="S107" s="207"/>
      <c r="T107" s="209">
        <f>SUM(T108:T120)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0" t="s">
        <v>170</v>
      </c>
      <c r="AT107" s="211" t="s">
        <v>71</v>
      </c>
      <c r="AU107" s="211" t="s">
        <v>79</v>
      </c>
      <c r="AY107" s="210" t="s">
        <v>156</v>
      </c>
      <c r="BK107" s="212">
        <f>SUM(BK108:BK120)</f>
        <v>0</v>
      </c>
    </row>
    <row r="108" s="2" customFormat="1" ht="16.5" customHeight="1">
      <c r="A108" s="41"/>
      <c r="B108" s="42"/>
      <c r="C108" s="215" t="s">
        <v>260</v>
      </c>
      <c r="D108" s="215" t="s">
        <v>158</v>
      </c>
      <c r="E108" s="216" t="s">
        <v>908</v>
      </c>
      <c r="F108" s="217" t="s">
        <v>909</v>
      </c>
      <c r="G108" s="218" t="s">
        <v>398</v>
      </c>
      <c r="H108" s="219">
        <v>150</v>
      </c>
      <c r="I108" s="220"/>
      <c r="J108" s="221">
        <f>ROUND(I108*H108,2)</f>
        <v>0</v>
      </c>
      <c r="K108" s="217" t="s">
        <v>19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545</v>
      </c>
      <c r="AT108" s="226" t="s">
        <v>158</v>
      </c>
      <c r="AU108" s="226" t="s">
        <v>81</v>
      </c>
      <c r="AY108" s="20" t="s">
        <v>156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545</v>
      </c>
      <c r="BM108" s="226" t="s">
        <v>349</v>
      </c>
    </row>
    <row r="109" s="2" customFormat="1" ht="21.75" customHeight="1">
      <c r="A109" s="41"/>
      <c r="B109" s="42"/>
      <c r="C109" s="215" t="s">
        <v>267</v>
      </c>
      <c r="D109" s="215" t="s">
        <v>158</v>
      </c>
      <c r="E109" s="216" t="s">
        <v>910</v>
      </c>
      <c r="F109" s="217" t="s">
        <v>911</v>
      </c>
      <c r="G109" s="218" t="s">
        <v>398</v>
      </c>
      <c r="H109" s="219">
        <v>6</v>
      </c>
      <c r="I109" s="220"/>
      <c r="J109" s="221">
        <f>ROUND(I109*H109,2)</f>
        <v>0</v>
      </c>
      <c r="K109" s="217" t="s">
        <v>19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545</v>
      </c>
      <c r="AT109" s="226" t="s">
        <v>158</v>
      </c>
      <c r="AU109" s="226" t="s">
        <v>81</v>
      </c>
      <c r="AY109" s="20" t="s">
        <v>156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545</v>
      </c>
      <c r="BM109" s="226" t="s">
        <v>361</v>
      </c>
    </row>
    <row r="110" s="2" customFormat="1" ht="21.75" customHeight="1">
      <c r="A110" s="41"/>
      <c r="B110" s="42"/>
      <c r="C110" s="215" t="s">
        <v>222</v>
      </c>
      <c r="D110" s="215" t="s">
        <v>158</v>
      </c>
      <c r="E110" s="216" t="s">
        <v>912</v>
      </c>
      <c r="F110" s="217" t="s">
        <v>913</v>
      </c>
      <c r="G110" s="218" t="s">
        <v>398</v>
      </c>
      <c r="H110" s="219">
        <v>5</v>
      </c>
      <c r="I110" s="220"/>
      <c r="J110" s="221">
        <f>ROUND(I110*H110,2)</f>
        <v>0</v>
      </c>
      <c r="K110" s="217" t="s">
        <v>19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545</v>
      </c>
      <c r="AT110" s="226" t="s">
        <v>158</v>
      </c>
      <c r="AU110" s="226" t="s">
        <v>81</v>
      </c>
      <c r="AY110" s="20" t="s">
        <v>156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545</v>
      </c>
      <c r="BM110" s="226" t="s">
        <v>372</v>
      </c>
    </row>
    <row r="111" s="2" customFormat="1" ht="16.5" customHeight="1">
      <c r="A111" s="41"/>
      <c r="B111" s="42"/>
      <c r="C111" s="215" t="s">
        <v>281</v>
      </c>
      <c r="D111" s="215" t="s">
        <v>158</v>
      </c>
      <c r="E111" s="216" t="s">
        <v>914</v>
      </c>
      <c r="F111" s="217" t="s">
        <v>915</v>
      </c>
      <c r="G111" s="218" t="s">
        <v>398</v>
      </c>
      <c r="H111" s="219">
        <v>50</v>
      </c>
      <c r="I111" s="220"/>
      <c r="J111" s="221">
        <f>ROUND(I111*H111,2)</f>
        <v>0</v>
      </c>
      <c r="K111" s="217" t="s">
        <v>19</v>
      </c>
      <c r="L111" s="47"/>
      <c r="M111" s="222" t="s">
        <v>19</v>
      </c>
      <c r="N111" s="223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545</v>
      </c>
      <c r="AT111" s="226" t="s">
        <v>158</v>
      </c>
      <c r="AU111" s="226" t="s">
        <v>81</v>
      </c>
      <c r="AY111" s="20" t="s">
        <v>156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545</v>
      </c>
      <c r="BM111" s="226" t="s">
        <v>308</v>
      </c>
    </row>
    <row r="112" s="2" customFormat="1" ht="16.5" customHeight="1">
      <c r="A112" s="41"/>
      <c r="B112" s="42"/>
      <c r="C112" s="215" t="s">
        <v>287</v>
      </c>
      <c r="D112" s="215" t="s">
        <v>158</v>
      </c>
      <c r="E112" s="216" t="s">
        <v>916</v>
      </c>
      <c r="F112" s="217" t="s">
        <v>917</v>
      </c>
      <c r="G112" s="218" t="s">
        <v>877</v>
      </c>
      <c r="H112" s="219">
        <v>25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545</v>
      </c>
      <c r="AT112" s="226" t="s">
        <v>158</v>
      </c>
      <c r="AU112" s="226" t="s">
        <v>81</v>
      </c>
      <c r="AY112" s="20" t="s">
        <v>156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545</v>
      </c>
      <c r="BM112" s="226" t="s">
        <v>395</v>
      </c>
    </row>
    <row r="113" s="2" customFormat="1" ht="16.5" customHeight="1">
      <c r="A113" s="41"/>
      <c r="B113" s="42"/>
      <c r="C113" s="215" t="s">
        <v>7</v>
      </c>
      <c r="D113" s="215" t="s">
        <v>158</v>
      </c>
      <c r="E113" s="216" t="s">
        <v>918</v>
      </c>
      <c r="F113" s="217" t="s">
        <v>919</v>
      </c>
      <c r="G113" s="218" t="s">
        <v>877</v>
      </c>
      <c r="H113" s="219">
        <v>5</v>
      </c>
      <c r="I113" s="220"/>
      <c r="J113" s="221">
        <f>ROUND(I113*H113,2)</f>
        <v>0</v>
      </c>
      <c r="K113" s="217" t="s">
        <v>19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545</v>
      </c>
      <c r="AT113" s="226" t="s">
        <v>158</v>
      </c>
      <c r="AU113" s="226" t="s">
        <v>81</v>
      </c>
      <c r="AY113" s="20" t="s">
        <v>156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545</v>
      </c>
      <c r="BM113" s="226" t="s">
        <v>410</v>
      </c>
    </row>
    <row r="114" s="2" customFormat="1" ht="16.5" customHeight="1">
      <c r="A114" s="41"/>
      <c r="B114" s="42"/>
      <c r="C114" s="215" t="s">
        <v>297</v>
      </c>
      <c r="D114" s="215" t="s">
        <v>158</v>
      </c>
      <c r="E114" s="216" t="s">
        <v>920</v>
      </c>
      <c r="F114" s="217" t="s">
        <v>921</v>
      </c>
      <c r="G114" s="218" t="s">
        <v>877</v>
      </c>
      <c r="H114" s="219">
        <v>3</v>
      </c>
      <c r="I114" s="220"/>
      <c r="J114" s="221">
        <f>ROUND(I114*H114,2)</f>
        <v>0</v>
      </c>
      <c r="K114" s="217" t="s">
        <v>19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545</v>
      </c>
      <c r="AT114" s="226" t="s">
        <v>158</v>
      </c>
      <c r="AU114" s="226" t="s">
        <v>81</v>
      </c>
      <c r="AY114" s="20" t="s">
        <v>156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545</v>
      </c>
      <c r="BM114" s="226" t="s">
        <v>422</v>
      </c>
    </row>
    <row r="115" s="2" customFormat="1" ht="16.5" customHeight="1">
      <c r="A115" s="41"/>
      <c r="B115" s="42"/>
      <c r="C115" s="215" t="s">
        <v>302</v>
      </c>
      <c r="D115" s="215" t="s">
        <v>158</v>
      </c>
      <c r="E115" s="216" t="s">
        <v>922</v>
      </c>
      <c r="F115" s="217" t="s">
        <v>923</v>
      </c>
      <c r="G115" s="218" t="s">
        <v>398</v>
      </c>
      <c r="H115" s="219">
        <v>15</v>
      </c>
      <c r="I115" s="220"/>
      <c r="J115" s="221">
        <f>ROUND(I115*H115,2)</f>
        <v>0</v>
      </c>
      <c r="K115" s="217" t="s">
        <v>19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545</v>
      </c>
      <c r="AT115" s="226" t="s">
        <v>158</v>
      </c>
      <c r="AU115" s="226" t="s">
        <v>81</v>
      </c>
      <c r="AY115" s="20" t="s">
        <v>156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545</v>
      </c>
      <c r="BM115" s="226" t="s">
        <v>434</v>
      </c>
    </row>
    <row r="116" s="2" customFormat="1" ht="16.5" customHeight="1">
      <c r="A116" s="41"/>
      <c r="B116" s="42"/>
      <c r="C116" s="215" t="s">
        <v>310</v>
      </c>
      <c r="D116" s="215" t="s">
        <v>158</v>
      </c>
      <c r="E116" s="216" t="s">
        <v>924</v>
      </c>
      <c r="F116" s="217" t="s">
        <v>917</v>
      </c>
      <c r="G116" s="218" t="s">
        <v>877</v>
      </c>
      <c r="H116" s="219">
        <v>25</v>
      </c>
      <c r="I116" s="220"/>
      <c r="J116" s="221">
        <f>ROUND(I116*H116,2)</f>
        <v>0</v>
      </c>
      <c r="K116" s="217" t="s">
        <v>19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545</v>
      </c>
      <c r="AT116" s="226" t="s">
        <v>158</v>
      </c>
      <c r="AU116" s="226" t="s">
        <v>81</v>
      </c>
      <c r="AY116" s="20" t="s">
        <v>156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545</v>
      </c>
      <c r="BM116" s="226" t="s">
        <v>445</v>
      </c>
    </row>
    <row r="117" s="2" customFormat="1" ht="16.5" customHeight="1">
      <c r="A117" s="41"/>
      <c r="B117" s="42"/>
      <c r="C117" s="215" t="s">
        <v>315</v>
      </c>
      <c r="D117" s="215" t="s">
        <v>158</v>
      </c>
      <c r="E117" s="216" t="s">
        <v>925</v>
      </c>
      <c r="F117" s="217" t="s">
        <v>919</v>
      </c>
      <c r="G117" s="218" t="s">
        <v>877</v>
      </c>
      <c r="H117" s="219">
        <v>2</v>
      </c>
      <c r="I117" s="220"/>
      <c r="J117" s="221">
        <f>ROUND(I117*H117,2)</f>
        <v>0</v>
      </c>
      <c r="K117" s="217" t="s">
        <v>19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545</v>
      </c>
      <c r="AT117" s="226" t="s">
        <v>158</v>
      </c>
      <c r="AU117" s="226" t="s">
        <v>81</v>
      </c>
      <c r="AY117" s="20" t="s">
        <v>156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545</v>
      </c>
      <c r="BM117" s="226" t="s">
        <v>453</v>
      </c>
    </row>
    <row r="118" s="2" customFormat="1" ht="16.5" customHeight="1">
      <c r="A118" s="41"/>
      <c r="B118" s="42"/>
      <c r="C118" s="215" t="s">
        <v>320</v>
      </c>
      <c r="D118" s="215" t="s">
        <v>158</v>
      </c>
      <c r="E118" s="216" t="s">
        <v>926</v>
      </c>
      <c r="F118" s="217" t="s">
        <v>921</v>
      </c>
      <c r="G118" s="218" t="s">
        <v>877</v>
      </c>
      <c r="H118" s="219">
        <v>1</v>
      </c>
      <c r="I118" s="220"/>
      <c r="J118" s="221">
        <f>ROUND(I118*H118,2)</f>
        <v>0</v>
      </c>
      <c r="K118" s="217" t="s">
        <v>19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545</v>
      </c>
      <c r="AT118" s="226" t="s">
        <v>158</v>
      </c>
      <c r="AU118" s="226" t="s">
        <v>81</v>
      </c>
      <c r="AY118" s="20" t="s">
        <v>156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545</v>
      </c>
      <c r="BM118" s="226" t="s">
        <v>461</v>
      </c>
    </row>
    <row r="119" s="2" customFormat="1" ht="16.5" customHeight="1">
      <c r="A119" s="41"/>
      <c r="B119" s="42"/>
      <c r="C119" s="215" t="s">
        <v>325</v>
      </c>
      <c r="D119" s="215" t="s">
        <v>158</v>
      </c>
      <c r="E119" s="216" t="s">
        <v>927</v>
      </c>
      <c r="F119" s="217" t="s">
        <v>928</v>
      </c>
      <c r="G119" s="218" t="s">
        <v>877</v>
      </c>
      <c r="H119" s="219">
        <v>1</v>
      </c>
      <c r="I119" s="220"/>
      <c r="J119" s="221">
        <f>ROUND(I119*H119,2)</f>
        <v>0</v>
      </c>
      <c r="K119" s="217" t="s">
        <v>19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545</v>
      </c>
      <c r="AT119" s="226" t="s">
        <v>158</v>
      </c>
      <c r="AU119" s="226" t="s">
        <v>81</v>
      </c>
      <c r="AY119" s="20" t="s">
        <v>156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545</v>
      </c>
      <c r="BM119" s="226" t="s">
        <v>472</v>
      </c>
    </row>
    <row r="120" s="2" customFormat="1" ht="16.5" customHeight="1">
      <c r="A120" s="41"/>
      <c r="B120" s="42"/>
      <c r="C120" s="215" t="s">
        <v>330</v>
      </c>
      <c r="D120" s="215" t="s">
        <v>158</v>
      </c>
      <c r="E120" s="216" t="s">
        <v>929</v>
      </c>
      <c r="F120" s="217" t="s">
        <v>930</v>
      </c>
      <c r="G120" s="218" t="s">
        <v>352</v>
      </c>
      <c r="H120" s="219">
        <v>1</v>
      </c>
      <c r="I120" s="220"/>
      <c r="J120" s="221">
        <f>ROUND(I120*H120,2)</f>
        <v>0</v>
      </c>
      <c r="K120" s="217" t="s">
        <v>19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545</v>
      </c>
      <c r="AT120" s="226" t="s">
        <v>158</v>
      </c>
      <c r="AU120" s="226" t="s">
        <v>81</v>
      </c>
      <c r="AY120" s="20" t="s">
        <v>156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545</v>
      </c>
      <c r="BM120" s="226" t="s">
        <v>485</v>
      </c>
    </row>
    <row r="121" s="12" customFormat="1" ht="22.8" customHeight="1">
      <c r="A121" s="12"/>
      <c r="B121" s="199"/>
      <c r="C121" s="200"/>
      <c r="D121" s="201" t="s">
        <v>71</v>
      </c>
      <c r="E121" s="213" t="s">
        <v>931</v>
      </c>
      <c r="F121" s="213" t="s">
        <v>932</v>
      </c>
      <c r="G121" s="200"/>
      <c r="H121" s="200"/>
      <c r="I121" s="203"/>
      <c r="J121" s="214">
        <f>BK121</f>
        <v>0</v>
      </c>
      <c r="K121" s="200"/>
      <c r="L121" s="205"/>
      <c r="M121" s="206"/>
      <c r="N121" s="207"/>
      <c r="O121" s="207"/>
      <c r="P121" s="208">
        <f>SUM(P122:P125)</f>
        <v>0</v>
      </c>
      <c r="Q121" s="207"/>
      <c r="R121" s="208">
        <f>SUM(R122:R125)</f>
        <v>0</v>
      </c>
      <c r="S121" s="207"/>
      <c r="T121" s="209">
        <f>SUM(T122:T125)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0" t="s">
        <v>170</v>
      </c>
      <c r="AT121" s="211" t="s">
        <v>71</v>
      </c>
      <c r="AU121" s="211" t="s">
        <v>79</v>
      </c>
      <c r="AY121" s="210" t="s">
        <v>156</v>
      </c>
      <c r="BK121" s="212">
        <f>SUM(BK122:BK125)</f>
        <v>0</v>
      </c>
    </row>
    <row r="122" s="2" customFormat="1" ht="16.5" customHeight="1">
      <c r="A122" s="41"/>
      <c r="B122" s="42"/>
      <c r="C122" s="215" t="s">
        <v>336</v>
      </c>
      <c r="D122" s="215" t="s">
        <v>158</v>
      </c>
      <c r="E122" s="216" t="s">
        <v>933</v>
      </c>
      <c r="F122" s="217" t="s">
        <v>934</v>
      </c>
      <c r="G122" s="218" t="s">
        <v>496</v>
      </c>
      <c r="H122" s="219">
        <v>1</v>
      </c>
      <c r="I122" s="220"/>
      <c r="J122" s="221">
        <f>ROUND(I122*H122,2)</f>
        <v>0</v>
      </c>
      <c r="K122" s="217" t="s">
        <v>19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545</v>
      </c>
      <c r="AT122" s="226" t="s">
        <v>158</v>
      </c>
      <c r="AU122" s="226" t="s">
        <v>81</v>
      </c>
      <c r="AY122" s="20" t="s">
        <v>156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545</v>
      </c>
      <c r="BM122" s="226" t="s">
        <v>500</v>
      </c>
    </row>
    <row r="123" s="2" customFormat="1" ht="16.5" customHeight="1">
      <c r="A123" s="41"/>
      <c r="B123" s="42"/>
      <c r="C123" s="215" t="s">
        <v>341</v>
      </c>
      <c r="D123" s="215" t="s">
        <v>158</v>
      </c>
      <c r="E123" s="216" t="s">
        <v>935</v>
      </c>
      <c r="F123" s="217" t="s">
        <v>936</v>
      </c>
      <c r="G123" s="218" t="s">
        <v>496</v>
      </c>
      <c r="H123" s="219">
        <v>1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545</v>
      </c>
      <c r="AT123" s="226" t="s">
        <v>158</v>
      </c>
      <c r="AU123" s="226" t="s">
        <v>81</v>
      </c>
      <c r="AY123" s="20" t="s">
        <v>156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545</v>
      </c>
      <c r="BM123" s="226" t="s">
        <v>515</v>
      </c>
    </row>
    <row r="124" s="2" customFormat="1" ht="16.5" customHeight="1">
      <c r="A124" s="41"/>
      <c r="B124" s="42"/>
      <c r="C124" s="215" t="s">
        <v>346</v>
      </c>
      <c r="D124" s="215" t="s">
        <v>158</v>
      </c>
      <c r="E124" s="216" t="s">
        <v>937</v>
      </c>
      <c r="F124" s="217" t="s">
        <v>938</v>
      </c>
      <c r="G124" s="218" t="s">
        <v>496</v>
      </c>
      <c r="H124" s="219">
        <v>1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545</v>
      </c>
      <c r="AT124" s="226" t="s">
        <v>158</v>
      </c>
      <c r="AU124" s="226" t="s">
        <v>81</v>
      </c>
      <c r="AY124" s="20" t="s">
        <v>156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545</v>
      </c>
      <c r="BM124" s="226" t="s">
        <v>531</v>
      </c>
    </row>
    <row r="125" s="2" customFormat="1" ht="16.5" customHeight="1">
      <c r="A125" s="41"/>
      <c r="B125" s="42"/>
      <c r="C125" s="215" t="s">
        <v>349</v>
      </c>
      <c r="D125" s="215" t="s">
        <v>158</v>
      </c>
      <c r="E125" s="216" t="s">
        <v>939</v>
      </c>
      <c r="F125" s="217" t="s">
        <v>940</v>
      </c>
      <c r="G125" s="218" t="s">
        <v>496</v>
      </c>
      <c r="H125" s="219">
        <v>1</v>
      </c>
      <c r="I125" s="220"/>
      <c r="J125" s="221">
        <f>ROUND(I125*H125,2)</f>
        <v>0</v>
      </c>
      <c r="K125" s="217" t="s">
        <v>19</v>
      </c>
      <c r="L125" s="47"/>
      <c r="M125" s="285" t="s">
        <v>19</v>
      </c>
      <c r="N125" s="286" t="s">
        <v>43</v>
      </c>
      <c r="O125" s="279"/>
      <c r="P125" s="283">
        <f>O125*H125</f>
        <v>0</v>
      </c>
      <c r="Q125" s="283">
        <v>0</v>
      </c>
      <c r="R125" s="283">
        <f>Q125*H125</f>
        <v>0</v>
      </c>
      <c r="S125" s="283">
        <v>0</v>
      </c>
      <c r="T125" s="284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545</v>
      </c>
      <c r="AT125" s="226" t="s">
        <v>158</v>
      </c>
      <c r="AU125" s="226" t="s">
        <v>81</v>
      </c>
      <c r="AY125" s="20" t="s">
        <v>156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545</v>
      </c>
      <c r="BM125" s="226" t="s">
        <v>545</v>
      </c>
    </row>
    <row r="126" s="2" customFormat="1" ht="6.96" customHeight="1">
      <c r="A126" s="41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47"/>
      <c r="M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</sheetData>
  <sheetProtection sheet="1" autoFilter="0" formatColumns="0" formatRows="0" objects="1" scenarios="1" spinCount="100000" saltValue="3PF8yj5Px3ZdsfkarF9XyIGAiV9IVgoLmOneHoKFilzLupzuamLxhfKYCiNxNR8LyBijkhyy/EGcwW2ZxFP6MQ==" hashValue="bxaZWPNqg+oUoX14P8tqhPLHj43sQKl47DxouZylqbwXyRkJIMBY42WFkrv87HZdEYEXQx9p/LEtkzAyY9lyHg==" algorithmName="SHA-512" password="CEE1"/>
  <autoFilter ref="C88:K1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1" customFormat="1" ht="12" customHeight="1">
      <c r="B8" s="23"/>
      <c r="D8" s="145" t="s">
        <v>112</v>
      </c>
      <c r="L8" s="23"/>
    </row>
    <row r="9" s="2" customFormat="1" ht="16.5" customHeight="1">
      <c r="A9" s="41"/>
      <c r="B9" s="47"/>
      <c r="C9" s="41"/>
      <c r="D9" s="41"/>
      <c r="E9" s="146" t="s">
        <v>113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114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941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3. 3. 2026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865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ROUND((SUM(BE87:BE96)),  2)</f>
        <v>0</v>
      </c>
      <c r="G35" s="41"/>
      <c r="H35" s="41"/>
      <c r="I35" s="160">
        <v>0.20999999999999999</v>
      </c>
      <c r="J35" s="159">
        <f>ROUND(((SUM(BE87:BE96))*I35),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ROUND((SUM(BF87:BF96)),  2)</f>
        <v>0</v>
      </c>
      <c r="G36" s="41"/>
      <c r="H36" s="41"/>
      <c r="I36" s="160">
        <v>0.12</v>
      </c>
      <c r="J36" s="159">
        <f>ROUND(((SUM(BF87:BF96))*I36),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ROUND((SUM(BG87:BG96)),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ROUND((SUM(BH87:BH96)),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ROUND((SUM(BI87:BI96)),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Novostavba skladovací haly - Havlíčkův Brod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112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113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114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05 - záchytný systém (certifikovaný)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Havlíčkův Brod</v>
      </c>
      <c r="G56" s="43"/>
      <c r="H56" s="43"/>
      <c r="I56" s="35" t="s">
        <v>23</v>
      </c>
      <c r="J56" s="75" t="str">
        <f>IF(J14="","",J14)</f>
        <v>3. 3. 2026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Technické služby Havlíčkův Brod, Na Valech 3523</v>
      </c>
      <c r="G58" s="43"/>
      <c r="H58" s="43"/>
      <c r="I58" s="35" t="s">
        <v>31</v>
      </c>
      <c r="J58" s="39" t="str">
        <f>E23</f>
        <v>AGROPROJEKT Jihlava, spol.s r.o., Strojírenská 4/7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5.6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Pavel Vacek DiS (Import do KROS4)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117</v>
      </c>
      <c r="D61" s="174"/>
      <c r="E61" s="174"/>
      <c r="F61" s="174"/>
      <c r="G61" s="174"/>
      <c r="H61" s="174"/>
      <c r="I61" s="174"/>
      <c r="J61" s="175" t="s">
        <v>118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119</v>
      </c>
    </row>
    <row r="64" s="9" customFormat="1" ht="24.96" customHeight="1">
      <c r="A64" s="9"/>
      <c r="B64" s="177"/>
      <c r="C64" s="178"/>
      <c r="D64" s="179" t="s">
        <v>136</v>
      </c>
      <c r="E64" s="180"/>
      <c r="F64" s="180"/>
      <c r="G64" s="180"/>
      <c r="H64" s="180"/>
      <c r="I64" s="180"/>
      <c r="J64" s="181">
        <f>J88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139</v>
      </c>
      <c r="E65" s="185"/>
      <c r="F65" s="185"/>
      <c r="G65" s="185"/>
      <c r="H65" s="185"/>
      <c r="I65" s="185"/>
      <c r="J65" s="186">
        <f>J89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141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72" t="str">
        <f>E7</f>
        <v>Novostavba skladovací haly - Havlíčkův Brod</v>
      </c>
      <c r="F75" s="35"/>
      <c r="G75" s="35"/>
      <c r="H75" s="35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1" customFormat="1" ht="12" customHeight="1">
      <c r="B76" s="24"/>
      <c r="C76" s="35" t="s">
        <v>112</v>
      </c>
      <c r="D76" s="25"/>
      <c r="E76" s="25"/>
      <c r="F76" s="25"/>
      <c r="G76" s="25"/>
      <c r="H76" s="25"/>
      <c r="I76" s="25"/>
      <c r="J76" s="25"/>
      <c r="K76" s="25"/>
      <c r="L76" s="23"/>
    </row>
    <row r="77" s="2" customFormat="1" ht="16.5" customHeight="1">
      <c r="A77" s="41"/>
      <c r="B77" s="42"/>
      <c r="C77" s="43"/>
      <c r="D77" s="43"/>
      <c r="E77" s="172" t="s">
        <v>113</v>
      </c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114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E11</f>
        <v>05 - záchytný systém (certifikovaný)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F14</f>
        <v>Havlíčkův Brod</v>
      </c>
      <c r="G81" s="43"/>
      <c r="H81" s="43"/>
      <c r="I81" s="35" t="s">
        <v>23</v>
      </c>
      <c r="J81" s="75" t="str">
        <f>IF(J14="","",J14)</f>
        <v>3. 3. 2026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40.05" customHeight="1">
      <c r="A83" s="41"/>
      <c r="B83" s="42"/>
      <c r="C83" s="35" t="s">
        <v>25</v>
      </c>
      <c r="D83" s="43"/>
      <c r="E83" s="43"/>
      <c r="F83" s="30" t="str">
        <f>E17</f>
        <v>Technické služby Havlíčkův Brod, Na Valech 3523</v>
      </c>
      <c r="G83" s="43"/>
      <c r="H83" s="43"/>
      <c r="I83" s="35" t="s">
        <v>31</v>
      </c>
      <c r="J83" s="39" t="str">
        <f>E23</f>
        <v>AGROPROJEKT Jihlava, spol.s r.o., Strojírenská 4/7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5.65" customHeight="1">
      <c r="A84" s="41"/>
      <c r="B84" s="42"/>
      <c r="C84" s="35" t="s">
        <v>29</v>
      </c>
      <c r="D84" s="43"/>
      <c r="E84" s="43"/>
      <c r="F84" s="30" t="str">
        <f>IF(E20="","",E20)</f>
        <v>Vyplň údaj</v>
      </c>
      <c r="G84" s="43"/>
      <c r="H84" s="43"/>
      <c r="I84" s="35" t="s">
        <v>34</v>
      </c>
      <c r="J84" s="39" t="str">
        <f>E26</f>
        <v>Pavel Vacek DiS (Import do KROS4)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8"/>
      <c r="B86" s="189"/>
      <c r="C86" s="190" t="s">
        <v>142</v>
      </c>
      <c r="D86" s="191" t="s">
        <v>57</v>
      </c>
      <c r="E86" s="191" t="s">
        <v>53</v>
      </c>
      <c r="F86" s="191" t="s">
        <v>54</v>
      </c>
      <c r="G86" s="191" t="s">
        <v>143</v>
      </c>
      <c r="H86" s="191" t="s">
        <v>144</v>
      </c>
      <c r="I86" s="191" t="s">
        <v>145</v>
      </c>
      <c r="J86" s="191" t="s">
        <v>118</v>
      </c>
      <c r="K86" s="192" t="s">
        <v>146</v>
      </c>
      <c r="L86" s="193"/>
      <c r="M86" s="95" t="s">
        <v>19</v>
      </c>
      <c r="N86" s="96" t="s">
        <v>42</v>
      </c>
      <c r="O86" s="96" t="s">
        <v>147</v>
      </c>
      <c r="P86" s="96" t="s">
        <v>148</v>
      </c>
      <c r="Q86" s="96" t="s">
        <v>149</v>
      </c>
      <c r="R86" s="96" t="s">
        <v>150</v>
      </c>
      <c r="S86" s="96" t="s">
        <v>151</v>
      </c>
      <c r="T86" s="97" t="s">
        <v>152</v>
      </c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</row>
    <row r="87" s="2" customFormat="1" ht="22.8" customHeight="1">
      <c r="A87" s="41"/>
      <c r="B87" s="42"/>
      <c r="C87" s="102" t="s">
        <v>153</v>
      </c>
      <c r="D87" s="43"/>
      <c r="E87" s="43"/>
      <c r="F87" s="43"/>
      <c r="G87" s="43"/>
      <c r="H87" s="43"/>
      <c r="I87" s="43"/>
      <c r="J87" s="194">
        <f>BK87</f>
        <v>0</v>
      </c>
      <c r="K87" s="43"/>
      <c r="L87" s="47"/>
      <c r="M87" s="98"/>
      <c r="N87" s="195"/>
      <c r="O87" s="99"/>
      <c r="P87" s="196">
        <f>P88</f>
        <v>0</v>
      </c>
      <c r="Q87" s="99"/>
      <c r="R87" s="196">
        <f>R88</f>
        <v>0.03168</v>
      </c>
      <c r="S87" s="99"/>
      <c r="T87" s="197">
        <f>T88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71</v>
      </c>
      <c r="AU87" s="20" t="s">
        <v>119</v>
      </c>
      <c r="BK87" s="198">
        <f>BK88</f>
        <v>0</v>
      </c>
    </row>
    <row r="88" s="12" customFormat="1" ht="25.92" customHeight="1">
      <c r="A88" s="12"/>
      <c r="B88" s="199"/>
      <c r="C88" s="200"/>
      <c r="D88" s="201" t="s">
        <v>71</v>
      </c>
      <c r="E88" s="202" t="s">
        <v>550</v>
      </c>
      <c r="F88" s="202" t="s">
        <v>551</v>
      </c>
      <c r="G88" s="200"/>
      <c r="H88" s="200"/>
      <c r="I88" s="203"/>
      <c r="J88" s="204">
        <f>BK88</f>
        <v>0</v>
      </c>
      <c r="K88" s="200"/>
      <c r="L88" s="205"/>
      <c r="M88" s="206"/>
      <c r="N88" s="207"/>
      <c r="O88" s="207"/>
      <c r="P88" s="208">
        <f>P89</f>
        <v>0</v>
      </c>
      <c r="Q88" s="207"/>
      <c r="R88" s="208">
        <f>R89</f>
        <v>0.03168</v>
      </c>
      <c r="S88" s="207"/>
      <c r="T88" s="209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0" t="s">
        <v>81</v>
      </c>
      <c r="AT88" s="211" t="s">
        <v>71</v>
      </c>
      <c r="AU88" s="211" t="s">
        <v>72</v>
      </c>
      <c r="AY88" s="210" t="s">
        <v>156</v>
      </c>
      <c r="BK88" s="212">
        <f>BK89</f>
        <v>0</v>
      </c>
    </row>
    <row r="89" s="12" customFormat="1" ht="22.8" customHeight="1">
      <c r="A89" s="12"/>
      <c r="B89" s="199"/>
      <c r="C89" s="200"/>
      <c r="D89" s="201" t="s">
        <v>71</v>
      </c>
      <c r="E89" s="213" t="s">
        <v>642</v>
      </c>
      <c r="F89" s="213" t="s">
        <v>643</v>
      </c>
      <c r="G89" s="200"/>
      <c r="H89" s="200"/>
      <c r="I89" s="203"/>
      <c r="J89" s="214">
        <f>BK89</f>
        <v>0</v>
      </c>
      <c r="K89" s="200"/>
      <c r="L89" s="205"/>
      <c r="M89" s="206"/>
      <c r="N89" s="207"/>
      <c r="O89" s="207"/>
      <c r="P89" s="208">
        <f>SUM(P90:P96)</f>
        <v>0</v>
      </c>
      <c r="Q89" s="207"/>
      <c r="R89" s="208">
        <f>SUM(R90:R96)</f>
        <v>0.03168</v>
      </c>
      <c r="S89" s="207"/>
      <c r="T89" s="209">
        <f>SUM(T90:T96)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81</v>
      </c>
      <c r="AT89" s="211" t="s">
        <v>71</v>
      </c>
      <c r="AU89" s="211" t="s">
        <v>79</v>
      </c>
      <c r="AY89" s="210" t="s">
        <v>156</v>
      </c>
      <c r="BK89" s="212">
        <f>SUM(BK90:BK96)</f>
        <v>0</v>
      </c>
    </row>
    <row r="90" s="2" customFormat="1" ht="24.15" customHeight="1">
      <c r="A90" s="41"/>
      <c r="B90" s="42"/>
      <c r="C90" s="215" t="s">
        <v>79</v>
      </c>
      <c r="D90" s="215" t="s">
        <v>158</v>
      </c>
      <c r="E90" s="216" t="s">
        <v>942</v>
      </c>
      <c r="F90" s="217" t="s">
        <v>943</v>
      </c>
      <c r="G90" s="218" t="s">
        <v>496</v>
      </c>
      <c r="H90" s="219">
        <v>12</v>
      </c>
      <c r="I90" s="220"/>
      <c r="J90" s="221">
        <f>ROUND(I90*H90,2)</f>
        <v>0</v>
      </c>
      <c r="K90" s="217" t="s">
        <v>162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260</v>
      </c>
      <c r="AT90" s="226" t="s">
        <v>158</v>
      </c>
      <c r="AU90" s="226" t="s">
        <v>81</v>
      </c>
      <c r="AY90" s="20" t="s">
        <v>156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260</v>
      </c>
      <c r="BM90" s="226" t="s">
        <v>944</v>
      </c>
    </row>
    <row r="91" s="2" customFormat="1">
      <c r="A91" s="41"/>
      <c r="B91" s="42"/>
      <c r="C91" s="43"/>
      <c r="D91" s="228" t="s">
        <v>165</v>
      </c>
      <c r="E91" s="43"/>
      <c r="F91" s="229" t="s">
        <v>945</v>
      </c>
      <c r="G91" s="43"/>
      <c r="H91" s="43"/>
      <c r="I91" s="230"/>
      <c r="J91" s="43"/>
      <c r="K91" s="43"/>
      <c r="L91" s="47"/>
      <c r="M91" s="231"/>
      <c r="N91" s="232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165</v>
      </c>
      <c r="AU91" s="20" t="s">
        <v>81</v>
      </c>
    </row>
    <row r="92" s="2" customFormat="1" ht="16.5" customHeight="1">
      <c r="A92" s="41"/>
      <c r="B92" s="42"/>
      <c r="C92" s="266" t="s">
        <v>81</v>
      </c>
      <c r="D92" s="266" t="s">
        <v>237</v>
      </c>
      <c r="E92" s="267" t="s">
        <v>946</v>
      </c>
      <c r="F92" s="268" t="s">
        <v>947</v>
      </c>
      <c r="G92" s="269" t="s">
        <v>496</v>
      </c>
      <c r="H92" s="270">
        <v>12</v>
      </c>
      <c r="I92" s="271"/>
      <c r="J92" s="272">
        <f>ROUND(I92*H92,2)</f>
        <v>0</v>
      </c>
      <c r="K92" s="268" t="s">
        <v>19</v>
      </c>
      <c r="L92" s="273"/>
      <c r="M92" s="274" t="s">
        <v>19</v>
      </c>
      <c r="N92" s="275" t="s">
        <v>43</v>
      </c>
      <c r="O92" s="87"/>
      <c r="P92" s="224">
        <f>O92*H92</f>
        <v>0</v>
      </c>
      <c r="Q92" s="224">
        <v>0.00264</v>
      </c>
      <c r="R92" s="224">
        <f>Q92*H92</f>
        <v>0.03168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349</v>
      </c>
      <c r="AT92" s="226" t="s">
        <v>237</v>
      </c>
      <c r="AU92" s="226" t="s">
        <v>81</v>
      </c>
      <c r="AY92" s="20" t="s">
        <v>156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260</v>
      </c>
      <c r="BM92" s="226" t="s">
        <v>948</v>
      </c>
    </row>
    <row r="93" s="2" customFormat="1" ht="16.5" customHeight="1">
      <c r="A93" s="41"/>
      <c r="B93" s="42"/>
      <c r="C93" s="215" t="s">
        <v>170</v>
      </c>
      <c r="D93" s="215" t="s">
        <v>158</v>
      </c>
      <c r="E93" s="216" t="s">
        <v>645</v>
      </c>
      <c r="F93" s="217" t="s">
        <v>949</v>
      </c>
      <c r="G93" s="218" t="s">
        <v>950</v>
      </c>
      <c r="H93" s="219">
        <v>1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260</v>
      </c>
      <c r="AT93" s="226" t="s">
        <v>158</v>
      </c>
      <c r="AU93" s="226" t="s">
        <v>81</v>
      </c>
      <c r="AY93" s="20" t="s">
        <v>156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260</v>
      </c>
      <c r="BM93" s="226" t="s">
        <v>951</v>
      </c>
    </row>
    <row r="94" s="2" customFormat="1" ht="16.5" customHeight="1">
      <c r="A94" s="41"/>
      <c r="B94" s="42"/>
      <c r="C94" s="215" t="s">
        <v>163</v>
      </c>
      <c r="D94" s="215" t="s">
        <v>158</v>
      </c>
      <c r="E94" s="216" t="s">
        <v>650</v>
      </c>
      <c r="F94" s="217" t="s">
        <v>952</v>
      </c>
      <c r="G94" s="218" t="s">
        <v>496</v>
      </c>
      <c r="H94" s="219">
        <v>1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260</v>
      </c>
      <c r="AT94" s="226" t="s">
        <v>158</v>
      </c>
      <c r="AU94" s="226" t="s">
        <v>81</v>
      </c>
      <c r="AY94" s="20" t="s">
        <v>156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260</v>
      </c>
      <c r="BM94" s="226" t="s">
        <v>953</v>
      </c>
    </row>
    <row r="95" s="2" customFormat="1" ht="24.15" customHeight="1">
      <c r="A95" s="41"/>
      <c r="B95" s="42"/>
      <c r="C95" s="215" t="s">
        <v>190</v>
      </c>
      <c r="D95" s="215" t="s">
        <v>158</v>
      </c>
      <c r="E95" s="216" t="s">
        <v>668</v>
      </c>
      <c r="F95" s="217" t="s">
        <v>669</v>
      </c>
      <c r="G95" s="218" t="s">
        <v>670</v>
      </c>
      <c r="H95" s="276"/>
      <c r="I95" s="220"/>
      <c r="J95" s="221">
        <f>ROUND(I95*H95,2)</f>
        <v>0</v>
      </c>
      <c r="K95" s="217" t="s">
        <v>162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260</v>
      </c>
      <c r="AT95" s="226" t="s">
        <v>158</v>
      </c>
      <c r="AU95" s="226" t="s">
        <v>81</v>
      </c>
      <c r="AY95" s="20" t="s">
        <v>156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260</v>
      </c>
      <c r="BM95" s="226" t="s">
        <v>954</v>
      </c>
    </row>
    <row r="96" s="2" customFormat="1">
      <c r="A96" s="41"/>
      <c r="B96" s="42"/>
      <c r="C96" s="43"/>
      <c r="D96" s="228" t="s">
        <v>165</v>
      </c>
      <c r="E96" s="43"/>
      <c r="F96" s="229" t="s">
        <v>672</v>
      </c>
      <c r="G96" s="43"/>
      <c r="H96" s="43"/>
      <c r="I96" s="230"/>
      <c r="J96" s="43"/>
      <c r="K96" s="43"/>
      <c r="L96" s="47"/>
      <c r="M96" s="277"/>
      <c r="N96" s="278"/>
      <c r="O96" s="279"/>
      <c r="P96" s="279"/>
      <c r="Q96" s="279"/>
      <c r="R96" s="279"/>
      <c r="S96" s="279"/>
      <c r="T96" s="280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165</v>
      </c>
      <c r="AU96" s="20" t="s">
        <v>81</v>
      </c>
    </row>
    <row r="97" s="2" customFormat="1" ht="6.96" customHeight="1">
      <c r="A97" s="41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47"/>
      <c r="M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</sheetData>
  <sheetProtection sheet="1" autoFilter="0" formatColumns="0" formatRows="0" objects="1" scenarios="1" spinCount="100000" saltValue="cJp+V2Fs3ZKBScZ7fh+cLz5i1b/5YKkPFuwVv8zro/ohcm46ZDFw/Zec1I5jdiMphamp9029BH3ybhK6iAtCKA==" hashValue="H1U+fI61p2s9tC+MmA74tg7HjPCpuerX1woL6xU7spOyEk54BsiscF+WibvIkpSHulnSSJ4wx0S2AvN2R01c3w==" algorithmName="SHA-512" password="CEE1"/>
  <autoFilter ref="C86:K9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6_01/767881118"/>
    <hyperlink ref="F96" r:id="rId2" display="https://podminky.urs.cz/item/CS_URS_2026_01/998767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112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955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3. 3. 2026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47.25" customHeight="1">
      <c r="A27" s="150"/>
      <c r="B27" s="151"/>
      <c r="C27" s="150"/>
      <c r="D27" s="150"/>
      <c r="E27" s="152" t="s">
        <v>37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ROUND(J94,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ROUND((SUM(BE94:BE365)),  2)</f>
        <v>0</v>
      </c>
      <c r="G33" s="41"/>
      <c r="H33" s="41"/>
      <c r="I33" s="160">
        <v>0.20999999999999999</v>
      </c>
      <c r="J33" s="159">
        <f>ROUND(((SUM(BE94:BE365))*I33),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ROUND((SUM(BF94:BF365)),  2)</f>
        <v>0</v>
      </c>
      <c r="G34" s="41"/>
      <c r="H34" s="41"/>
      <c r="I34" s="160">
        <v>0.12</v>
      </c>
      <c r="J34" s="159">
        <f>ROUND(((SUM(BF94:BF365))*I34),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ROUND((SUM(BG94:BG365)),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ROUND((SUM(BH94:BH365)),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ROUND((SUM(BI94:BI365)),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116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Novostavba skladovací haly - Havlíčkův Brod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112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SO_02 - vsakovací galerie, dešťová kanalizace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Havlíčkův Brod</v>
      </c>
      <c r="G52" s="43"/>
      <c r="H52" s="43"/>
      <c r="I52" s="35" t="s">
        <v>23</v>
      </c>
      <c r="J52" s="75" t="str">
        <f>IF(J12="","",J12)</f>
        <v>3. 3. 2026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Technické služby Havlíčkův Brod, Na Valech 3523</v>
      </c>
      <c r="G54" s="43"/>
      <c r="H54" s="43"/>
      <c r="I54" s="35" t="s">
        <v>31</v>
      </c>
      <c r="J54" s="39" t="str">
        <f>E21</f>
        <v>AGROPROJEKT Jihlava, spol.s r.o., Strojírenská 4/7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Fr.Neuwirth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117</v>
      </c>
      <c r="D57" s="174"/>
      <c r="E57" s="174"/>
      <c r="F57" s="174"/>
      <c r="G57" s="174"/>
      <c r="H57" s="174"/>
      <c r="I57" s="174"/>
      <c r="J57" s="175" t="s">
        <v>118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J94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119</v>
      </c>
    </row>
    <row r="60" s="9" customFormat="1" ht="24.96" customHeight="1">
      <c r="A60" s="9"/>
      <c r="B60" s="177"/>
      <c r="C60" s="178"/>
      <c r="D60" s="179" t="s">
        <v>120</v>
      </c>
      <c r="E60" s="180"/>
      <c r="F60" s="180"/>
      <c r="G60" s="180"/>
      <c r="H60" s="180"/>
      <c r="I60" s="180"/>
      <c r="J60" s="181">
        <f>J95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121</v>
      </c>
      <c r="E61" s="185"/>
      <c r="F61" s="185"/>
      <c r="G61" s="185"/>
      <c r="H61" s="185"/>
      <c r="I61" s="185"/>
      <c r="J61" s="186">
        <f>J96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83"/>
      <c r="C62" s="128"/>
      <c r="D62" s="184" t="s">
        <v>956</v>
      </c>
      <c r="E62" s="185"/>
      <c r="F62" s="185"/>
      <c r="G62" s="185"/>
      <c r="H62" s="185"/>
      <c r="I62" s="185"/>
      <c r="J62" s="186">
        <f>J206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83"/>
      <c r="C63" s="128"/>
      <c r="D63" s="184" t="s">
        <v>122</v>
      </c>
      <c r="E63" s="185"/>
      <c r="F63" s="185"/>
      <c r="G63" s="185"/>
      <c r="H63" s="185"/>
      <c r="I63" s="185"/>
      <c r="J63" s="186">
        <f>J217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957</v>
      </c>
      <c r="E64" s="185"/>
      <c r="F64" s="185"/>
      <c r="G64" s="185"/>
      <c r="H64" s="185"/>
      <c r="I64" s="185"/>
      <c r="J64" s="186">
        <f>J240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958</v>
      </c>
      <c r="E65" s="185"/>
      <c r="F65" s="185"/>
      <c r="G65" s="185"/>
      <c r="H65" s="185"/>
      <c r="I65" s="185"/>
      <c r="J65" s="186">
        <f>J254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959</v>
      </c>
      <c r="E66" s="185"/>
      <c r="F66" s="185"/>
      <c r="G66" s="185"/>
      <c r="H66" s="185"/>
      <c r="I66" s="185"/>
      <c r="J66" s="186">
        <f>J262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960</v>
      </c>
      <c r="E67" s="185"/>
      <c r="F67" s="185"/>
      <c r="G67" s="185"/>
      <c r="H67" s="185"/>
      <c r="I67" s="185"/>
      <c r="J67" s="186">
        <f>J295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961</v>
      </c>
      <c r="E68" s="185"/>
      <c r="F68" s="185"/>
      <c r="G68" s="185"/>
      <c r="H68" s="185"/>
      <c r="I68" s="185"/>
      <c r="J68" s="186">
        <f>J321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130</v>
      </c>
      <c r="E69" s="185"/>
      <c r="F69" s="185"/>
      <c r="G69" s="185"/>
      <c r="H69" s="185"/>
      <c r="I69" s="185"/>
      <c r="J69" s="186">
        <f>J339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3"/>
      <c r="C70" s="128"/>
      <c r="D70" s="184" t="s">
        <v>962</v>
      </c>
      <c r="E70" s="185"/>
      <c r="F70" s="185"/>
      <c r="G70" s="185"/>
      <c r="H70" s="185"/>
      <c r="I70" s="185"/>
      <c r="J70" s="186">
        <f>J340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963</v>
      </c>
      <c r="E71" s="185"/>
      <c r="F71" s="185"/>
      <c r="G71" s="185"/>
      <c r="H71" s="185"/>
      <c r="I71" s="185"/>
      <c r="J71" s="186">
        <f>J349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135</v>
      </c>
      <c r="E72" s="185"/>
      <c r="F72" s="185"/>
      <c r="G72" s="185"/>
      <c r="H72" s="185"/>
      <c r="I72" s="185"/>
      <c r="J72" s="186">
        <f>J357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136</v>
      </c>
      <c r="E73" s="180"/>
      <c r="F73" s="180"/>
      <c r="G73" s="180"/>
      <c r="H73" s="180"/>
      <c r="I73" s="180"/>
      <c r="J73" s="181">
        <f>J360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8"/>
      <c r="D74" s="184" t="s">
        <v>964</v>
      </c>
      <c r="E74" s="185"/>
      <c r="F74" s="185"/>
      <c r="G74" s="185"/>
      <c r="H74" s="185"/>
      <c r="I74" s="185"/>
      <c r="J74" s="186">
        <f>J361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141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2" t="str">
        <f>E7</f>
        <v>Novostavba skladovací haly - Havlíčkův Brod</v>
      </c>
      <c r="F84" s="35"/>
      <c r="G84" s="35"/>
      <c r="H84" s="35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112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E9</f>
        <v>SO_02 - vsakovací galerie, dešťová kanalizace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F12</f>
        <v>Havlíčkův Brod</v>
      </c>
      <c r="G88" s="43"/>
      <c r="H88" s="43"/>
      <c r="I88" s="35" t="s">
        <v>23</v>
      </c>
      <c r="J88" s="75" t="str">
        <f>IF(J12="","",J12)</f>
        <v>3. 3. 2026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40.05" customHeight="1">
      <c r="A90" s="41"/>
      <c r="B90" s="42"/>
      <c r="C90" s="35" t="s">
        <v>25</v>
      </c>
      <c r="D90" s="43"/>
      <c r="E90" s="43"/>
      <c r="F90" s="30" t="str">
        <f>E15</f>
        <v>Technické služby Havlíčkův Brod, Na Valech 3523</v>
      </c>
      <c r="G90" s="43"/>
      <c r="H90" s="43"/>
      <c r="I90" s="35" t="s">
        <v>31</v>
      </c>
      <c r="J90" s="39" t="str">
        <f>E21</f>
        <v>AGROPROJEKT Jihlava, spol.s r.o., Strojírenská 4/7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IF(E18="","",E18)</f>
        <v>Vyplň údaj</v>
      </c>
      <c r="G91" s="43"/>
      <c r="H91" s="43"/>
      <c r="I91" s="35" t="s">
        <v>34</v>
      </c>
      <c r="J91" s="39" t="str">
        <f>E24</f>
        <v>Fr.Neuwirth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8"/>
      <c r="B93" s="189"/>
      <c r="C93" s="190" t="s">
        <v>142</v>
      </c>
      <c r="D93" s="191" t="s">
        <v>57</v>
      </c>
      <c r="E93" s="191" t="s">
        <v>53</v>
      </c>
      <c r="F93" s="191" t="s">
        <v>54</v>
      </c>
      <c r="G93" s="191" t="s">
        <v>143</v>
      </c>
      <c r="H93" s="191" t="s">
        <v>144</v>
      </c>
      <c r="I93" s="191" t="s">
        <v>145</v>
      </c>
      <c r="J93" s="191" t="s">
        <v>118</v>
      </c>
      <c r="K93" s="192" t="s">
        <v>146</v>
      </c>
      <c r="L93" s="193"/>
      <c r="M93" s="95" t="s">
        <v>19</v>
      </c>
      <c r="N93" s="96" t="s">
        <v>42</v>
      </c>
      <c r="O93" s="96" t="s">
        <v>147</v>
      </c>
      <c r="P93" s="96" t="s">
        <v>148</v>
      </c>
      <c r="Q93" s="96" t="s">
        <v>149</v>
      </c>
      <c r="R93" s="96" t="s">
        <v>150</v>
      </c>
      <c r="S93" s="96" t="s">
        <v>151</v>
      </c>
      <c r="T93" s="97" t="s">
        <v>152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1"/>
      <c r="B94" s="42"/>
      <c r="C94" s="102" t="s">
        <v>153</v>
      </c>
      <c r="D94" s="43"/>
      <c r="E94" s="43"/>
      <c r="F94" s="43"/>
      <c r="G94" s="43"/>
      <c r="H94" s="43"/>
      <c r="I94" s="43"/>
      <c r="J94" s="194">
        <f>BK94</f>
        <v>0</v>
      </c>
      <c r="K94" s="43"/>
      <c r="L94" s="47"/>
      <c r="M94" s="98"/>
      <c r="N94" s="195"/>
      <c r="O94" s="99"/>
      <c r="P94" s="196">
        <f>P95+P360</f>
        <v>0</v>
      </c>
      <c r="Q94" s="99"/>
      <c r="R94" s="196">
        <f>R95+R360</f>
        <v>207.66793448000004</v>
      </c>
      <c r="S94" s="99"/>
      <c r="T94" s="197">
        <f>T95+T360</f>
        <v>10.692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71</v>
      </c>
      <c r="AU94" s="20" t="s">
        <v>119</v>
      </c>
      <c r="BK94" s="198">
        <f>BK95+BK360</f>
        <v>0</v>
      </c>
    </row>
    <row r="95" s="12" customFormat="1" ht="25.92" customHeight="1">
      <c r="A95" s="12"/>
      <c r="B95" s="199"/>
      <c r="C95" s="200"/>
      <c r="D95" s="201" t="s">
        <v>71</v>
      </c>
      <c r="E95" s="202" t="s">
        <v>154</v>
      </c>
      <c r="F95" s="202" t="s">
        <v>155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P96+P240+P254+P262+P321+P339+P349+P357</f>
        <v>0</v>
      </c>
      <c r="Q95" s="207"/>
      <c r="R95" s="208">
        <f>R96+R240+R254+R262+R321+R339+R349+R357</f>
        <v>207.63703448000004</v>
      </c>
      <c r="S95" s="207"/>
      <c r="T95" s="209">
        <f>T96+T240+T254+T262+T321+T339+T349+T357</f>
        <v>10.692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79</v>
      </c>
      <c r="AT95" s="211" t="s">
        <v>71</v>
      </c>
      <c r="AU95" s="211" t="s">
        <v>72</v>
      </c>
      <c r="AY95" s="210" t="s">
        <v>156</v>
      </c>
      <c r="BK95" s="212">
        <f>BK96+BK240+BK254+BK262+BK321+BK339+BK349+BK357</f>
        <v>0</v>
      </c>
    </row>
    <row r="96" s="12" customFormat="1" ht="22.8" customHeight="1">
      <c r="A96" s="12"/>
      <c r="B96" s="199"/>
      <c r="C96" s="200"/>
      <c r="D96" s="201" t="s">
        <v>71</v>
      </c>
      <c r="E96" s="213" t="s">
        <v>79</v>
      </c>
      <c r="F96" s="213" t="s">
        <v>157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P97+SUM(P98:P206)+P217</f>
        <v>0</v>
      </c>
      <c r="Q96" s="207"/>
      <c r="R96" s="208">
        <f>R97+SUM(R98:R206)+R217</f>
        <v>92.858259000000004</v>
      </c>
      <c r="S96" s="207"/>
      <c r="T96" s="209">
        <f>T97+SUM(T98:T206)+T217</f>
        <v>10.560000000000001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79</v>
      </c>
      <c r="AY96" s="210" t="s">
        <v>156</v>
      </c>
      <c r="BK96" s="212">
        <f>BK97+SUM(BK98:BK206)+BK217</f>
        <v>0</v>
      </c>
    </row>
    <row r="97" s="2" customFormat="1" ht="16.5" customHeight="1">
      <c r="A97" s="41"/>
      <c r="B97" s="42"/>
      <c r="C97" s="215" t="s">
        <v>79</v>
      </c>
      <c r="D97" s="215" t="s">
        <v>158</v>
      </c>
      <c r="E97" s="216" t="s">
        <v>965</v>
      </c>
      <c r="F97" s="217" t="s">
        <v>966</v>
      </c>
      <c r="G97" s="218" t="s">
        <v>227</v>
      </c>
      <c r="H97" s="219">
        <v>252.53</v>
      </c>
      <c r="I97" s="220"/>
      <c r="J97" s="221">
        <f>ROUND(I97*H97,2)</f>
        <v>0</v>
      </c>
      <c r="K97" s="217" t="s">
        <v>162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163</v>
      </c>
      <c r="AT97" s="226" t="s">
        <v>158</v>
      </c>
      <c r="AU97" s="226" t="s">
        <v>81</v>
      </c>
      <c r="AY97" s="20" t="s">
        <v>156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163</v>
      </c>
      <c r="BM97" s="226" t="s">
        <v>967</v>
      </c>
    </row>
    <row r="98" s="2" customFormat="1">
      <c r="A98" s="41"/>
      <c r="B98" s="42"/>
      <c r="C98" s="43"/>
      <c r="D98" s="228" t="s">
        <v>165</v>
      </c>
      <c r="E98" s="43"/>
      <c r="F98" s="229" t="s">
        <v>968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165</v>
      </c>
      <c r="AU98" s="20" t="s">
        <v>81</v>
      </c>
    </row>
    <row r="99" s="13" customFormat="1">
      <c r="A99" s="13"/>
      <c r="B99" s="233"/>
      <c r="C99" s="234"/>
      <c r="D99" s="235" t="s">
        <v>167</v>
      </c>
      <c r="E99" s="236" t="s">
        <v>19</v>
      </c>
      <c r="F99" s="237" t="s">
        <v>969</v>
      </c>
      <c r="G99" s="234"/>
      <c r="H99" s="238">
        <v>187.72</v>
      </c>
      <c r="I99" s="239"/>
      <c r="J99" s="234"/>
      <c r="K99" s="234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167</v>
      </c>
      <c r="AU99" s="244" t="s">
        <v>81</v>
      </c>
      <c r="AV99" s="13" t="s">
        <v>81</v>
      </c>
      <c r="AW99" s="13" t="s">
        <v>33</v>
      </c>
      <c r="AX99" s="13" t="s">
        <v>72</v>
      </c>
      <c r="AY99" s="244" t="s">
        <v>156</v>
      </c>
    </row>
    <row r="100" s="14" customFormat="1">
      <c r="A100" s="14"/>
      <c r="B100" s="245"/>
      <c r="C100" s="246"/>
      <c r="D100" s="235" t="s">
        <v>167</v>
      </c>
      <c r="E100" s="247" t="s">
        <v>19</v>
      </c>
      <c r="F100" s="248" t="s">
        <v>169</v>
      </c>
      <c r="G100" s="246"/>
      <c r="H100" s="249">
        <v>187.72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167</v>
      </c>
      <c r="AU100" s="255" t="s">
        <v>81</v>
      </c>
      <c r="AV100" s="14" t="s">
        <v>170</v>
      </c>
      <c r="AW100" s="14" t="s">
        <v>33</v>
      </c>
      <c r="AX100" s="14" t="s">
        <v>72</v>
      </c>
      <c r="AY100" s="255" t="s">
        <v>156</v>
      </c>
    </row>
    <row r="101" s="13" customFormat="1">
      <c r="A101" s="13"/>
      <c r="B101" s="233"/>
      <c r="C101" s="234"/>
      <c r="D101" s="235" t="s">
        <v>167</v>
      </c>
      <c r="E101" s="236" t="s">
        <v>19</v>
      </c>
      <c r="F101" s="237" t="s">
        <v>970</v>
      </c>
      <c r="G101" s="234"/>
      <c r="H101" s="238">
        <v>2.25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167</v>
      </c>
      <c r="AU101" s="244" t="s">
        <v>81</v>
      </c>
      <c r="AV101" s="13" t="s">
        <v>81</v>
      </c>
      <c r="AW101" s="13" t="s">
        <v>33</v>
      </c>
      <c r="AX101" s="13" t="s">
        <v>72</v>
      </c>
      <c r="AY101" s="244" t="s">
        <v>156</v>
      </c>
    </row>
    <row r="102" s="13" customFormat="1">
      <c r="A102" s="13"/>
      <c r="B102" s="233"/>
      <c r="C102" s="234"/>
      <c r="D102" s="235" t="s">
        <v>167</v>
      </c>
      <c r="E102" s="236" t="s">
        <v>19</v>
      </c>
      <c r="F102" s="237" t="s">
        <v>971</v>
      </c>
      <c r="G102" s="234"/>
      <c r="H102" s="238">
        <v>4</v>
      </c>
      <c r="I102" s="239"/>
      <c r="J102" s="234"/>
      <c r="K102" s="234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167</v>
      </c>
      <c r="AU102" s="244" t="s">
        <v>81</v>
      </c>
      <c r="AV102" s="13" t="s">
        <v>81</v>
      </c>
      <c r="AW102" s="13" t="s">
        <v>33</v>
      </c>
      <c r="AX102" s="13" t="s">
        <v>72</v>
      </c>
      <c r="AY102" s="244" t="s">
        <v>156</v>
      </c>
    </row>
    <row r="103" s="13" customFormat="1">
      <c r="A103" s="13"/>
      <c r="B103" s="233"/>
      <c r="C103" s="234"/>
      <c r="D103" s="235" t="s">
        <v>167</v>
      </c>
      <c r="E103" s="236" t="s">
        <v>19</v>
      </c>
      <c r="F103" s="237" t="s">
        <v>972</v>
      </c>
      <c r="G103" s="234"/>
      <c r="H103" s="238">
        <v>51.240000000000002</v>
      </c>
      <c r="I103" s="239"/>
      <c r="J103" s="234"/>
      <c r="K103" s="234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167</v>
      </c>
      <c r="AU103" s="244" t="s">
        <v>81</v>
      </c>
      <c r="AV103" s="13" t="s">
        <v>81</v>
      </c>
      <c r="AW103" s="13" t="s">
        <v>33</v>
      </c>
      <c r="AX103" s="13" t="s">
        <v>72</v>
      </c>
      <c r="AY103" s="244" t="s">
        <v>156</v>
      </c>
    </row>
    <row r="104" s="13" customFormat="1">
      <c r="A104" s="13"/>
      <c r="B104" s="233"/>
      <c r="C104" s="234"/>
      <c r="D104" s="235" t="s">
        <v>167</v>
      </c>
      <c r="E104" s="236" t="s">
        <v>19</v>
      </c>
      <c r="F104" s="237" t="s">
        <v>973</v>
      </c>
      <c r="G104" s="234"/>
      <c r="H104" s="238">
        <v>7.3200000000000003</v>
      </c>
      <c r="I104" s="239"/>
      <c r="J104" s="234"/>
      <c r="K104" s="234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167</v>
      </c>
      <c r="AU104" s="244" t="s">
        <v>81</v>
      </c>
      <c r="AV104" s="13" t="s">
        <v>81</v>
      </c>
      <c r="AW104" s="13" t="s">
        <v>33</v>
      </c>
      <c r="AX104" s="13" t="s">
        <v>72</v>
      </c>
      <c r="AY104" s="244" t="s">
        <v>156</v>
      </c>
    </row>
    <row r="105" s="14" customFormat="1">
      <c r="A105" s="14"/>
      <c r="B105" s="245"/>
      <c r="C105" s="246"/>
      <c r="D105" s="235" t="s">
        <v>167</v>
      </c>
      <c r="E105" s="247" t="s">
        <v>19</v>
      </c>
      <c r="F105" s="248" t="s">
        <v>169</v>
      </c>
      <c r="G105" s="246"/>
      <c r="H105" s="249">
        <v>64.810000000000002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167</v>
      </c>
      <c r="AU105" s="255" t="s">
        <v>81</v>
      </c>
      <c r="AV105" s="14" t="s">
        <v>170</v>
      </c>
      <c r="AW105" s="14" t="s">
        <v>33</v>
      </c>
      <c r="AX105" s="14" t="s">
        <v>72</v>
      </c>
      <c r="AY105" s="255" t="s">
        <v>156</v>
      </c>
    </row>
    <row r="106" s="16" customFormat="1">
      <c r="A106" s="16"/>
      <c r="B106" s="287"/>
      <c r="C106" s="288"/>
      <c r="D106" s="235" t="s">
        <v>167</v>
      </c>
      <c r="E106" s="289" t="s">
        <v>19</v>
      </c>
      <c r="F106" s="290" t="s">
        <v>974</v>
      </c>
      <c r="G106" s="288"/>
      <c r="H106" s="291">
        <v>252.53</v>
      </c>
      <c r="I106" s="292"/>
      <c r="J106" s="288"/>
      <c r="K106" s="288"/>
      <c r="L106" s="293"/>
      <c r="M106" s="294"/>
      <c r="N106" s="295"/>
      <c r="O106" s="295"/>
      <c r="P106" s="295"/>
      <c r="Q106" s="295"/>
      <c r="R106" s="295"/>
      <c r="S106" s="295"/>
      <c r="T106" s="29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97" t="s">
        <v>167</v>
      </c>
      <c r="AU106" s="297" t="s">
        <v>81</v>
      </c>
      <c r="AV106" s="16" t="s">
        <v>163</v>
      </c>
      <c r="AW106" s="16" t="s">
        <v>33</v>
      </c>
      <c r="AX106" s="16" t="s">
        <v>79</v>
      </c>
      <c r="AY106" s="297" t="s">
        <v>156</v>
      </c>
    </row>
    <row r="107" s="2" customFormat="1" ht="24.15" customHeight="1">
      <c r="A107" s="41"/>
      <c r="B107" s="42"/>
      <c r="C107" s="215" t="s">
        <v>81</v>
      </c>
      <c r="D107" s="215" t="s">
        <v>158</v>
      </c>
      <c r="E107" s="216" t="s">
        <v>975</v>
      </c>
      <c r="F107" s="217" t="s">
        <v>976</v>
      </c>
      <c r="G107" s="218" t="s">
        <v>161</v>
      </c>
      <c r="H107" s="219">
        <v>274.743</v>
      </c>
      <c r="I107" s="220"/>
      <c r="J107" s="221">
        <f>ROUND(I107*H107,2)</f>
        <v>0</v>
      </c>
      <c r="K107" s="217" t="s">
        <v>162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163</v>
      </c>
      <c r="AT107" s="226" t="s">
        <v>158</v>
      </c>
      <c r="AU107" s="226" t="s">
        <v>81</v>
      </c>
      <c r="AY107" s="20" t="s">
        <v>156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163</v>
      </c>
      <c r="BM107" s="226" t="s">
        <v>977</v>
      </c>
    </row>
    <row r="108" s="2" customFormat="1">
      <c r="A108" s="41"/>
      <c r="B108" s="42"/>
      <c r="C108" s="43"/>
      <c r="D108" s="228" t="s">
        <v>165</v>
      </c>
      <c r="E108" s="43"/>
      <c r="F108" s="229" t="s">
        <v>978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165</v>
      </c>
      <c r="AU108" s="20" t="s">
        <v>81</v>
      </c>
    </row>
    <row r="109" s="13" customFormat="1">
      <c r="A109" s="13"/>
      <c r="B109" s="233"/>
      <c r="C109" s="234"/>
      <c r="D109" s="235" t="s">
        <v>167</v>
      </c>
      <c r="E109" s="236" t="s">
        <v>19</v>
      </c>
      <c r="F109" s="237" t="s">
        <v>979</v>
      </c>
      <c r="G109" s="234"/>
      <c r="H109" s="238">
        <v>274.743</v>
      </c>
      <c r="I109" s="239"/>
      <c r="J109" s="234"/>
      <c r="K109" s="234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167</v>
      </c>
      <c r="AU109" s="244" t="s">
        <v>81</v>
      </c>
      <c r="AV109" s="13" t="s">
        <v>81</v>
      </c>
      <c r="AW109" s="13" t="s">
        <v>33</v>
      </c>
      <c r="AX109" s="13" t="s">
        <v>72</v>
      </c>
      <c r="AY109" s="244" t="s">
        <v>156</v>
      </c>
    </row>
    <row r="110" s="14" customFormat="1">
      <c r="A110" s="14"/>
      <c r="B110" s="245"/>
      <c r="C110" s="246"/>
      <c r="D110" s="235" t="s">
        <v>167</v>
      </c>
      <c r="E110" s="247" t="s">
        <v>19</v>
      </c>
      <c r="F110" s="248" t="s">
        <v>169</v>
      </c>
      <c r="G110" s="246"/>
      <c r="H110" s="249">
        <v>274.743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167</v>
      </c>
      <c r="AU110" s="255" t="s">
        <v>81</v>
      </c>
      <c r="AV110" s="14" t="s">
        <v>170</v>
      </c>
      <c r="AW110" s="14" t="s">
        <v>33</v>
      </c>
      <c r="AX110" s="14" t="s">
        <v>79</v>
      </c>
      <c r="AY110" s="255" t="s">
        <v>156</v>
      </c>
    </row>
    <row r="111" s="2" customFormat="1" ht="24.15" customHeight="1">
      <c r="A111" s="41"/>
      <c r="B111" s="42"/>
      <c r="C111" s="215" t="s">
        <v>170</v>
      </c>
      <c r="D111" s="215" t="s">
        <v>158</v>
      </c>
      <c r="E111" s="216" t="s">
        <v>980</v>
      </c>
      <c r="F111" s="217" t="s">
        <v>981</v>
      </c>
      <c r="G111" s="218" t="s">
        <v>161</v>
      </c>
      <c r="H111" s="219">
        <v>69.745000000000005</v>
      </c>
      <c r="I111" s="220"/>
      <c r="J111" s="221">
        <f>ROUND(I111*H111,2)</f>
        <v>0</v>
      </c>
      <c r="K111" s="217" t="s">
        <v>162</v>
      </c>
      <c r="L111" s="47"/>
      <c r="M111" s="222" t="s">
        <v>19</v>
      </c>
      <c r="N111" s="223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163</v>
      </c>
      <c r="AT111" s="226" t="s">
        <v>158</v>
      </c>
      <c r="AU111" s="226" t="s">
        <v>81</v>
      </c>
      <c r="AY111" s="20" t="s">
        <v>156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163</v>
      </c>
      <c r="BM111" s="226" t="s">
        <v>982</v>
      </c>
    </row>
    <row r="112" s="2" customFormat="1">
      <c r="A112" s="41"/>
      <c r="B112" s="42"/>
      <c r="C112" s="43"/>
      <c r="D112" s="228" t="s">
        <v>165</v>
      </c>
      <c r="E112" s="43"/>
      <c r="F112" s="229" t="s">
        <v>983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165</v>
      </c>
      <c r="AU112" s="20" t="s">
        <v>81</v>
      </c>
    </row>
    <row r="113" s="13" customFormat="1">
      <c r="A113" s="13"/>
      <c r="B113" s="233"/>
      <c r="C113" s="234"/>
      <c r="D113" s="235" t="s">
        <v>167</v>
      </c>
      <c r="E113" s="236" t="s">
        <v>19</v>
      </c>
      <c r="F113" s="237" t="s">
        <v>984</v>
      </c>
      <c r="G113" s="234"/>
      <c r="H113" s="238">
        <v>4.4000000000000004</v>
      </c>
      <c r="I113" s="239"/>
      <c r="J113" s="234"/>
      <c r="K113" s="234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167</v>
      </c>
      <c r="AU113" s="244" t="s">
        <v>81</v>
      </c>
      <c r="AV113" s="13" t="s">
        <v>81</v>
      </c>
      <c r="AW113" s="13" t="s">
        <v>33</v>
      </c>
      <c r="AX113" s="13" t="s">
        <v>72</v>
      </c>
      <c r="AY113" s="244" t="s">
        <v>156</v>
      </c>
    </row>
    <row r="114" s="13" customFormat="1">
      <c r="A114" s="13"/>
      <c r="B114" s="233"/>
      <c r="C114" s="234"/>
      <c r="D114" s="235" t="s">
        <v>167</v>
      </c>
      <c r="E114" s="236" t="s">
        <v>19</v>
      </c>
      <c r="F114" s="237" t="s">
        <v>985</v>
      </c>
      <c r="G114" s="234"/>
      <c r="H114" s="238">
        <v>32.5</v>
      </c>
      <c r="I114" s="239"/>
      <c r="J114" s="234"/>
      <c r="K114" s="234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167</v>
      </c>
      <c r="AU114" s="244" t="s">
        <v>81</v>
      </c>
      <c r="AV114" s="13" t="s">
        <v>81</v>
      </c>
      <c r="AW114" s="13" t="s">
        <v>33</v>
      </c>
      <c r="AX114" s="13" t="s">
        <v>72</v>
      </c>
      <c r="AY114" s="244" t="s">
        <v>156</v>
      </c>
    </row>
    <row r="115" s="13" customFormat="1">
      <c r="A115" s="13"/>
      <c r="B115" s="233"/>
      <c r="C115" s="234"/>
      <c r="D115" s="235" t="s">
        <v>167</v>
      </c>
      <c r="E115" s="236" t="s">
        <v>19</v>
      </c>
      <c r="F115" s="237" t="s">
        <v>986</v>
      </c>
      <c r="G115" s="234"/>
      <c r="H115" s="238">
        <v>23.274999999999999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167</v>
      </c>
      <c r="AU115" s="244" t="s">
        <v>81</v>
      </c>
      <c r="AV115" s="13" t="s">
        <v>81</v>
      </c>
      <c r="AW115" s="13" t="s">
        <v>33</v>
      </c>
      <c r="AX115" s="13" t="s">
        <v>72</v>
      </c>
      <c r="AY115" s="244" t="s">
        <v>156</v>
      </c>
    </row>
    <row r="116" s="13" customFormat="1">
      <c r="A116" s="13"/>
      <c r="B116" s="233"/>
      <c r="C116" s="234"/>
      <c r="D116" s="235" t="s">
        <v>167</v>
      </c>
      <c r="E116" s="236" t="s">
        <v>19</v>
      </c>
      <c r="F116" s="237" t="s">
        <v>987</v>
      </c>
      <c r="G116" s="234"/>
      <c r="H116" s="238">
        <v>9.5700000000000003</v>
      </c>
      <c r="I116" s="239"/>
      <c r="J116" s="234"/>
      <c r="K116" s="234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167</v>
      </c>
      <c r="AU116" s="244" t="s">
        <v>81</v>
      </c>
      <c r="AV116" s="13" t="s">
        <v>81</v>
      </c>
      <c r="AW116" s="13" t="s">
        <v>33</v>
      </c>
      <c r="AX116" s="13" t="s">
        <v>72</v>
      </c>
      <c r="AY116" s="244" t="s">
        <v>156</v>
      </c>
    </row>
    <row r="117" s="14" customFormat="1">
      <c r="A117" s="14"/>
      <c r="B117" s="245"/>
      <c r="C117" s="246"/>
      <c r="D117" s="235" t="s">
        <v>167</v>
      </c>
      <c r="E117" s="247" t="s">
        <v>19</v>
      </c>
      <c r="F117" s="248" t="s">
        <v>169</v>
      </c>
      <c r="G117" s="246"/>
      <c r="H117" s="249">
        <v>69.745000000000005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167</v>
      </c>
      <c r="AU117" s="255" t="s">
        <v>81</v>
      </c>
      <c r="AV117" s="14" t="s">
        <v>170</v>
      </c>
      <c r="AW117" s="14" t="s">
        <v>33</v>
      </c>
      <c r="AX117" s="14" t="s">
        <v>79</v>
      </c>
      <c r="AY117" s="255" t="s">
        <v>156</v>
      </c>
    </row>
    <row r="118" s="2" customFormat="1" ht="24.15" customHeight="1">
      <c r="A118" s="41"/>
      <c r="B118" s="42"/>
      <c r="C118" s="215" t="s">
        <v>163</v>
      </c>
      <c r="D118" s="215" t="s">
        <v>158</v>
      </c>
      <c r="E118" s="216" t="s">
        <v>988</v>
      </c>
      <c r="F118" s="217" t="s">
        <v>989</v>
      </c>
      <c r="G118" s="218" t="s">
        <v>161</v>
      </c>
      <c r="H118" s="219">
        <v>18.899999999999999</v>
      </c>
      <c r="I118" s="220"/>
      <c r="J118" s="221">
        <f>ROUND(I118*H118,2)</f>
        <v>0</v>
      </c>
      <c r="K118" s="217" t="s">
        <v>162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163</v>
      </c>
      <c r="AT118" s="226" t="s">
        <v>158</v>
      </c>
      <c r="AU118" s="226" t="s">
        <v>81</v>
      </c>
      <c r="AY118" s="20" t="s">
        <v>156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163</v>
      </c>
      <c r="BM118" s="226" t="s">
        <v>990</v>
      </c>
    </row>
    <row r="119" s="2" customFormat="1">
      <c r="A119" s="41"/>
      <c r="B119" s="42"/>
      <c r="C119" s="43"/>
      <c r="D119" s="228" t="s">
        <v>165</v>
      </c>
      <c r="E119" s="43"/>
      <c r="F119" s="229" t="s">
        <v>991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165</v>
      </c>
      <c r="AU119" s="20" t="s">
        <v>81</v>
      </c>
    </row>
    <row r="120" s="13" customFormat="1">
      <c r="A120" s="13"/>
      <c r="B120" s="233"/>
      <c r="C120" s="234"/>
      <c r="D120" s="235" t="s">
        <v>167</v>
      </c>
      <c r="E120" s="236" t="s">
        <v>19</v>
      </c>
      <c r="F120" s="237" t="s">
        <v>992</v>
      </c>
      <c r="G120" s="234"/>
      <c r="H120" s="238">
        <v>4.5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167</v>
      </c>
      <c r="AU120" s="244" t="s">
        <v>81</v>
      </c>
      <c r="AV120" s="13" t="s">
        <v>81</v>
      </c>
      <c r="AW120" s="13" t="s">
        <v>33</v>
      </c>
      <c r="AX120" s="13" t="s">
        <v>72</v>
      </c>
      <c r="AY120" s="244" t="s">
        <v>156</v>
      </c>
    </row>
    <row r="121" s="13" customFormat="1">
      <c r="A121" s="13"/>
      <c r="B121" s="233"/>
      <c r="C121" s="234"/>
      <c r="D121" s="235" t="s">
        <v>167</v>
      </c>
      <c r="E121" s="236" t="s">
        <v>19</v>
      </c>
      <c r="F121" s="237" t="s">
        <v>993</v>
      </c>
      <c r="G121" s="234"/>
      <c r="H121" s="238">
        <v>14.4</v>
      </c>
      <c r="I121" s="239"/>
      <c r="J121" s="234"/>
      <c r="K121" s="234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167</v>
      </c>
      <c r="AU121" s="244" t="s">
        <v>81</v>
      </c>
      <c r="AV121" s="13" t="s">
        <v>81</v>
      </c>
      <c r="AW121" s="13" t="s">
        <v>33</v>
      </c>
      <c r="AX121" s="13" t="s">
        <v>72</v>
      </c>
      <c r="AY121" s="244" t="s">
        <v>156</v>
      </c>
    </row>
    <row r="122" s="14" customFormat="1">
      <c r="A122" s="14"/>
      <c r="B122" s="245"/>
      <c r="C122" s="246"/>
      <c r="D122" s="235" t="s">
        <v>167</v>
      </c>
      <c r="E122" s="247" t="s">
        <v>19</v>
      </c>
      <c r="F122" s="248" t="s">
        <v>169</v>
      </c>
      <c r="G122" s="246"/>
      <c r="H122" s="249">
        <v>18.899999999999999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167</v>
      </c>
      <c r="AU122" s="255" t="s">
        <v>81</v>
      </c>
      <c r="AV122" s="14" t="s">
        <v>170</v>
      </c>
      <c r="AW122" s="14" t="s">
        <v>33</v>
      </c>
      <c r="AX122" s="14" t="s">
        <v>79</v>
      </c>
      <c r="AY122" s="255" t="s">
        <v>156</v>
      </c>
    </row>
    <row r="123" s="2" customFormat="1" ht="16.5" customHeight="1">
      <c r="A123" s="41"/>
      <c r="B123" s="42"/>
      <c r="C123" s="215" t="s">
        <v>190</v>
      </c>
      <c r="D123" s="215" t="s">
        <v>158</v>
      </c>
      <c r="E123" s="216" t="s">
        <v>994</v>
      </c>
      <c r="F123" s="217" t="s">
        <v>995</v>
      </c>
      <c r="G123" s="218" t="s">
        <v>161</v>
      </c>
      <c r="H123" s="219">
        <v>11.505000000000001</v>
      </c>
      <c r="I123" s="220"/>
      <c r="J123" s="221">
        <f>ROUND(I123*H123,2)</f>
        <v>0</v>
      </c>
      <c r="K123" s="217" t="s">
        <v>162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163</v>
      </c>
      <c r="AT123" s="226" t="s">
        <v>158</v>
      </c>
      <c r="AU123" s="226" t="s">
        <v>81</v>
      </c>
      <c r="AY123" s="20" t="s">
        <v>156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163</v>
      </c>
      <c r="BM123" s="226" t="s">
        <v>996</v>
      </c>
    </row>
    <row r="124" s="2" customFormat="1">
      <c r="A124" s="41"/>
      <c r="B124" s="42"/>
      <c r="C124" s="43"/>
      <c r="D124" s="228" t="s">
        <v>165</v>
      </c>
      <c r="E124" s="43"/>
      <c r="F124" s="229" t="s">
        <v>997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165</v>
      </c>
      <c r="AU124" s="20" t="s">
        <v>81</v>
      </c>
    </row>
    <row r="125" s="13" customFormat="1">
      <c r="A125" s="13"/>
      <c r="B125" s="233"/>
      <c r="C125" s="234"/>
      <c r="D125" s="235" t="s">
        <v>167</v>
      </c>
      <c r="E125" s="236" t="s">
        <v>19</v>
      </c>
      <c r="F125" s="237" t="s">
        <v>998</v>
      </c>
      <c r="G125" s="234"/>
      <c r="H125" s="238">
        <v>3.105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167</v>
      </c>
      <c r="AU125" s="244" t="s">
        <v>81</v>
      </c>
      <c r="AV125" s="13" t="s">
        <v>81</v>
      </c>
      <c r="AW125" s="13" t="s">
        <v>33</v>
      </c>
      <c r="AX125" s="13" t="s">
        <v>72</v>
      </c>
      <c r="AY125" s="244" t="s">
        <v>156</v>
      </c>
    </row>
    <row r="126" s="13" customFormat="1">
      <c r="A126" s="13"/>
      <c r="B126" s="233"/>
      <c r="C126" s="234"/>
      <c r="D126" s="235" t="s">
        <v>167</v>
      </c>
      <c r="E126" s="236" t="s">
        <v>19</v>
      </c>
      <c r="F126" s="237" t="s">
        <v>999</v>
      </c>
      <c r="G126" s="234"/>
      <c r="H126" s="238">
        <v>8.4000000000000004</v>
      </c>
      <c r="I126" s="239"/>
      <c r="J126" s="234"/>
      <c r="K126" s="234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167</v>
      </c>
      <c r="AU126" s="244" t="s">
        <v>81</v>
      </c>
      <c r="AV126" s="13" t="s">
        <v>81</v>
      </c>
      <c r="AW126" s="13" t="s">
        <v>33</v>
      </c>
      <c r="AX126" s="13" t="s">
        <v>72</v>
      </c>
      <c r="AY126" s="244" t="s">
        <v>156</v>
      </c>
    </row>
    <row r="127" s="14" customFormat="1">
      <c r="A127" s="14"/>
      <c r="B127" s="245"/>
      <c r="C127" s="246"/>
      <c r="D127" s="235" t="s">
        <v>167</v>
      </c>
      <c r="E127" s="247" t="s">
        <v>19</v>
      </c>
      <c r="F127" s="248" t="s">
        <v>169</v>
      </c>
      <c r="G127" s="246"/>
      <c r="H127" s="249">
        <v>11.505000000000001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167</v>
      </c>
      <c r="AU127" s="255" t="s">
        <v>81</v>
      </c>
      <c r="AV127" s="14" t="s">
        <v>170</v>
      </c>
      <c r="AW127" s="14" t="s">
        <v>33</v>
      </c>
      <c r="AX127" s="14" t="s">
        <v>79</v>
      </c>
      <c r="AY127" s="255" t="s">
        <v>156</v>
      </c>
    </row>
    <row r="128" s="2" customFormat="1" ht="24.15" customHeight="1">
      <c r="A128" s="41"/>
      <c r="B128" s="42"/>
      <c r="C128" s="215" t="s">
        <v>196</v>
      </c>
      <c r="D128" s="215" t="s">
        <v>158</v>
      </c>
      <c r="E128" s="216" t="s">
        <v>184</v>
      </c>
      <c r="F128" s="217" t="s">
        <v>185</v>
      </c>
      <c r="G128" s="218" t="s">
        <v>161</v>
      </c>
      <c r="H128" s="219">
        <v>211.76499999999999</v>
      </c>
      <c r="I128" s="220"/>
      <c r="J128" s="221">
        <f>ROUND(I128*H128,2)</f>
        <v>0</v>
      </c>
      <c r="K128" s="217" t="s">
        <v>162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163</v>
      </c>
      <c r="AT128" s="226" t="s">
        <v>158</v>
      </c>
      <c r="AU128" s="226" t="s">
        <v>81</v>
      </c>
      <c r="AY128" s="20" t="s">
        <v>156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163</v>
      </c>
      <c r="BM128" s="226" t="s">
        <v>1000</v>
      </c>
    </row>
    <row r="129" s="2" customFormat="1">
      <c r="A129" s="41"/>
      <c r="B129" s="42"/>
      <c r="C129" s="43"/>
      <c r="D129" s="228" t="s">
        <v>165</v>
      </c>
      <c r="E129" s="43"/>
      <c r="F129" s="229" t="s">
        <v>187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165</v>
      </c>
      <c r="AU129" s="20" t="s">
        <v>81</v>
      </c>
    </row>
    <row r="130" s="15" customFormat="1">
      <c r="A130" s="15"/>
      <c r="B130" s="256"/>
      <c r="C130" s="257"/>
      <c r="D130" s="235" t="s">
        <v>167</v>
      </c>
      <c r="E130" s="258" t="s">
        <v>19</v>
      </c>
      <c r="F130" s="259" t="s">
        <v>1001</v>
      </c>
      <c r="G130" s="257"/>
      <c r="H130" s="258" t="s">
        <v>19</v>
      </c>
      <c r="I130" s="260"/>
      <c r="J130" s="257"/>
      <c r="K130" s="257"/>
      <c r="L130" s="261"/>
      <c r="M130" s="262"/>
      <c r="N130" s="263"/>
      <c r="O130" s="263"/>
      <c r="P130" s="263"/>
      <c r="Q130" s="263"/>
      <c r="R130" s="263"/>
      <c r="S130" s="263"/>
      <c r="T130" s="26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5" t="s">
        <v>167</v>
      </c>
      <c r="AU130" s="265" t="s">
        <v>81</v>
      </c>
      <c r="AV130" s="15" t="s">
        <v>79</v>
      </c>
      <c r="AW130" s="15" t="s">
        <v>33</v>
      </c>
      <c r="AX130" s="15" t="s">
        <v>72</v>
      </c>
      <c r="AY130" s="265" t="s">
        <v>156</v>
      </c>
    </row>
    <row r="131" s="15" customFormat="1">
      <c r="A131" s="15"/>
      <c r="B131" s="256"/>
      <c r="C131" s="257"/>
      <c r="D131" s="235" t="s">
        <v>167</v>
      </c>
      <c r="E131" s="258" t="s">
        <v>19</v>
      </c>
      <c r="F131" s="259" t="s">
        <v>1002</v>
      </c>
      <c r="G131" s="257"/>
      <c r="H131" s="258" t="s">
        <v>19</v>
      </c>
      <c r="I131" s="260"/>
      <c r="J131" s="257"/>
      <c r="K131" s="257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167</v>
      </c>
      <c r="AU131" s="265" t="s">
        <v>81</v>
      </c>
      <c r="AV131" s="15" t="s">
        <v>79</v>
      </c>
      <c r="AW131" s="15" t="s">
        <v>33</v>
      </c>
      <c r="AX131" s="15" t="s">
        <v>72</v>
      </c>
      <c r="AY131" s="265" t="s">
        <v>156</v>
      </c>
    </row>
    <row r="132" s="13" customFormat="1">
      <c r="A132" s="13"/>
      <c r="B132" s="233"/>
      <c r="C132" s="234"/>
      <c r="D132" s="235" t="s">
        <v>167</v>
      </c>
      <c r="E132" s="236" t="s">
        <v>19</v>
      </c>
      <c r="F132" s="237" t="s">
        <v>1003</v>
      </c>
      <c r="G132" s="234"/>
      <c r="H132" s="238">
        <v>22.765000000000001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167</v>
      </c>
      <c r="AU132" s="244" t="s">
        <v>81</v>
      </c>
      <c r="AV132" s="13" t="s">
        <v>81</v>
      </c>
      <c r="AW132" s="13" t="s">
        <v>33</v>
      </c>
      <c r="AX132" s="13" t="s">
        <v>72</v>
      </c>
      <c r="AY132" s="244" t="s">
        <v>156</v>
      </c>
    </row>
    <row r="133" s="15" customFormat="1">
      <c r="A133" s="15"/>
      <c r="B133" s="256"/>
      <c r="C133" s="257"/>
      <c r="D133" s="235" t="s">
        <v>167</v>
      </c>
      <c r="E133" s="258" t="s">
        <v>19</v>
      </c>
      <c r="F133" s="259" t="s">
        <v>1004</v>
      </c>
      <c r="G133" s="257"/>
      <c r="H133" s="258" t="s">
        <v>19</v>
      </c>
      <c r="I133" s="260"/>
      <c r="J133" s="257"/>
      <c r="K133" s="257"/>
      <c r="L133" s="261"/>
      <c r="M133" s="262"/>
      <c r="N133" s="263"/>
      <c r="O133" s="263"/>
      <c r="P133" s="263"/>
      <c r="Q133" s="263"/>
      <c r="R133" s="263"/>
      <c r="S133" s="263"/>
      <c r="T133" s="26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5" t="s">
        <v>167</v>
      </c>
      <c r="AU133" s="265" t="s">
        <v>81</v>
      </c>
      <c r="AV133" s="15" t="s">
        <v>79</v>
      </c>
      <c r="AW133" s="15" t="s">
        <v>33</v>
      </c>
      <c r="AX133" s="15" t="s">
        <v>72</v>
      </c>
      <c r="AY133" s="265" t="s">
        <v>156</v>
      </c>
    </row>
    <row r="134" s="13" customFormat="1">
      <c r="A134" s="13"/>
      <c r="B134" s="233"/>
      <c r="C134" s="234"/>
      <c r="D134" s="235" t="s">
        <v>167</v>
      </c>
      <c r="E134" s="236" t="s">
        <v>19</v>
      </c>
      <c r="F134" s="237" t="s">
        <v>1005</v>
      </c>
      <c r="G134" s="234"/>
      <c r="H134" s="238">
        <v>13.25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167</v>
      </c>
      <c r="AU134" s="244" t="s">
        <v>81</v>
      </c>
      <c r="AV134" s="13" t="s">
        <v>81</v>
      </c>
      <c r="AW134" s="13" t="s">
        <v>33</v>
      </c>
      <c r="AX134" s="13" t="s">
        <v>72</v>
      </c>
      <c r="AY134" s="244" t="s">
        <v>156</v>
      </c>
    </row>
    <row r="135" s="15" customFormat="1">
      <c r="A135" s="15"/>
      <c r="B135" s="256"/>
      <c r="C135" s="257"/>
      <c r="D135" s="235" t="s">
        <v>167</v>
      </c>
      <c r="E135" s="258" t="s">
        <v>19</v>
      </c>
      <c r="F135" s="259" t="s">
        <v>1006</v>
      </c>
      <c r="G135" s="257"/>
      <c r="H135" s="258" t="s">
        <v>19</v>
      </c>
      <c r="I135" s="260"/>
      <c r="J135" s="257"/>
      <c r="K135" s="257"/>
      <c r="L135" s="261"/>
      <c r="M135" s="262"/>
      <c r="N135" s="263"/>
      <c r="O135" s="263"/>
      <c r="P135" s="263"/>
      <c r="Q135" s="263"/>
      <c r="R135" s="263"/>
      <c r="S135" s="263"/>
      <c r="T135" s="26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5" t="s">
        <v>167</v>
      </c>
      <c r="AU135" s="265" t="s">
        <v>81</v>
      </c>
      <c r="AV135" s="15" t="s">
        <v>79</v>
      </c>
      <c r="AW135" s="15" t="s">
        <v>33</v>
      </c>
      <c r="AX135" s="15" t="s">
        <v>72</v>
      </c>
      <c r="AY135" s="265" t="s">
        <v>156</v>
      </c>
    </row>
    <row r="136" s="13" customFormat="1">
      <c r="A136" s="13"/>
      <c r="B136" s="233"/>
      <c r="C136" s="234"/>
      <c r="D136" s="235" t="s">
        <v>167</v>
      </c>
      <c r="E136" s="236" t="s">
        <v>19</v>
      </c>
      <c r="F136" s="237" t="s">
        <v>1007</v>
      </c>
      <c r="G136" s="234"/>
      <c r="H136" s="238">
        <v>134.83500000000001</v>
      </c>
      <c r="I136" s="239"/>
      <c r="J136" s="234"/>
      <c r="K136" s="234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167</v>
      </c>
      <c r="AU136" s="244" t="s">
        <v>81</v>
      </c>
      <c r="AV136" s="13" t="s">
        <v>81</v>
      </c>
      <c r="AW136" s="13" t="s">
        <v>33</v>
      </c>
      <c r="AX136" s="13" t="s">
        <v>72</v>
      </c>
      <c r="AY136" s="244" t="s">
        <v>156</v>
      </c>
    </row>
    <row r="137" s="14" customFormat="1">
      <c r="A137" s="14"/>
      <c r="B137" s="245"/>
      <c r="C137" s="246"/>
      <c r="D137" s="235" t="s">
        <v>167</v>
      </c>
      <c r="E137" s="247" t="s">
        <v>19</v>
      </c>
      <c r="F137" s="248" t="s">
        <v>169</v>
      </c>
      <c r="G137" s="246"/>
      <c r="H137" s="249">
        <v>170.84999999999999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167</v>
      </c>
      <c r="AU137" s="255" t="s">
        <v>81</v>
      </c>
      <c r="AV137" s="14" t="s">
        <v>170</v>
      </c>
      <c r="AW137" s="14" t="s">
        <v>33</v>
      </c>
      <c r="AX137" s="14" t="s">
        <v>72</v>
      </c>
      <c r="AY137" s="255" t="s">
        <v>156</v>
      </c>
    </row>
    <row r="138" s="15" customFormat="1">
      <c r="A138" s="15"/>
      <c r="B138" s="256"/>
      <c r="C138" s="257"/>
      <c r="D138" s="235" t="s">
        <v>167</v>
      </c>
      <c r="E138" s="258" t="s">
        <v>19</v>
      </c>
      <c r="F138" s="259" t="s">
        <v>1008</v>
      </c>
      <c r="G138" s="257"/>
      <c r="H138" s="258" t="s">
        <v>19</v>
      </c>
      <c r="I138" s="260"/>
      <c r="J138" s="257"/>
      <c r="K138" s="257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167</v>
      </c>
      <c r="AU138" s="265" t="s">
        <v>81</v>
      </c>
      <c r="AV138" s="15" t="s">
        <v>79</v>
      </c>
      <c r="AW138" s="15" t="s">
        <v>33</v>
      </c>
      <c r="AX138" s="15" t="s">
        <v>72</v>
      </c>
      <c r="AY138" s="265" t="s">
        <v>156</v>
      </c>
    </row>
    <row r="139" s="15" customFormat="1">
      <c r="A139" s="15"/>
      <c r="B139" s="256"/>
      <c r="C139" s="257"/>
      <c r="D139" s="235" t="s">
        <v>167</v>
      </c>
      <c r="E139" s="258" t="s">
        <v>19</v>
      </c>
      <c r="F139" s="259" t="s">
        <v>1009</v>
      </c>
      <c r="G139" s="257"/>
      <c r="H139" s="258" t="s">
        <v>19</v>
      </c>
      <c r="I139" s="260"/>
      <c r="J139" s="257"/>
      <c r="K139" s="257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167</v>
      </c>
      <c r="AU139" s="265" t="s">
        <v>81</v>
      </c>
      <c r="AV139" s="15" t="s">
        <v>79</v>
      </c>
      <c r="AW139" s="15" t="s">
        <v>33</v>
      </c>
      <c r="AX139" s="15" t="s">
        <v>72</v>
      </c>
      <c r="AY139" s="265" t="s">
        <v>156</v>
      </c>
    </row>
    <row r="140" s="13" customFormat="1">
      <c r="A140" s="13"/>
      <c r="B140" s="233"/>
      <c r="C140" s="234"/>
      <c r="D140" s="235" t="s">
        <v>167</v>
      </c>
      <c r="E140" s="236" t="s">
        <v>19</v>
      </c>
      <c r="F140" s="237" t="s">
        <v>1010</v>
      </c>
      <c r="G140" s="234"/>
      <c r="H140" s="238">
        <v>1.76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167</v>
      </c>
      <c r="AU140" s="244" t="s">
        <v>81</v>
      </c>
      <c r="AV140" s="13" t="s">
        <v>81</v>
      </c>
      <c r="AW140" s="13" t="s">
        <v>33</v>
      </c>
      <c r="AX140" s="13" t="s">
        <v>72</v>
      </c>
      <c r="AY140" s="244" t="s">
        <v>156</v>
      </c>
    </row>
    <row r="141" s="13" customFormat="1">
      <c r="A141" s="13"/>
      <c r="B141" s="233"/>
      <c r="C141" s="234"/>
      <c r="D141" s="235" t="s">
        <v>167</v>
      </c>
      <c r="E141" s="236" t="s">
        <v>19</v>
      </c>
      <c r="F141" s="237" t="s">
        <v>1011</v>
      </c>
      <c r="G141" s="234"/>
      <c r="H141" s="238">
        <v>17.5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167</v>
      </c>
      <c r="AU141" s="244" t="s">
        <v>81</v>
      </c>
      <c r="AV141" s="13" t="s">
        <v>81</v>
      </c>
      <c r="AW141" s="13" t="s">
        <v>33</v>
      </c>
      <c r="AX141" s="13" t="s">
        <v>72</v>
      </c>
      <c r="AY141" s="244" t="s">
        <v>156</v>
      </c>
    </row>
    <row r="142" s="13" customFormat="1">
      <c r="A142" s="13"/>
      <c r="B142" s="233"/>
      <c r="C142" s="234"/>
      <c r="D142" s="235" t="s">
        <v>167</v>
      </c>
      <c r="E142" s="236" t="s">
        <v>19</v>
      </c>
      <c r="F142" s="237" t="s">
        <v>1012</v>
      </c>
      <c r="G142" s="234"/>
      <c r="H142" s="238">
        <v>11.875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167</v>
      </c>
      <c r="AU142" s="244" t="s">
        <v>81</v>
      </c>
      <c r="AV142" s="13" t="s">
        <v>81</v>
      </c>
      <c r="AW142" s="13" t="s">
        <v>33</v>
      </c>
      <c r="AX142" s="13" t="s">
        <v>72</v>
      </c>
      <c r="AY142" s="244" t="s">
        <v>156</v>
      </c>
    </row>
    <row r="143" s="13" customFormat="1">
      <c r="A143" s="13"/>
      <c r="B143" s="233"/>
      <c r="C143" s="234"/>
      <c r="D143" s="235" t="s">
        <v>167</v>
      </c>
      <c r="E143" s="236" t="s">
        <v>19</v>
      </c>
      <c r="F143" s="237" t="s">
        <v>1013</v>
      </c>
      <c r="G143" s="234"/>
      <c r="H143" s="238">
        <v>5.2800000000000002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167</v>
      </c>
      <c r="AU143" s="244" t="s">
        <v>81</v>
      </c>
      <c r="AV143" s="13" t="s">
        <v>81</v>
      </c>
      <c r="AW143" s="13" t="s">
        <v>33</v>
      </c>
      <c r="AX143" s="13" t="s">
        <v>72</v>
      </c>
      <c r="AY143" s="244" t="s">
        <v>156</v>
      </c>
    </row>
    <row r="144" s="14" customFormat="1">
      <c r="A144" s="14"/>
      <c r="B144" s="245"/>
      <c r="C144" s="246"/>
      <c r="D144" s="235" t="s">
        <v>167</v>
      </c>
      <c r="E144" s="247" t="s">
        <v>19</v>
      </c>
      <c r="F144" s="248" t="s">
        <v>169</v>
      </c>
      <c r="G144" s="246"/>
      <c r="H144" s="249">
        <v>36.414999999999999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167</v>
      </c>
      <c r="AU144" s="255" t="s">
        <v>81</v>
      </c>
      <c r="AV144" s="14" t="s">
        <v>170</v>
      </c>
      <c r="AW144" s="14" t="s">
        <v>33</v>
      </c>
      <c r="AX144" s="14" t="s">
        <v>72</v>
      </c>
      <c r="AY144" s="255" t="s">
        <v>156</v>
      </c>
    </row>
    <row r="145" s="15" customFormat="1">
      <c r="A145" s="15"/>
      <c r="B145" s="256"/>
      <c r="C145" s="257"/>
      <c r="D145" s="235" t="s">
        <v>167</v>
      </c>
      <c r="E145" s="258" t="s">
        <v>19</v>
      </c>
      <c r="F145" s="259" t="s">
        <v>1014</v>
      </c>
      <c r="G145" s="257"/>
      <c r="H145" s="258" t="s">
        <v>19</v>
      </c>
      <c r="I145" s="260"/>
      <c r="J145" s="257"/>
      <c r="K145" s="257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167</v>
      </c>
      <c r="AU145" s="265" t="s">
        <v>81</v>
      </c>
      <c r="AV145" s="15" t="s">
        <v>79</v>
      </c>
      <c r="AW145" s="15" t="s">
        <v>33</v>
      </c>
      <c r="AX145" s="15" t="s">
        <v>72</v>
      </c>
      <c r="AY145" s="265" t="s">
        <v>156</v>
      </c>
    </row>
    <row r="146" s="13" customFormat="1">
      <c r="A146" s="13"/>
      <c r="B146" s="233"/>
      <c r="C146" s="234"/>
      <c r="D146" s="235" t="s">
        <v>167</v>
      </c>
      <c r="E146" s="236" t="s">
        <v>19</v>
      </c>
      <c r="F146" s="237" t="s">
        <v>1015</v>
      </c>
      <c r="G146" s="234"/>
      <c r="H146" s="238">
        <v>0.90000000000000002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167</v>
      </c>
      <c r="AU146" s="244" t="s">
        <v>81</v>
      </c>
      <c r="AV146" s="13" t="s">
        <v>81</v>
      </c>
      <c r="AW146" s="13" t="s">
        <v>33</v>
      </c>
      <c r="AX146" s="13" t="s">
        <v>72</v>
      </c>
      <c r="AY146" s="244" t="s">
        <v>156</v>
      </c>
    </row>
    <row r="147" s="13" customFormat="1">
      <c r="A147" s="13"/>
      <c r="B147" s="233"/>
      <c r="C147" s="234"/>
      <c r="D147" s="235" t="s">
        <v>167</v>
      </c>
      <c r="E147" s="236" t="s">
        <v>19</v>
      </c>
      <c r="F147" s="237" t="s">
        <v>1016</v>
      </c>
      <c r="G147" s="234"/>
      <c r="H147" s="238">
        <v>3.6000000000000001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167</v>
      </c>
      <c r="AU147" s="244" t="s">
        <v>81</v>
      </c>
      <c r="AV147" s="13" t="s">
        <v>81</v>
      </c>
      <c r="AW147" s="13" t="s">
        <v>33</v>
      </c>
      <c r="AX147" s="13" t="s">
        <v>72</v>
      </c>
      <c r="AY147" s="244" t="s">
        <v>156</v>
      </c>
    </row>
    <row r="148" s="14" customFormat="1">
      <c r="A148" s="14"/>
      <c r="B148" s="245"/>
      <c r="C148" s="246"/>
      <c r="D148" s="235" t="s">
        <v>167</v>
      </c>
      <c r="E148" s="247" t="s">
        <v>19</v>
      </c>
      <c r="F148" s="248" t="s">
        <v>169</v>
      </c>
      <c r="G148" s="246"/>
      <c r="H148" s="249">
        <v>4.5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167</v>
      </c>
      <c r="AU148" s="255" t="s">
        <v>81</v>
      </c>
      <c r="AV148" s="14" t="s">
        <v>170</v>
      </c>
      <c r="AW148" s="14" t="s">
        <v>33</v>
      </c>
      <c r="AX148" s="14" t="s">
        <v>72</v>
      </c>
      <c r="AY148" s="255" t="s">
        <v>156</v>
      </c>
    </row>
    <row r="149" s="16" customFormat="1">
      <c r="A149" s="16"/>
      <c r="B149" s="287"/>
      <c r="C149" s="288"/>
      <c r="D149" s="235" t="s">
        <v>167</v>
      </c>
      <c r="E149" s="289" t="s">
        <v>19</v>
      </c>
      <c r="F149" s="290" t="s">
        <v>974</v>
      </c>
      <c r="G149" s="288"/>
      <c r="H149" s="291">
        <v>211.76499999999999</v>
      </c>
      <c r="I149" s="292"/>
      <c r="J149" s="288"/>
      <c r="K149" s="288"/>
      <c r="L149" s="293"/>
      <c r="M149" s="294"/>
      <c r="N149" s="295"/>
      <c r="O149" s="295"/>
      <c r="P149" s="295"/>
      <c r="Q149" s="295"/>
      <c r="R149" s="295"/>
      <c r="S149" s="295"/>
      <c r="T149" s="29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7" t="s">
        <v>167</v>
      </c>
      <c r="AU149" s="297" t="s">
        <v>81</v>
      </c>
      <c r="AV149" s="16" t="s">
        <v>163</v>
      </c>
      <c r="AW149" s="16" t="s">
        <v>33</v>
      </c>
      <c r="AX149" s="16" t="s">
        <v>79</v>
      </c>
      <c r="AY149" s="297" t="s">
        <v>156</v>
      </c>
    </row>
    <row r="150" s="2" customFormat="1" ht="24.15" customHeight="1">
      <c r="A150" s="41"/>
      <c r="B150" s="42"/>
      <c r="C150" s="215" t="s">
        <v>201</v>
      </c>
      <c r="D150" s="215" t="s">
        <v>158</v>
      </c>
      <c r="E150" s="216" t="s">
        <v>184</v>
      </c>
      <c r="F150" s="217" t="s">
        <v>185</v>
      </c>
      <c r="G150" s="218" t="s">
        <v>161</v>
      </c>
      <c r="H150" s="219">
        <v>49.042000000000002</v>
      </c>
      <c r="I150" s="220"/>
      <c r="J150" s="221">
        <f>ROUND(I150*H150,2)</f>
        <v>0</v>
      </c>
      <c r="K150" s="217" t="s">
        <v>162</v>
      </c>
      <c r="L150" s="47"/>
      <c r="M150" s="222" t="s">
        <v>19</v>
      </c>
      <c r="N150" s="223" t="s">
        <v>43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163</v>
      </c>
      <c r="AT150" s="226" t="s">
        <v>158</v>
      </c>
      <c r="AU150" s="226" t="s">
        <v>81</v>
      </c>
      <c r="AY150" s="20" t="s">
        <v>156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79</v>
      </c>
      <c r="BK150" s="227">
        <f>ROUND(I150*H150,2)</f>
        <v>0</v>
      </c>
      <c r="BL150" s="20" t="s">
        <v>163</v>
      </c>
      <c r="BM150" s="226" t="s">
        <v>1017</v>
      </c>
    </row>
    <row r="151" s="2" customFormat="1">
      <c r="A151" s="41"/>
      <c r="B151" s="42"/>
      <c r="C151" s="43"/>
      <c r="D151" s="228" t="s">
        <v>165</v>
      </c>
      <c r="E151" s="43"/>
      <c r="F151" s="229" t="s">
        <v>187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165</v>
      </c>
      <c r="AU151" s="20" t="s">
        <v>81</v>
      </c>
    </row>
    <row r="152" s="15" customFormat="1">
      <c r="A152" s="15"/>
      <c r="B152" s="256"/>
      <c r="C152" s="257"/>
      <c r="D152" s="235" t="s">
        <v>167</v>
      </c>
      <c r="E152" s="258" t="s">
        <v>19</v>
      </c>
      <c r="F152" s="259" t="s">
        <v>1001</v>
      </c>
      <c r="G152" s="257"/>
      <c r="H152" s="258" t="s">
        <v>19</v>
      </c>
      <c r="I152" s="260"/>
      <c r="J152" s="257"/>
      <c r="K152" s="257"/>
      <c r="L152" s="261"/>
      <c r="M152" s="262"/>
      <c r="N152" s="263"/>
      <c r="O152" s="263"/>
      <c r="P152" s="263"/>
      <c r="Q152" s="263"/>
      <c r="R152" s="263"/>
      <c r="S152" s="263"/>
      <c r="T152" s="26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5" t="s">
        <v>167</v>
      </c>
      <c r="AU152" s="265" t="s">
        <v>81</v>
      </c>
      <c r="AV152" s="15" t="s">
        <v>79</v>
      </c>
      <c r="AW152" s="15" t="s">
        <v>33</v>
      </c>
      <c r="AX152" s="15" t="s">
        <v>72</v>
      </c>
      <c r="AY152" s="265" t="s">
        <v>156</v>
      </c>
    </row>
    <row r="153" s="15" customFormat="1">
      <c r="A153" s="15"/>
      <c r="B153" s="256"/>
      <c r="C153" s="257"/>
      <c r="D153" s="235" t="s">
        <v>167</v>
      </c>
      <c r="E153" s="258" t="s">
        <v>19</v>
      </c>
      <c r="F153" s="259" t="s">
        <v>1018</v>
      </c>
      <c r="G153" s="257"/>
      <c r="H153" s="258" t="s">
        <v>19</v>
      </c>
      <c r="I153" s="260"/>
      <c r="J153" s="257"/>
      <c r="K153" s="257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167</v>
      </c>
      <c r="AU153" s="265" t="s">
        <v>81</v>
      </c>
      <c r="AV153" s="15" t="s">
        <v>79</v>
      </c>
      <c r="AW153" s="15" t="s">
        <v>33</v>
      </c>
      <c r="AX153" s="15" t="s">
        <v>72</v>
      </c>
      <c r="AY153" s="265" t="s">
        <v>156</v>
      </c>
    </row>
    <row r="154" s="13" customFormat="1">
      <c r="A154" s="13"/>
      <c r="B154" s="233"/>
      <c r="C154" s="234"/>
      <c r="D154" s="235" t="s">
        <v>167</v>
      </c>
      <c r="E154" s="236" t="s">
        <v>19</v>
      </c>
      <c r="F154" s="237" t="s">
        <v>1019</v>
      </c>
      <c r="G154" s="234"/>
      <c r="H154" s="238">
        <v>49.042000000000002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167</v>
      </c>
      <c r="AU154" s="244" t="s">
        <v>81</v>
      </c>
      <c r="AV154" s="13" t="s">
        <v>81</v>
      </c>
      <c r="AW154" s="13" t="s">
        <v>33</v>
      </c>
      <c r="AX154" s="13" t="s">
        <v>72</v>
      </c>
      <c r="AY154" s="244" t="s">
        <v>156</v>
      </c>
    </row>
    <row r="155" s="14" customFormat="1">
      <c r="A155" s="14"/>
      <c r="B155" s="245"/>
      <c r="C155" s="246"/>
      <c r="D155" s="235" t="s">
        <v>167</v>
      </c>
      <c r="E155" s="247" t="s">
        <v>19</v>
      </c>
      <c r="F155" s="248" t="s">
        <v>169</v>
      </c>
      <c r="G155" s="246"/>
      <c r="H155" s="249">
        <v>49.042000000000002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167</v>
      </c>
      <c r="AU155" s="255" t="s">
        <v>81</v>
      </c>
      <c r="AV155" s="14" t="s">
        <v>170</v>
      </c>
      <c r="AW155" s="14" t="s">
        <v>33</v>
      </c>
      <c r="AX155" s="14" t="s">
        <v>79</v>
      </c>
      <c r="AY155" s="255" t="s">
        <v>156</v>
      </c>
    </row>
    <row r="156" s="2" customFormat="1" ht="16.5" customHeight="1">
      <c r="A156" s="41"/>
      <c r="B156" s="42"/>
      <c r="C156" s="266" t="s">
        <v>210</v>
      </c>
      <c r="D156" s="266" t="s">
        <v>237</v>
      </c>
      <c r="E156" s="267" t="s">
        <v>1020</v>
      </c>
      <c r="F156" s="268" t="s">
        <v>1021</v>
      </c>
      <c r="G156" s="269" t="s">
        <v>218</v>
      </c>
      <c r="H156" s="270">
        <v>92.793000000000006</v>
      </c>
      <c r="I156" s="271"/>
      <c r="J156" s="272">
        <f>ROUND(I156*H156,2)</f>
        <v>0</v>
      </c>
      <c r="K156" s="268" t="s">
        <v>162</v>
      </c>
      <c r="L156" s="273"/>
      <c r="M156" s="274" t="s">
        <v>19</v>
      </c>
      <c r="N156" s="275" t="s">
        <v>43</v>
      </c>
      <c r="O156" s="87"/>
      <c r="P156" s="224">
        <f>O156*H156</f>
        <v>0</v>
      </c>
      <c r="Q156" s="224">
        <v>1</v>
      </c>
      <c r="R156" s="224">
        <f>Q156*H156</f>
        <v>92.793000000000006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210</v>
      </c>
      <c r="AT156" s="226" t="s">
        <v>237</v>
      </c>
      <c r="AU156" s="226" t="s">
        <v>81</v>
      </c>
      <c r="AY156" s="20" t="s">
        <v>156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163</v>
      </c>
      <c r="BM156" s="226" t="s">
        <v>1022</v>
      </c>
    </row>
    <row r="157" s="13" customFormat="1">
      <c r="A157" s="13"/>
      <c r="B157" s="233"/>
      <c r="C157" s="234"/>
      <c r="D157" s="235" t="s">
        <v>167</v>
      </c>
      <c r="E157" s="234"/>
      <c r="F157" s="237" t="s">
        <v>1023</v>
      </c>
      <c r="G157" s="234"/>
      <c r="H157" s="238">
        <v>92.793000000000006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167</v>
      </c>
      <c r="AU157" s="244" t="s">
        <v>81</v>
      </c>
      <c r="AV157" s="13" t="s">
        <v>81</v>
      </c>
      <c r="AW157" s="13" t="s">
        <v>4</v>
      </c>
      <c r="AX157" s="13" t="s">
        <v>79</v>
      </c>
      <c r="AY157" s="244" t="s">
        <v>156</v>
      </c>
    </row>
    <row r="158" s="2" customFormat="1" ht="37.8" customHeight="1">
      <c r="A158" s="41"/>
      <c r="B158" s="42"/>
      <c r="C158" s="215" t="s">
        <v>215</v>
      </c>
      <c r="D158" s="215" t="s">
        <v>158</v>
      </c>
      <c r="E158" s="216" t="s">
        <v>1024</v>
      </c>
      <c r="F158" s="217" t="s">
        <v>1025</v>
      </c>
      <c r="G158" s="218" t="s">
        <v>161</v>
      </c>
      <c r="H158" s="219">
        <v>2.028</v>
      </c>
      <c r="I158" s="220"/>
      <c r="J158" s="221">
        <f>ROUND(I158*H158,2)</f>
        <v>0</v>
      </c>
      <c r="K158" s="217" t="s">
        <v>162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163</v>
      </c>
      <c r="AT158" s="226" t="s">
        <v>158</v>
      </c>
      <c r="AU158" s="226" t="s">
        <v>81</v>
      </c>
      <c r="AY158" s="20" t="s">
        <v>156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163</v>
      </c>
      <c r="BM158" s="226" t="s">
        <v>1026</v>
      </c>
    </row>
    <row r="159" s="2" customFormat="1">
      <c r="A159" s="41"/>
      <c r="B159" s="42"/>
      <c r="C159" s="43"/>
      <c r="D159" s="228" t="s">
        <v>165</v>
      </c>
      <c r="E159" s="43"/>
      <c r="F159" s="229" t="s">
        <v>1027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165</v>
      </c>
      <c r="AU159" s="20" t="s">
        <v>81</v>
      </c>
    </row>
    <row r="160" s="15" customFormat="1">
      <c r="A160" s="15"/>
      <c r="B160" s="256"/>
      <c r="C160" s="257"/>
      <c r="D160" s="235" t="s">
        <v>167</v>
      </c>
      <c r="E160" s="258" t="s">
        <v>19</v>
      </c>
      <c r="F160" s="259" t="s">
        <v>1028</v>
      </c>
      <c r="G160" s="257"/>
      <c r="H160" s="258" t="s">
        <v>19</v>
      </c>
      <c r="I160" s="260"/>
      <c r="J160" s="257"/>
      <c r="K160" s="257"/>
      <c r="L160" s="261"/>
      <c r="M160" s="262"/>
      <c r="N160" s="263"/>
      <c r="O160" s="263"/>
      <c r="P160" s="263"/>
      <c r="Q160" s="263"/>
      <c r="R160" s="263"/>
      <c r="S160" s="263"/>
      <c r="T160" s="26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5" t="s">
        <v>167</v>
      </c>
      <c r="AU160" s="265" t="s">
        <v>81</v>
      </c>
      <c r="AV160" s="15" t="s">
        <v>79</v>
      </c>
      <c r="AW160" s="15" t="s">
        <v>33</v>
      </c>
      <c r="AX160" s="15" t="s">
        <v>72</v>
      </c>
      <c r="AY160" s="265" t="s">
        <v>156</v>
      </c>
    </row>
    <row r="161" s="13" customFormat="1">
      <c r="A161" s="13"/>
      <c r="B161" s="233"/>
      <c r="C161" s="234"/>
      <c r="D161" s="235" t="s">
        <v>167</v>
      </c>
      <c r="E161" s="236" t="s">
        <v>19</v>
      </c>
      <c r="F161" s="237" t="s">
        <v>1029</v>
      </c>
      <c r="G161" s="234"/>
      <c r="H161" s="238">
        <v>3.0379999999999998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167</v>
      </c>
      <c r="AU161" s="244" t="s">
        <v>81</v>
      </c>
      <c r="AV161" s="13" t="s">
        <v>81</v>
      </c>
      <c r="AW161" s="13" t="s">
        <v>33</v>
      </c>
      <c r="AX161" s="13" t="s">
        <v>72</v>
      </c>
      <c r="AY161" s="244" t="s">
        <v>156</v>
      </c>
    </row>
    <row r="162" s="13" customFormat="1">
      <c r="A162" s="13"/>
      <c r="B162" s="233"/>
      <c r="C162" s="234"/>
      <c r="D162" s="235" t="s">
        <v>167</v>
      </c>
      <c r="E162" s="236" t="s">
        <v>19</v>
      </c>
      <c r="F162" s="237" t="s">
        <v>1030</v>
      </c>
      <c r="G162" s="234"/>
      <c r="H162" s="238">
        <v>-2.9089999999999998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167</v>
      </c>
      <c r="AU162" s="244" t="s">
        <v>81</v>
      </c>
      <c r="AV162" s="13" t="s">
        <v>81</v>
      </c>
      <c r="AW162" s="13" t="s">
        <v>33</v>
      </c>
      <c r="AX162" s="13" t="s">
        <v>72</v>
      </c>
      <c r="AY162" s="244" t="s">
        <v>156</v>
      </c>
    </row>
    <row r="163" s="14" customFormat="1">
      <c r="A163" s="14"/>
      <c r="B163" s="245"/>
      <c r="C163" s="246"/>
      <c r="D163" s="235" t="s">
        <v>167</v>
      </c>
      <c r="E163" s="247" t="s">
        <v>19</v>
      </c>
      <c r="F163" s="248" t="s">
        <v>169</v>
      </c>
      <c r="G163" s="246"/>
      <c r="H163" s="249">
        <v>0.129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167</v>
      </c>
      <c r="AU163" s="255" t="s">
        <v>81</v>
      </c>
      <c r="AV163" s="14" t="s">
        <v>170</v>
      </c>
      <c r="AW163" s="14" t="s">
        <v>33</v>
      </c>
      <c r="AX163" s="14" t="s">
        <v>72</v>
      </c>
      <c r="AY163" s="255" t="s">
        <v>156</v>
      </c>
    </row>
    <row r="164" s="15" customFormat="1">
      <c r="A164" s="15"/>
      <c r="B164" s="256"/>
      <c r="C164" s="257"/>
      <c r="D164" s="235" t="s">
        <v>167</v>
      </c>
      <c r="E164" s="258" t="s">
        <v>19</v>
      </c>
      <c r="F164" s="259" t="s">
        <v>1031</v>
      </c>
      <c r="G164" s="257"/>
      <c r="H164" s="258" t="s">
        <v>19</v>
      </c>
      <c r="I164" s="260"/>
      <c r="J164" s="257"/>
      <c r="K164" s="257"/>
      <c r="L164" s="261"/>
      <c r="M164" s="262"/>
      <c r="N164" s="263"/>
      <c r="O164" s="263"/>
      <c r="P164" s="263"/>
      <c r="Q164" s="263"/>
      <c r="R164" s="263"/>
      <c r="S164" s="263"/>
      <c r="T164" s="264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5" t="s">
        <v>167</v>
      </c>
      <c r="AU164" s="265" t="s">
        <v>81</v>
      </c>
      <c r="AV164" s="15" t="s">
        <v>79</v>
      </c>
      <c r="AW164" s="15" t="s">
        <v>33</v>
      </c>
      <c r="AX164" s="15" t="s">
        <v>72</v>
      </c>
      <c r="AY164" s="265" t="s">
        <v>156</v>
      </c>
    </row>
    <row r="165" s="13" customFormat="1">
      <c r="A165" s="13"/>
      <c r="B165" s="233"/>
      <c r="C165" s="234"/>
      <c r="D165" s="235" t="s">
        <v>167</v>
      </c>
      <c r="E165" s="236" t="s">
        <v>19</v>
      </c>
      <c r="F165" s="237" t="s">
        <v>1032</v>
      </c>
      <c r="G165" s="234"/>
      <c r="H165" s="238">
        <v>4.4000000000000004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167</v>
      </c>
      <c r="AU165" s="244" t="s">
        <v>81</v>
      </c>
      <c r="AV165" s="13" t="s">
        <v>81</v>
      </c>
      <c r="AW165" s="13" t="s">
        <v>33</v>
      </c>
      <c r="AX165" s="13" t="s">
        <v>72</v>
      </c>
      <c r="AY165" s="244" t="s">
        <v>156</v>
      </c>
    </row>
    <row r="166" s="13" customFormat="1">
      <c r="A166" s="13"/>
      <c r="B166" s="233"/>
      <c r="C166" s="234"/>
      <c r="D166" s="235" t="s">
        <v>167</v>
      </c>
      <c r="E166" s="236" t="s">
        <v>19</v>
      </c>
      <c r="F166" s="237" t="s">
        <v>1033</v>
      </c>
      <c r="G166" s="234"/>
      <c r="H166" s="238">
        <v>-2.5009999999999999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167</v>
      </c>
      <c r="AU166" s="244" t="s">
        <v>81</v>
      </c>
      <c r="AV166" s="13" t="s">
        <v>81</v>
      </c>
      <c r="AW166" s="13" t="s">
        <v>33</v>
      </c>
      <c r="AX166" s="13" t="s">
        <v>72</v>
      </c>
      <c r="AY166" s="244" t="s">
        <v>156</v>
      </c>
    </row>
    <row r="167" s="14" customFormat="1">
      <c r="A167" s="14"/>
      <c r="B167" s="245"/>
      <c r="C167" s="246"/>
      <c r="D167" s="235" t="s">
        <v>167</v>
      </c>
      <c r="E167" s="247" t="s">
        <v>19</v>
      </c>
      <c r="F167" s="248" t="s">
        <v>169</v>
      </c>
      <c r="G167" s="246"/>
      <c r="H167" s="249">
        <v>1.899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167</v>
      </c>
      <c r="AU167" s="255" t="s">
        <v>81</v>
      </c>
      <c r="AV167" s="14" t="s">
        <v>170</v>
      </c>
      <c r="AW167" s="14" t="s">
        <v>33</v>
      </c>
      <c r="AX167" s="14" t="s">
        <v>72</v>
      </c>
      <c r="AY167" s="255" t="s">
        <v>156</v>
      </c>
    </row>
    <row r="168" s="16" customFormat="1">
      <c r="A168" s="16"/>
      <c r="B168" s="287"/>
      <c r="C168" s="288"/>
      <c r="D168" s="235" t="s">
        <v>167</v>
      </c>
      <c r="E168" s="289" t="s">
        <v>19</v>
      </c>
      <c r="F168" s="290" t="s">
        <v>974</v>
      </c>
      <c r="G168" s="288"/>
      <c r="H168" s="291">
        <v>2.028</v>
      </c>
      <c r="I168" s="292"/>
      <c r="J168" s="288"/>
      <c r="K168" s="288"/>
      <c r="L168" s="293"/>
      <c r="M168" s="294"/>
      <c r="N168" s="295"/>
      <c r="O168" s="295"/>
      <c r="P168" s="295"/>
      <c r="Q168" s="295"/>
      <c r="R168" s="295"/>
      <c r="S168" s="295"/>
      <c r="T168" s="29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97" t="s">
        <v>167</v>
      </c>
      <c r="AU168" s="297" t="s">
        <v>81</v>
      </c>
      <c r="AV168" s="16" t="s">
        <v>163</v>
      </c>
      <c r="AW168" s="16" t="s">
        <v>33</v>
      </c>
      <c r="AX168" s="16" t="s">
        <v>79</v>
      </c>
      <c r="AY168" s="297" t="s">
        <v>156</v>
      </c>
    </row>
    <row r="169" s="2" customFormat="1" ht="16.5" customHeight="1">
      <c r="A169" s="41"/>
      <c r="B169" s="42"/>
      <c r="C169" s="215" t="s">
        <v>224</v>
      </c>
      <c r="D169" s="215" t="s">
        <v>158</v>
      </c>
      <c r="E169" s="216" t="s">
        <v>1034</v>
      </c>
      <c r="F169" s="217" t="s">
        <v>1035</v>
      </c>
      <c r="G169" s="218" t="s">
        <v>161</v>
      </c>
      <c r="H169" s="219">
        <v>2.028</v>
      </c>
      <c r="I169" s="220"/>
      <c r="J169" s="221">
        <f>ROUND(I169*H169,2)</f>
        <v>0</v>
      </c>
      <c r="K169" s="217" t="s">
        <v>162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163</v>
      </c>
      <c r="AT169" s="226" t="s">
        <v>158</v>
      </c>
      <c r="AU169" s="226" t="s">
        <v>81</v>
      </c>
      <c r="AY169" s="20" t="s">
        <v>156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163</v>
      </c>
      <c r="BM169" s="226" t="s">
        <v>1036</v>
      </c>
    </row>
    <row r="170" s="2" customFormat="1">
      <c r="A170" s="41"/>
      <c r="B170" s="42"/>
      <c r="C170" s="43"/>
      <c r="D170" s="228" t="s">
        <v>165</v>
      </c>
      <c r="E170" s="43"/>
      <c r="F170" s="229" t="s">
        <v>1037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165</v>
      </c>
      <c r="AU170" s="20" t="s">
        <v>81</v>
      </c>
    </row>
    <row r="171" s="2" customFormat="1" ht="21.75" customHeight="1">
      <c r="A171" s="41"/>
      <c r="B171" s="42"/>
      <c r="C171" s="215" t="s">
        <v>232</v>
      </c>
      <c r="D171" s="215" t="s">
        <v>158</v>
      </c>
      <c r="E171" s="216" t="s">
        <v>1038</v>
      </c>
      <c r="F171" s="217" t="s">
        <v>1039</v>
      </c>
      <c r="G171" s="218" t="s">
        <v>227</v>
      </c>
      <c r="H171" s="219">
        <v>59.399999999999999</v>
      </c>
      <c r="I171" s="220"/>
      <c r="J171" s="221">
        <f>ROUND(I171*H171,2)</f>
        <v>0</v>
      </c>
      <c r="K171" s="217" t="s">
        <v>162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0.00084000000000000003</v>
      </c>
      <c r="R171" s="224">
        <f>Q171*H171</f>
        <v>0.049896000000000003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163</v>
      </c>
      <c r="AT171" s="226" t="s">
        <v>158</v>
      </c>
      <c r="AU171" s="226" t="s">
        <v>81</v>
      </c>
      <c r="AY171" s="20" t="s">
        <v>156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163</v>
      </c>
      <c r="BM171" s="226" t="s">
        <v>1040</v>
      </c>
    </row>
    <row r="172" s="2" customFormat="1">
      <c r="A172" s="41"/>
      <c r="B172" s="42"/>
      <c r="C172" s="43"/>
      <c r="D172" s="228" t="s">
        <v>165</v>
      </c>
      <c r="E172" s="43"/>
      <c r="F172" s="229" t="s">
        <v>1041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165</v>
      </c>
      <c r="AU172" s="20" t="s">
        <v>81</v>
      </c>
    </row>
    <row r="173" s="15" customFormat="1">
      <c r="A173" s="15"/>
      <c r="B173" s="256"/>
      <c r="C173" s="257"/>
      <c r="D173" s="235" t="s">
        <v>167</v>
      </c>
      <c r="E173" s="258" t="s">
        <v>19</v>
      </c>
      <c r="F173" s="259" t="s">
        <v>1042</v>
      </c>
      <c r="G173" s="257"/>
      <c r="H173" s="258" t="s">
        <v>19</v>
      </c>
      <c r="I173" s="260"/>
      <c r="J173" s="257"/>
      <c r="K173" s="257"/>
      <c r="L173" s="261"/>
      <c r="M173" s="262"/>
      <c r="N173" s="263"/>
      <c r="O173" s="263"/>
      <c r="P173" s="263"/>
      <c r="Q173" s="263"/>
      <c r="R173" s="263"/>
      <c r="S173" s="263"/>
      <c r="T173" s="264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5" t="s">
        <v>167</v>
      </c>
      <c r="AU173" s="265" t="s">
        <v>81</v>
      </c>
      <c r="AV173" s="15" t="s">
        <v>79</v>
      </c>
      <c r="AW173" s="15" t="s">
        <v>33</v>
      </c>
      <c r="AX173" s="15" t="s">
        <v>72</v>
      </c>
      <c r="AY173" s="265" t="s">
        <v>156</v>
      </c>
    </row>
    <row r="174" s="13" customFormat="1">
      <c r="A174" s="13"/>
      <c r="B174" s="233"/>
      <c r="C174" s="234"/>
      <c r="D174" s="235" t="s">
        <v>167</v>
      </c>
      <c r="E174" s="236" t="s">
        <v>19</v>
      </c>
      <c r="F174" s="237" t="s">
        <v>1043</v>
      </c>
      <c r="G174" s="234"/>
      <c r="H174" s="238">
        <v>59.399999999999999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167</v>
      </c>
      <c r="AU174" s="244" t="s">
        <v>81</v>
      </c>
      <c r="AV174" s="13" t="s">
        <v>81</v>
      </c>
      <c r="AW174" s="13" t="s">
        <v>33</v>
      </c>
      <c r="AX174" s="13" t="s">
        <v>72</v>
      </c>
      <c r="AY174" s="244" t="s">
        <v>156</v>
      </c>
    </row>
    <row r="175" s="14" customFormat="1">
      <c r="A175" s="14"/>
      <c r="B175" s="245"/>
      <c r="C175" s="246"/>
      <c r="D175" s="235" t="s">
        <v>167</v>
      </c>
      <c r="E175" s="247" t="s">
        <v>19</v>
      </c>
      <c r="F175" s="248" t="s">
        <v>169</v>
      </c>
      <c r="G175" s="246"/>
      <c r="H175" s="249">
        <v>59.399999999999999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167</v>
      </c>
      <c r="AU175" s="255" t="s">
        <v>81</v>
      </c>
      <c r="AV175" s="14" t="s">
        <v>170</v>
      </c>
      <c r="AW175" s="14" t="s">
        <v>33</v>
      </c>
      <c r="AX175" s="14" t="s">
        <v>79</v>
      </c>
      <c r="AY175" s="255" t="s">
        <v>156</v>
      </c>
    </row>
    <row r="176" s="2" customFormat="1" ht="24.15" customHeight="1">
      <c r="A176" s="41"/>
      <c r="B176" s="42"/>
      <c r="C176" s="215" t="s">
        <v>8</v>
      </c>
      <c r="D176" s="215" t="s">
        <v>158</v>
      </c>
      <c r="E176" s="216" t="s">
        <v>1044</v>
      </c>
      <c r="F176" s="217" t="s">
        <v>1045</v>
      </c>
      <c r="G176" s="218" t="s">
        <v>227</v>
      </c>
      <c r="H176" s="219">
        <v>59.399999999999999</v>
      </c>
      <c r="I176" s="220"/>
      <c r="J176" s="221">
        <f>ROUND(I176*H176,2)</f>
        <v>0</v>
      </c>
      <c r="K176" s="217" t="s">
        <v>162</v>
      </c>
      <c r="L176" s="47"/>
      <c r="M176" s="222" t="s">
        <v>19</v>
      </c>
      <c r="N176" s="223" t="s">
        <v>43</v>
      </c>
      <c r="O176" s="87"/>
      <c r="P176" s="224">
        <f>O176*H176</f>
        <v>0</v>
      </c>
      <c r="Q176" s="224">
        <v>0</v>
      </c>
      <c r="R176" s="224">
        <f>Q176*H176</f>
        <v>0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163</v>
      </c>
      <c r="AT176" s="226" t="s">
        <v>158</v>
      </c>
      <c r="AU176" s="226" t="s">
        <v>81</v>
      </c>
      <c r="AY176" s="20" t="s">
        <v>156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79</v>
      </c>
      <c r="BK176" s="227">
        <f>ROUND(I176*H176,2)</f>
        <v>0</v>
      </c>
      <c r="BL176" s="20" t="s">
        <v>163</v>
      </c>
      <c r="BM176" s="226" t="s">
        <v>1046</v>
      </c>
    </row>
    <row r="177" s="2" customFormat="1">
      <c r="A177" s="41"/>
      <c r="B177" s="42"/>
      <c r="C177" s="43"/>
      <c r="D177" s="228" t="s">
        <v>165</v>
      </c>
      <c r="E177" s="43"/>
      <c r="F177" s="229" t="s">
        <v>1047</v>
      </c>
      <c r="G177" s="43"/>
      <c r="H177" s="43"/>
      <c r="I177" s="230"/>
      <c r="J177" s="43"/>
      <c r="K177" s="43"/>
      <c r="L177" s="47"/>
      <c r="M177" s="231"/>
      <c r="N177" s="23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165</v>
      </c>
      <c r="AU177" s="20" t="s">
        <v>81</v>
      </c>
    </row>
    <row r="178" s="2" customFormat="1" ht="37.8" customHeight="1">
      <c r="A178" s="41"/>
      <c r="B178" s="42"/>
      <c r="C178" s="215" t="s">
        <v>241</v>
      </c>
      <c r="D178" s="215" t="s">
        <v>158</v>
      </c>
      <c r="E178" s="216" t="s">
        <v>191</v>
      </c>
      <c r="F178" s="217" t="s">
        <v>192</v>
      </c>
      <c r="G178" s="218" t="s">
        <v>161</v>
      </c>
      <c r="H178" s="219">
        <v>528.51999999999998</v>
      </c>
      <c r="I178" s="220"/>
      <c r="J178" s="221">
        <f>ROUND(I178*H178,2)</f>
        <v>0</v>
      </c>
      <c r="K178" s="217" t="s">
        <v>162</v>
      </c>
      <c r="L178" s="47"/>
      <c r="M178" s="222" t="s">
        <v>19</v>
      </c>
      <c r="N178" s="223" t="s">
        <v>43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163</v>
      </c>
      <c r="AT178" s="226" t="s">
        <v>158</v>
      </c>
      <c r="AU178" s="226" t="s">
        <v>81</v>
      </c>
      <c r="AY178" s="20" t="s">
        <v>156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79</v>
      </c>
      <c r="BK178" s="227">
        <f>ROUND(I178*H178,2)</f>
        <v>0</v>
      </c>
      <c r="BL178" s="20" t="s">
        <v>163</v>
      </c>
      <c r="BM178" s="226" t="s">
        <v>1048</v>
      </c>
    </row>
    <row r="179" s="2" customFormat="1">
      <c r="A179" s="41"/>
      <c r="B179" s="42"/>
      <c r="C179" s="43"/>
      <c r="D179" s="228" t="s">
        <v>165</v>
      </c>
      <c r="E179" s="43"/>
      <c r="F179" s="229" t="s">
        <v>194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165</v>
      </c>
      <c r="AU179" s="20" t="s">
        <v>81</v>
      </c>
    </row>
    <row r="180" s="15" customFormat="1">
      <c r="A180" s="15"/>
      <c r="B180" s="256"/>
      <c r="C180" s="257"/>
      <c r="D180" s="235" t="s">
        <v>167</v>
      </c>
      <c r="E180" s="258" t="s">
        <v>19</v>
      </c>
      <c r="F180" s="259" t="s">
        <v>1049</v>
      </c>
      <c r="G180" s="257"/>
      <c r="H180" s="258" t="s">
        <v>19</v>
      </c>
      <c r="I180" s="260"/>
      <c r="J180" s="257"/>
      <c r="K180" s="257"/>
      <c r="L180" s="261"/>
      <c r="M180" s="262"/>
      <c r="N180" s="263"/>
      <c r="O180" s="263"/>
      <c r="P180" s="263"/>
      <c r="Q180" s="263"/>
      <c r="R180" s="263"/>
      <c r="S180" s="263"/>
      <c r="T180" s="26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5" t="s">
        <v>167</v>
      </c>
      <c r="AU180" s="265" t="s">
        <v>81</v>
      </c>
      <c r="AV180" s="15" t="s">
        <v>79</v>
      </c>
      <c r="AW180" s="15" t="s">
        <v>33</v>
      </c>
      <c r="AX180" s="15" t="s">
        <v>72</v>
      </c>
      <c r="AY180" s="265" t="s">
        <v>156</v>
      </c>
    </row>
    <row r="181" s="13" customFormat="1">
      <c r="A181" s="13"/>
      <c r="B181" s="233"/>
      <c r="C181" s="234"/>
      <c r="D181" s="235" t="s">
        <v>167</v>
      </c>
      <c r="E181" s="236" t="s">
        <v>19</v>
      </c>
      <c r="F181" s="237" t="s">
        <v>1050</v>
      </c>
      <c r="G181" s="234"/>
      <c r="H181" s="238">
        <v>50.506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167</v>
      </c>
      <c r="AU181" s="244" t="s">
        <v>81</v>
      </c>
      <c r="AV181" s="13" t="s">
        <v>81</v>
      </c>
      <c r="AW181" s="13" t="s">
        <v>33</v>
      </c>
      <c r="AX181" s="13" t="s">
        <v>72</v>
      </c>
      <c r="AY181" s="244" t="s">
        <v>156</v>
      </c>
    </row>
    <row r="182" s="15" customFormat="1">
      <c r="A182" s="15"/>
      <c r="B182" s="256"/>
      <c r="C182" s="257"/>
      <c r="D182" s="235" t="s">
        <v>167</v>
      </c>
      <c r="E182" s="258" t="s">
        <v>19</v>
      </c>
      <c r="F182" s="259" t="s">
        <v>1051</v>
      </c>
      <c r="G182" s="257"/>
      <c r="H182" s="258" t="s">
        <v>19</v>
      </c>
      <c r="I182" s="260"/>
      <c r="J182" s="257"/>
      <c r="K182" s="257"/>
      <c r="L182" s="261"/>
      <c r="M182" s="262"/>
      <c r="N182" s="263"/>
      <c r="O182" s="263"/>
      <c r="P182" s="263"/>
      <c r="Q182" s="263"/>
      <c r="R182" s="263"/>
      <c r="S182" s="263"/>
      <c r="T182" s="26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5" t="s">
        <v>167</v>
      </c>
      <c r="AU182" s="265" t="s">
        <v>81</v>
      </c>
      <c r="AV182" s="15" t="s">
        <v>79</v>
      </c>
      <c r="AW182" s="15" t="s">
        <v>33</v>
      </c>
      <c r="AX182" s="15" t="s">
        <v>72</v>
      </c>
      <c r="AY182" s="265" t="s">
        <v>156</v>
      </c>
    </row>
    <row r="183" s="13" customFormat="1">
      <c r="A183" s="13"/>
      <c r="B183" s="233"/>
      <c r="C183" s="234"/>
      <c r="D183" s="235" t="s">
        <v>167</v>
      </c>
      <c r="E183" s="236" t="s">
        <v>19</v>
      </c>
      <c r="F183" s="237" t="s">
        <v>1052</v>
      </c>
      <c r="G183" s="234"/>
      <c r="H183" s="238">
        <v>50.427999999999997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167</v>
      </c>
      <c r="AU183" s="244" t="s">
        <v>81</v>
      </c>
      <c r="AV183" s="13" t="s">
        <v>81</v>
      </c>
      <c r="AW183" s="13" t="s">
        <v>33</v>
      </c>
      <c r="AX183" s="13" t="s">
        <v>72</v>
      </c>
      <c r="AY183" s="244" t="s">
        <v>156</v>
      </c>
    </row>
    <row r="184" s="15" customFormat="1">
      <c r="A184" s="15"/>
      <c r="B184" s="256"/>
      <c r="C184" s="257"/>
      <c r="D184" s="235" t="s">
        <v>167</v>
      </c>
      <c r="E184" s="258" t="s">
        <v>19</v>
      </c>
      <c r="F184" s="259" t="s">
        <v>1053</v>
      </c>
      <c r="G184" s="257"/>
      <c r="H184" s="258" t="s">
        <v>19</v>
      </c>
      <c r="I184" s="260"/>
      <c r="J184" s="257"/>
      <c r="K184" s="257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167</v>
      </c>
      <c r="AU184" s="265" t="s">
        <v>81</v>
      </c>
      <c r="AV184" s="15" t="s">
        <v>79</v>
      </c>
      <c r="AW184" s="15" t="s">
        <v>33</v>
      </c>
      <c r="AX184" s="15" t="s">
        <v>72</v>
      </c>
      <c r="AY184" s="265" t="s">
        <v>156</v>
      </c>
    </row>
    <row r="185" s="13" customFormat="1">
      <c r="A185" s="13"/>
      <c r="B185" s="233"/>
      <c r="C185" s="234"/>
      <c r="D185" s="235" t="s">
        <v>167</v>
      </c>
      <c r="E185" s="236" t="s">
        <v>19</v>
      </c>
      <c r="F185" s="237" t="s">
        <v>1054</v>
      </c>
      <c r="G185" s="234"/>
      <c r="H185" s="238">
        <v>427.58600000000001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167</v>
      </c>
      <c r="AU185" s="244" t="s">
        <v>81</v>
      </c>
      <c r="AV185" s="13" t="s">
        <v>81</v>
      </c>
      <c r="AW185" s="13" t="s">
        <v>33</v>
      </c>
      <c r="AX185" s="13" t="s">
        <v>72</v>
      </c>
      <c r="AY185" s="244" t="s">
        <v>156</v>
      </c>
    </row>
    <row r="186" s="14" customFormat="1">
      <c r="A186" s="14"/>
      <c r="B186" s="245"/>
      <c r="C186" s="246"/>
      <c r="D186" s="235" t="s">
        <v>167</v>
      </c>
      <c r="E186" s="247" t="s">
        <v>19</v>
      </c>
      <c r="F186" s="248" t="s">
        <v>169</v>
      </c>
      <c r="G186" s="246"/>
      <c r="H186" s="249">
        <v>528.51999999999998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167</v>
      </c>
      <c r="AU186" s="255" t="s">
        <v>81</v>
      </c>
      <c r="AV186" s="14" t="s">
        <v>170</v>
      </c>
      <c r="AW186" s="14" t="s">
        <v>33</v>
      </c>
      <c r="AX186" s="14" t="s">
        <v>79</v>
      </c>
      <c r="AY186" s="255" t="s">
        <v>156</v>
      </c>
    </row>
    <row r="187" s="2" customFormat="1" ht="24.15" customHeight="1">
      <c r="A187" s="41"/>
      <c r="B187" s="42"/>
      <c r="C187" s="215" t="s">
        <v>246</v>
      </c>
      <c r="D187" s="215" t="s">
        <v>158</v>
      </c>
      <c r="E187" s="216" t="s">
        <v>197</v>
      </c>
      <c r="F187" s="217" t="s">
        <v>198</v>
      </c>
      <c r="G187" s="218" t="s">
        <v>161</v>
      </c>
      <c r="H187" s="219">
        <v>264.221</v>
      </c>
      <c r="I187" s="220"/>
      <c r="J187" s="221">
        <f>ROUND(I187*H187,2)</f>
        <v>0</v>
      </c>
      <c r="K187" s="217" t="s">
        <v>162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163</v>
      </c>
      <c r="AT187" s="226" t="s">
        <v>158</v>
      </c>
      <c r="AU187" s="226" t="s">
        <v>81</v>
      </c>
      <c r="AY187" s="20" t="s">
        <v>156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163</v>
      </c>
      <c r="BM187" s="226" t="s">
        <v>1055</v>
      </c>
    </row>
    <row r="188" s="2" customFormat="1">
      <c r="A188" s="41"/>
      <c r="B188" s="42"/>
      <c r="C188" s="43"/>
      <c r="D188" s="228" t="s">
        <v>165</v>
      </c>
      <c r="E188" s="43"/>
      <c r="F188" s="229" t="s">
        <v>200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165</v>
      </c>
      <c r="AU188" s="20" t="s">
        <v>81</v>
      </c>
    </row>
    <row r="189" s="15" customFormat="1">
      <c r="A189" s="15"/>
      <c r="B189" s="256"/>
      <c r="C189" s="257"/>
      <c r="D189" s="235" t="s">
        <v>167</v>
      </c>
      <c r="E189" s="258" t="s">
        <v>19</v>
      </c>
      <c r="F189" s="259" t="s">
        <v>1051</v>
      </c>
      <c r="G189" s="257"/>
      <c r="H189" s="258" t="s">
        <v>19</v>
      </c>
      <c r="I189" s="260"/>
      <c r="J189" s="257"/>
      <c r="K189" s="257"/>
      <c r="L189" s="261"/>
      <c r="M189" s="262"/>
      <c r="N189" s="263"/>
      <c r="O189" s="263"/>
      <c r="P189" s="263"/>
      <c r="Q189" s="263"/>
      <c r="R189" s="263"/>
      <c r="S189" s="263"/>
      <c r="T189" s="26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5" t="s">
        <v>167</v>
      </c>
      <c r="AU189" s="265" t="s">
        <v>81</v>
      </c>
      <c r="AV189" s="15" t="s">
        <v>79</v>
      </c>
      <c r="AW189" s="15" t="s">
        <v>33</v>
      </c>
      <c r="AX189" s="15" t="s">
        <v>72</v>
      </c>
      <c r="AY189" s="265" t="s">
        <v>156</v>
      </c>
    </row>
    <row r="190" s="13" customFormat="1">
      <c r="A190" s="13"/>
      <c r="B190" s="233"/>
      <c r="C190" s="234"/>
      <c r="D190" s="235" t="s">
        <v>167</v>
      </c>
      <c r="E190" s="236" t="s">
        <v>19</v>
      </c>
      <c r="F190" s="237" t="s">
        <v>1052</v>
      </c>
      <c r="G190" s="234"/>
      <c r="H190" s="238">
        <v>50.427999999999997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167</v>
      </c>
      <c r="AU190" s="244" t="s">
        <v>81</v>
      </c>
      <c r="AV190" s="13" t="s">
        <v>81</v>
      </c>
      <c r="AW190" s="13" t="s">
        <v>33</v>
      </c>
      <c r="AX190" s="13" t="s">
        <v>72</v>
      </c>
      <c r="AY190" s="244" t="s">
        <v>156</v>
      </c>
    </row>
    <row r="191" s="15" customFormat="1">
      <c r="A191" s="15"/>
      <c r="B191" s="256"/>
      <c r="C191" s="257"/>
      <c r="D191" s="235" t="s">
        <v>167</v>
      </c>
      <c r="E191" s="258" t="s">
        <v>19</v>
      </c>
      <c r="F191" s="259" t="s">
        <v>1056</v>
      </c>
      <c r="G191" s="257"/>
      <c r="H191" s="258" t="s">
        <v>19</v>
      </c>
      <c r="I191" s="260"/>
      <c r="J191" s="257"/>
      <c r="K191" s="257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167</v>
      </c>
      <c r="AU191" s="265" t="s">
        <v>81</v>
      </c>
      <c r="AV191" s="15" t="s">
        <v>79</v>
      </c>
      <c r="AW191" s="15" t="s">
        <v>33</v>
      </c>
      <c r="AX191" s="15" t="s">
        <v>72</v>
      </c>
      <c r="AY191" s="265" t="s">
        <v>156</v>
      </c>
    </row>
    <row r="192" s="13" customFormat="1">
      <c r="A192" s="13"/>
      <c r="B192" s="233"/>
      <c r="C192" s="234"/>
      <c r="D192" s="235" t="s">
        <v>167</v>
      </c>
      <c r="E192" s="236" t="s">
        <v>19</v>
      </c>
      <c r="F192" s="237" t="s">
        <v>1057</v>
      </c>
      <c r="G192" s="234"/>
      <c r="H192" s="238">
        <v>213.79300000000001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167</v>
      </c>
      <c r="AU192" s="244" t="s">
        <v>81</v>
      </c>
      <c r="AV192" s="13" t="s">
        <v>81</v>
      </c>
      <c r="AW192" s="13" t="s">
        <v>33</v>
      </c>
      <c r="AX192" s="13" t="s">
        <v>72</v>
      </c>
      <c r="AY192" s="244" t="s">
        <v>156</v>
      </c>
    </row>
    <row r="193" s="14" customFormat="1">
      <c r="A193" s="14"/>
      <c r="B193" s="245"/>
      <c r="C193" s="246"/>
      <c r="D193" s="235" t="s">
        <v>167</v>
      </c>
      <c r="E193" s="247" t="s">
        <v>19</v>
      </c>
      <c r="F193" s="248" t="s">
        <v>169</v>
      </c>
      <c r="G193" s="246"/>
      <c r="H193" s="249">
        <v>264.221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167</v>
      </c>
      <c r="AU193" s="255" t="s">
        <v>81</v>
      </c>
      <c r="AV193" s="14" t="s">
        <v>170</v>
      </c>
      <c r="AW193" s="14" t="s">
        <v>33</v>
      </c>
      <c r="AX193" s="14" t="s">
        <v>79</v>
      </c>
      <c r="AY193" s="255" t="s">
        <v>156</v>
      </c>
    </row>
    <row r="194" s="2" customFormat="1" ht="37.8" customHeight="1">
      <c r="A194" s="41"/>
      <c r="B194" s="42"/>
      <c r="C194" s="215" t="s">
        <v>253</v>
      </c>
      <c r="D194" s="215" t="s">
        <v>158</v>
      </c>
      <c r="E194" s="216" t="s">
        <v>202</v>
      </c>
      <c r="F194" s="217" t="s">
        <v>203</v>
      </c>
      <c r="G194" s="218" t="s">
        <v>161</v>
      </c>
      <c r="H194" s="219">
        <v>161.09999999999999</v>
      </c>
      <c r="I194" s="220"/>
      <c r="J194" s="221">
        <f>ROUND(I194*H194,2)</f>
        <v>0</v>
      </c>
      <c r="K194" s="217" t="s">
        <v>162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163</v>
      </c>
      <c r="AT194" s="226" t="s">
        <v>158</v>
      </c>
      <c r="AU194" s="226" t="s">
        <v>81</v>
      </c>
      <c r="AY194" s="20" t="s">
        <v>156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163</v>
      </c>
      <c r="BM194" s="226" t="s">
        <v>1058</v>
      </c>
    </row>
    <row r="195" s="2" customFormat="1">
      <c r="A195" s="41"/>
      <c r="B195" s="42"/>
      <c r="C195" s="43"/>
      <c r="D195" s="228" t="s">
        <v>165</v>
      </c>
      <c r="E195" s="43"/>
      <c r="F195" s="229" t="s">
        <v>205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165</v>
      </c>
      <c r="AU195" s="20" t="s">
        <v>81</v>
      </c>
    </row>
    <row r="196" s="15" customFormat="1">
      <c r="A196" s="15"/>
      <c r="B196" s="256"/>
      <c r="C196" s="257"/>
      <c r="D196" s="235" t="s">
        <v>167</v>
      </c>
      <c r="E196" s="258" t="s">
        <v>19</v>
      </c>
      <c r="F196" s="259" t="s">
        <v>206</v>
      </c>
      <c r="G196" s="257"/>
      <c r="H196" s="258" t="s">
        <v>19</v>
      </c>
      <c r="I196" s="260"/>
      <c r="J196" s="257"/>
      <c r="K196" s="257"/>
      <c r="L196" s="261"/>
      <c r="M196" s="262"/>
      <c r="N196" s="263"/>
      <c r="O196" s="263"/>
      <c r="P196" s="263"/>
      <c r="Q196" s="263"/>
      <c r="R196" s="263"/>
      <c r="S196" s="263"/>
      <c r="T196" s="26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5" t="s">
        <v>167</v>
      </c>
      <c r="AU196" s="265" t="s">
        <v>81</v>
      </c>
      <c r="AV196" s="15" t="s">
        <v>79</v>
      </c>
      <c r="AW196" s="15" t="s">
        <v>33</v>
      </c>
      <c r="AX196" s="15" t="s">
        <v>72</v>
      </c>
      <c r="AY196" s="265" t="s">
        <v>156</v>
      </c>
    </row>
    <row r="197" s="13" customFormat="1">
      <c r="A197" s="13"/>
      <c r="B197" s="233"/>
      <c r="C197" s="234"/>
      <c r="D197" s="235" t="s">
        <v>167</v>
      </c>
      <c r="E197" s="236" t="s">
        <v>19</v>
      </c>
      <c r="F197" s="237" t="s">
        <v>1059</v>
      </c>
      <c r="G197" s="234"/>
      <c r="H197" s="238">
        <v>374.89299999999997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167</v>
      </c>
      <c r="AU197" s="244" t="s">
        <v>81</v>
      </c>
      <c r="AV197" s="13" t="s">
        <v>81</v>
      </c>
      <c r="AW197" s="13" t="s">
        <v>33</v>
      </c>
      <c r="AX197" s="13" t="s">
        <v>72</v>
      </c>
      <c r="AY197" s="244" t="s">
        <v>156</v>
      </c>
    </row>
    <row r="198" s="15" customFormat="1">
      <c r="A198" s="15"/>
      <c r="B198" s="256"/>
      <c r="C198" s="257"/>
      <c r="D198" s="235" t="s">
        <v>167</v>
      </c>
      <c r="E198" s="258" t="s">
        <v>19</v>
      </c>
      <c r="F198" s="259" t="s">
        <v>208</v>
      </c>
      <c r="G198" s="257"/>
      <c r="H198" s="258" t="s">
        <v>19</v>
      </c>
      <c r="I198" s="260"/>
      <c r="J198" s="257"/>
      <c r="K198" s="257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167</v>
      </c>
      <c r="AU198" s="265" t="s">
        <v>81</v>
      </c>
      <c r="AV198" s="15" t="s">
        <v>79</v>
      </c>
      <c r="AW198" s="15" t="s">
        <v>33</v>
      </c>
      <c r="AX198" s="15" t="s">
        <v>72</v>
      </c>
      <c r="AY198" s="265" t="s">
        <v>156</v>
      </c>
    </row>
    <row r="199" s="13" customFormat="1">
      <c r="A199" s="13"/>
      <c r="B199" s="233"/>
      <c r="C199" s="234"/>
      <c r="D199" s="235" t="s">
        <v>167</v>
      </c>
      <c r="E199" s="236" t="s">
        <v>19</v>
      </c>
      <c r="F199" s="237" t="s">
        <v>1060</v>
      </c>
      <c r="G199" s="234"/>
      <c r="H199" s="238">
        <v>-213.79300000000001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167</v>
      </c>
      <c r="AU199" s="244" t="s">
        <v>81</v>
      </c>
      <c r="AV199" s="13" t="s">
        <v>81</v>
      </c>
      <c r="AW199" s="13" t="s">
        <v>33</v>
      </c>
      <c r="AX199" s="13" t="s">
        <v>72</v>
      </c>
      <c r="AY199" s="244" t="s">
        <v>156</v>
      </c>
    </row>
    <row r="200" s="14" customFormat="1">
      <c r="A200" s="14"/>
      <c r="B200" s="245"/>
      <c r="C200" s="246"/>
      <c r="D200" s="235" t="s">
        <v>167</v>
      </c>
      <c r="E200" s="247" t="s">
        <v>19</v>
      </c>
      <c r="F200" s="248" t="s">
        <v>169</v>
      </c>
      <c r="G200" s="246"/>
      <c r="H200" s="249">
        <v>161.09999999999999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167</v>
      </c>
      <c r="AU200" s="255" t="s">
        <v>81</v>
      </c>
      <c r="AV200" s="14" t="s">
        <v>170</v>
      </c>
      <c r="AW200" s="14" t="s">
        <v>33</v>
      </c>
      <c r="AX200" s="14" t="s">
        <v>79</v>
      </c>
      <c r="AY200" s="255" t="s">
        <v>156</v>
      </c>
    </row>
    <row r="201" s="2" customFormat="1" ht="24.15" customHeight="1">
      <c r="A201" s="41"/>
      <c r="B201" s="42"/>
      <c r="C201" s="215" t="s">
        <v>260</v>
      </c>
      <c r="D201" s="215" t="s">
        <v>158</v>
      </c>
      <c r="E201" s="216" t="s">
        <v>211</v>
      </c>
      <c r="F201" s="217" t="s">
        <v>212</v>
      </c>
      <c r="G201" s="218" t="s">
        <v>161</v>
      </c>
      <c r="H201" s="219">
        <v>161.09999999999999</v>
      </c>
      <c r="I201" s="220"/>
      <c r="J201" s="221">
        <f>ROUND(I201*H201,2)</f>
        <v>0</v>
      </c>
      <c r="K201" s="217" t="s">
        <v>162</v>
      </c>
      <c r="L201" s="47"/>
      <c r="M201" s="222" t="s">
        <v>19</v>
      </c>
      <c r="N201" s="223" t="s">
        <v>43</v>
      </c>
      <c r="O201" s="87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163</v>
      </c>
      <c r="AT201" s="226" t="s">
        <v>158</v>
      </c>
      <c r="AU201" s="226" t="s">
        <v>81</v>
      </c>
      <c r="AY201" s="20" t="s">
        <v>156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79</v>
      </c>
      <c r="BK201" s="227">
        <f>ROUND(I201*H201,2)</f>
        <v>0</v>
      </c>
      <c r="BL201" s="20" t="s">
        <v>163</v>
      </c>
      <c r="BM201" s="226" t="s">
        <v>1061</v>
      </c>
    </row>
    <row r="202" s="2" customFormat="1">
      <c r="A202" s="41"/>
      <c r="B202" s="42"/>
      <c r="C202" s="43"/>
      <c r="D202" s="228" t="s">
        <v>165</v>
      </c>
      <c r="E202" s="43"/>
      <c r="F202" s="229" t="s">
        <v>214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165</v>
      </c>
      <c r="AU202" s="20" t="s">
        <v>81</v>
      </c>
    </row>
    <row r="203" s="2" customFormat="1" ht="24.15" customHeight="1">
      <c r="A203" s="41"/>
      <c r="B203" s="42"/>
      <c r="C203" s="215" t="s">
        <v>267</v>
      </c>
      <c r="D203" s="215" t="s">
        <v>158</v>
      </c>
      <c r="E203" s="216" t="s">
        <v>216</v>
      </c>
      <c r="F203" s="217" t="s">
        <v>217</v>
      </c>
      <c r="G203" s="218" t="s">
        <v>218</v>
      </c>
      <c r="H203" s="219">
        <v>257.75999999999999</v>
      </c>
      <c r="I203" s="220"/>
      <c r="J203" s="221">
        <f>ROUND(I203*H203,2)</f>
        <v>0</v>
      </c>
      <c r="K203" s="217" t="s">
        <v>162</v>
      </c>
      <c r="L203" s="47"/>
      <c r="M203" s="222" t="s">
        <v>19</v>
      </c>
      <c r="N203" s="223" t="s">
        <v>43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163</v>
      </c>
      <c r="AT203" s="226" t="s">
        <v>158</v>
      </c>
      <c r="AU203" s="226" t="s">
        <v>81</v>
      </c>
      <c r="AY203" s="20" t="s">
        <v>156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79</v>
      </c>
      <c r="BK203" s="227">
        <f>ROUND(I203*H203,2)</f>
        <v>0</v>
      </c>
      <c r="BL203" s="20" t="s">
        <v>163</v>
      </c>
      <c r="BM203" s="226" t="s">
        <v>1062</v>
      </c>
    </row>
    <row r="204" s="2" customFormat="1">
      <c r="A204" s="41"/>
      <c r="B204" s="42"/>
      <c r="C204" s="43"/>
      <c r="D204" s="228" t="s">
        <v>165</v>
      </c>
      <c r="E204" s="43"/>
      <c r="F204" s="229" t="s">
        <v>220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165</v>
      </c>
      <c r="AU204" s="20" t="s">
        <v>81</v>
      </c>
    </row>
    <row r="205" s="13" customFormat="1">
      <c r="A205" s="13"/>
      <c r="B205" s="233"/>
      <c r="C205" s="234"/>
      <c r="D205" s="235" t="s">
        <v>167</v>
      </c>
      <c r="E205" s="234"/>
      <c r="F205" s="237" t="s">
        <v>1063</v>
      </c>
      <c r="G205" s="234"/>
      <c r="H205" s="238">
        <v>257.75999999999999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167</v>
      </c>
      <c r="AU205" s="244" t="s">
        <v>81</v>
      </c>
      <c r="AV205" s="13" t="s">
        <v>81</v>
      </c>
      <c r="AW205" s="13" t="s">
        <v>4</v>
      </c>
      <c r="AX205" s="13" t="s">
        <v>79</v>
      </c>
      <c r="AY205" s="244" t="s">
        <v>156</v>
      </c>
    </row>
    <row r="206" s="12" customFormat="1" ht="20.88" customHeight="1">
      <c r="A206" s="12"/>
      <c r="B206" s="199"/>
      <c r="C206" s="200"/>
      <c r="D206" s="201" t="s">
        <v>71</v>
      </c>
      <c r="E206" s="213" t="s">
        <v>232</v>
      </c>
      <c r="F206" s="213" t="s">
        <v>1064</v>
      </c>
      <c r="G206" s="200"/>
      <c r="H206" s="200"/>
      <c r="I206" s="203"/>
      <c r="J206" s="214">
        <f>BK206</f>
        <v>0</v>
      </c>
      <c r="K206" s="200"/>
      <c r="L206" s="205"/>
      <c r="M206" s="206"/>
      <c r="N206" s="207"/>
      <c r="O206" s="207"/>
      <c r="P206" s="208">
        <f>SUM(P207:P216)</f>
        <v>0</v>
      </c>
      <c r="Q206" s="207"/>
      <c r="R206" s="208">
        <f>SUM(R207:R216)</f>
        <v>0.010320000000000001</v>
      </c>
      <c r="S206" s="207"/>
      <c r="T206" s="209">
        <f>SUM(T207:T216)</f>
        <v>10.560000000000001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0" t="s">
        <v>79</v>
      </c>
      <c r="AT206" s="211" t="s">
        <v>71</v>
      </c>
      <c r="AU206" s="211" t="s">
        <v>81</v>
      </c>
      <c r="AY206" s="210" t="s">
        <v>156</v>
      </c>
      <c r="BK206" s="212">
        <f>SUM(BK207:BK216)</f>
        <v>0</v>
      </c>
    </row>
    <row r="207" s="2" customFormat="1" ht="16.5" customHeight="1">
      <c r="A207" s="41"/>
      <c r="B207" s="42"/>
      <c r="C207" s="215" t="s">
        <v>222</v>
      </c>
      <c r="D207" s="215" t="s">
        <v>158</v>
      </c>
      <c r="E207" s="216" t="s">
        <v>1065</v>
      </c>
      <c r="F207" s="217" t="s">
        <v>1066</v>
      </c>
      <c r="G207" s="218" t="s">
        <v>398</v>
      </c>
      <c r="H207" s="219">
        <v>129</v>
      </c>
      <c r="I207" s="220"/>
      <c r="J207" s="221">
        <f>ROUND(I207*H207,2)</f>
        <v>0</v>
      </c>
      <c r="K207" s="217" t="s">
        <v>162</v>
      </c>
      <c r="L207" s="47"/>
      <c r="M207" s="222" t="s">
        <v>19</v>
      </c>
      <c r="N207" s="223" t="s">
        <v>43</v>
      </c>
      <c r="O207" s="87"/>
      <c r="P207" s="224">
        <f>O207*H207</f>
        <v>0</v>
      </c>
      <c r="Q207" s="224">
        <v>8.0000000000000007E-05</v>
      </c>
      <c r="R207" s="224">
        <f>Q207*H207</f>
        <v>0.010320000000000001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163</v>
      </c>
      <c r="AT207" s="226" t="s">
        <v>158</v>
      </c>
      <c r="AU207" s="226" t="s">
        <v>170</v>
      </c>
      <c r="AY207" s="20" t="s">
        <v>156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79</v>
      </c>
      <c r="BK207" s="227">
        <f>ROUND(I207*H207,2)</f>
        <v>0</v>
      </c>
      <c r="BL207" s="20" t="s">
        <v>163</v>
      </c>
      <c r="BM207" s="226" t="s">
        <v>1067</v>
      </c>
    </row>
    <row r="208" s="2" customFormat="1">
      <c r="A208" s="41"/>
      <c r="B208" s="42"/>
      <c r="C208" s="43"/>
      <c r="D208" s="228" t="s">
        <v>165</v>
      </c>
      <c r="E208" s="43"/>
      <c r="F208" s="229" t="s">
        <v>1068</v>
      </c>
      <c r="G208" s="43"/>
      <c r="H208" s="43"/>
      <c r="I208" s="230"/>
      <c r="J208" s="43"/>
      <c r="K208" s="43"/>
      <c r="L208" s="47"/>
      <c r="M208" s="231"/>
      <c r="N208" s="23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165</v>
      </c>
      <c r="AU208" s="20" t="s">
        <v>170</v>
      </c>
    </row>
    <row r="209" s="15" customFormat="1">
      <c r="A209" s="15"/>
      <c r="B209" s="256"/>
      <c r="C209" s="257"/>
      <c r="D209" s="235" t="s">
        <v>167</v>
      </c>
      <c r="E209" s="258" t="s">
        <v>19</v>
      </c>
      <c r="F209" s="259" t="s">
        <v>1069</v>
      </c>
      <c r="G209" s="257"/>
      <c r="H209" s="258" t="s">
        <v>19</v>
      </c>
      <c r="I209" s="260"/>
      <c r="J209" s="257"/>
      <c r="K209" s="257"/>
      <c r="L209" s="261"/>
      <c r="M209" s="262"/>
      <c r="N209" s="263"/>
      <c r="O209" s="263"/>
      <c r="P209" s="263"/>
      <c r="Q209" s="263"/>
      <c r="R209" s="263"/>
      <c r="S209" s="263"/>
      <c r="T209" s="26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5" t="s">
        <v>167</v>
      </c>
      <c r="AU209" s="265" t="s">
        <v>170</v>
      </c>
      <c r="AV209" s="15" t="s">
        <v>79</v>
      </c>
      <c r="AW209" s="15" t="s">
        <v>33</v>
      </c>
      <c r="AX209" s="15" t="s">
        <v>72</v>
      </c>
      <c r="AY209" s="265" t="s">
        <v>156</v>
      </c>
    </row>
    <row r="210" s="13" customFormat="1">
      <c r="A210" s="13"/>
      <c r="B210" s="233"/>
      <c r="C210" s="234"/>
      <c r="D210" s="235" t="s">
        <v>167</v>
      </c>
      <c r="E210" s="236" t="s">
        <v>19</v>
      </c>
      <c r="F210" s="237" t="s">
        <v>1070</v>
      </c>
      <c r="G210" s="234"/>
      <c r="H210" s="238">
        <v>129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167</v>
      </c>
      <c r="AU210" s="244" t="s">
        <v>170</v>
      </c>
      <c r="AV210" s="13" t="s">
        <v>81</v>
      </c>
      <c r="AW210" s="13" t="s">
        <v>33</v>
      </c>
      <c r="AX210" s="13" t="s">
        <v>72</v>
      </c>
      <c r="AY210" s="244" t="s">
        <v>156</v>
      </c>
    </row>
    <row r="211" s="14" customFormat="1">
      <c r="A211" s="14"/>
      <c r="B211" s="245"/>
      <c r="C211" s="246"/>
      <c r="D211" s="235" t="s">
        <v>167</v>
      </c>
      <c r="E211" s="247" t="s">
        <v>19</v>
      </c>
      <c r="F211" s="248" t="s">
        <v>169</v>
      </c>
      <c r="G211" s="246"/>
      <c r="H211" s="249">
        <v>129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167</v>
      </c>
      <c r="AU211" s="255" t="s">
        <v>170</v>
      </c>
      <c r="AV211" s="14" t="s">
        <v>170</v>
      </c>
      <c r="AW211" s="14" t="s">
        <v>33</v>
      </c>
      <c r="AX211" s="14" t="s">
        <v>79</v>
      </c>
      <c r="AY211" s="255" t="s">
        <v>156</v>
      </c>
    </row>
    <row r="212" s="2" customFormat="1" ht="55.5" customHeight="1">
      <c r="A212" s="41"/>
      <c r="B212" s="42"/>
      <c r="C212" s="215" t="s">
        <v>281</v>
      </c>
      <c r="D212" s="215" t="s">
        <v>158</v>
      </c>
      <c r="E212" s="216" t="s">
        <v>1071</v>
      </c>
      <c r="F212" s="217" t="s">
        <v>1072</v>
      </c>
      <c r="G212" s="218" t="s">
        <v>227</v>
      </c>
      <c r="H212" s="219">
        <v>24</v>
      </c>
      <c r="I212" s="220"/>
      <c r="J212" s="221">
        <f>ROUND(I212*H212,2)</f>
        <v>0</v>
      </c>
      <c r="K212" s="217" t="s">
        <v>19</v>
      </c>
      <c r="L212" s="47"/>
      <c r="M212" s="222" t="s">
        <v>19</v>
      </c>
      <c r="N212" s="223" t="s">
        <v>43</v>
      </c>
      <c r="O212" s="87"/>
      <c r="P212" s="224">
        <f>O212*H212</f>
        <v>0</v>
      </c>
      <c r="Q212" s="224">
        <v>0</v>
      </c>
      <c r="R212" s="224">
        <f>Q212*H212</f>
        <v>0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163</v>
      </c>
      <c r="AT212" s="226" t="s">
        <v>158</v>
      </c>
      <c r="AU212" s="226" t="s">
        <v>170</v>
      </c>
      <c r="AY212" s="20" t="s">
        <v>156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79</v>
      </c>
      <c r="BK212" s="227">
        <f>ROUND(I212*H212,2)</f>
        <v>0</v>
      </c>
      <c r="BL212" s="20" t="s">
        <v>163</v>
      </c>
      <c r="BM212" s="226" t="s">
        <v>1073</v>
      </c>
    </row>
    <row r="213" s="13" customFormat="1">
      <c r="A213" s="13"/>
      <c r="B213" s="233"/>
      <c r="C213" s="234"/>
      <c r="D213" s="235" t="s">
        <v>167</v>
      </c>
      <c r="E213" s="236" t="s">
        <v>19</v>
      </c>
      <c r="F213" s="237" t="s">
        <v>1074</v>
      </c>
      <c r="G213" s="234"/>
      <c r="H213" s="238">
        <v>24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167</v>
      </c>
      <c r="AU213" s="244" t="s">
        <v>170</v>
      </c>
      <c r="AV213" s="13" t="s">
        <v>81</v>
      </c>
      <c r="AW213" s="13" t="s">
        <v>33</v>
      </c>
      <c r="AX213" s="13" t="s">
        <v>72</v>
      </c>
      <c r="AY213" s="244" t="s">
        <v>156</v>
      </c>
    </row>
    <row r="214" s="14" customFormat="1">
      <c r="A214" s="14"/>
      <c r="B214" s="245"/>
      <c r="C214" s="246"/>
      <c r="D214" s="235" t="s">
        <v>167</v>
      </c>
      <c r="E214" s="247" t="s">
        <v>19</v>
      </c>
      <c r="F214" s="248" t="s">
        <v>169</v>
      </c>
      <c r="G214" s="246"/>
      <c r="H214" s="249">
        <v>24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167</v>
      </c>
      <c r="AU214" s="255" t="s">
        <v>170</v>
      </c>
      <c r="AV214" s="14" t="s">
        <v>170</v>
      </c>
      <c r="AW214" s="14" t="s">
        <v>33</v>
      </c>
      <c r="AX214" s="14" t="s">
        <v>79</v>
      </c>
      <c r="AY214" s="255" t="s">
        <v>156</v>
      </c>
    </row>
    <row r="215" s="2" customFormat="1" ht="37.8" customHeight="1">
      <c r="A215" s="41"/>
      <c r="B215" s="42"/>
      <c r="C215" s="215" t="s">
        <v>287</v>
      </c>
      <c r="D215" s="215" t="s">
        <v>158</v>
      </c>
      <c r="E215" s="216" t="s">
        <v>1075</v>
      </c>
      <c r="F215" s="217" t="s">
        <v>1076</v>
      </c>
      <c r="G215" s="218" t="s">
        <v>227</v>
      </c>
      <c r="H215" s="219">
        <v>24</v>
      </c>
      <c r="I215" s="220"/>
      <c r="J215" s="221">
        <f>ROUND(I215*H215,2)</f>
        <v>0</v>
      </c>
      <c r="K215" s="217" t="s">
        <v>162</v>
      </c>
      <c r="L215" s="47"/>
      <c r="M215" s="222" t="s">
        <v>19</v>
      </c>
      <c r="N215" s="223" t="s">
        <v>43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0.44</v>
      </c>
      <c r="T215" s="225">
        <f>S215*H215</f>
        <v>10.560000000000001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163</v>
      </c>
      <c r="AT215" s="226" t="s">
        <v>158</v>
      </c>
      <c r="AU215" s="226" t="s">
        <v>170</v>
      </c>
      <c r="AY215" s="20" t="s">
        <v>156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79</v>
      </c>
      <c r="BK215" s="227">
        <f>ROUND(I215*H215,2)</f>
        <v>0</v>
      </c>
      <c r="BL215" s="20" t="s">
        <v>163</v>
      </c>
      <c r="BM215" s="226" t="s">
        <v>1077</v>
      </c>
    </row>
    <row r="216" s="2" customFormat="1">
      <c r="A216" s="41"/>
      <c r="B216" s="42"/>
      <c r="C216" s="43"/>
      <c r="D216" s="228" t="s">
        <v>165</v>
      </c>
      <c r="E216" s="43"/>
      <c r="F216" s="229" t="s">
        <v>1078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165</v>
      </c>
      <c r="AU216" s="20" t="s">
        <v>170</v>
      </c>
    </row>
    <row r="217" s="12" customFormat="1" ht="20.88" customHeight="1">
      <c r="A217" s="12"/>
      <c r="B217" s="199"/>
      <c r="C217" s="200"/>
      <c r="D217" s="201" t="s">
        <v>71</v>
      </c>
      <c r="E217" s="213" t="s">
        <v>222</v>
      </c>
      <c r="F217" s="213" t="s">
        <v>223</v>
      </c>
      <c r="G217" s="200"/>
      <c r="H217" s="200"/>
      <c r="I217" s="203"/>
      <c r="J217" s="214">
        <f>BK217</f>
        <v>0</v>
      </c>
      <c r="K217" s="200"/>
      <c r="L217" s="205"/>
      <c r="M217" s="206"/>
      <c r="N217" s="207"/>
      <c r="O217" s="207"/>
      <c r="P217" s="208">
        <f>SUM(P218:P239)</f>
        <v>0</v>
      </c>
      <c r="Q217" s="207"/>
      <c r="R217" s="208">
        <f>SUM(R218:R239)</f>
        <v>0.0050430000000000006</v>
      </c>
      <c r="S217" s="207"/>
      <c r="T217" s="209">
        <f>SUM(T218:T239)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0" t="s">
        <v>79</v>
      </c>
      <c r="AT217" s="211" t="s">
        <v>71</v>
      </c>
      <c r="AU217" s="211" t="s">
        <v>81</v>
      </c>
      <c r="AY217" s="210" t="s">
        <v>156</v>
      </c>
      <c r="BK217" s="212">
        <f>SUM(BK218:BK239)</f>
        <v>0</v>
      </c>
    </row>
    <row r="218" s="2" customFormat="1" ht="24.15" customHeight="1">
      <c r="A218" s="41"/>
      <c r="B218" s="42"/>
      <c r="C218" s="215" t="s">
        <v>7</v>
      </c>
      <c r="D218" s="215" t="s">
        <v>158</v>
      </c>
      <c r="E218" s="216" t="s">
        <v>233</v>
      </c>
      <c r="F218" s="217" t="s">
        <v>234</v>
      </c>
      <c r="G218" s="218" t="s">
        <v>227</v>
      </c>
      <c r="H218" s="219">
        <v>252.13800000000001</v>
      </c>
      <c r="I218" s="220"/>
      <c r="J218" s="221">
        <f>ROUND(I218*H218,2)</f>
        <v>0</v>
      </c>
      <c r="K218" s="217" t="s">
        <v>162</v>
      </c>
      <c r="L218" s="47"/>
      <c r="M218" s="222" t="s">
        <v>19</v>
      </c>
      <c r="N218" s="223" t="s">
        <v>43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163</v>
      </c>
      <c r="AT218" s="226" t="s">
        <v>158</v>
      </c>
      <c r="AU218" s="226" t="s">
        <v>170</v>
      </c>
      <c r="AY218" s="20" t="s">
        <v>156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163</v>
      </c>
      <c r="BM218" s="226" t="s">
        <v>1079</v>
      </c>
    </row>
    <row r="219" s="2" customFormat="1">
      <c r="A219" s="41"/>
      <c r="B219" s="42"/>
      <c r="C219" s="43"/>
      <c r="D219" s="228" t="s">
        <v>165</v>
      </c>
      <c r="E219" s="43"/>
      <c r="F219" s="229" t="s">
        <v>236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165</v>
      </c>
      <c r="AU219" s="20" t="s">
        <v>170</v>
      </c>
    </row>
    <row r="220" s="13" customFormat="1">
      <c r="A220" s="13"/>
      <c r="B220" s="233"/>
      <c r="C220" s="234"/>
      <c r="D220" s="235" t="s">
        <v>167</v>
      </c>
      <c r="E220" s="236" t="s">
        <v>19</v>
      </c>
      <c r="F220" s="237" t="s">
        <v>1080</v>
      </c>
      <c r="G220" s="234"/>
      <c r="H220" s="238">
        <v>187.328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167</v>
      </c>
      <c r="AU220" s="244" t="s">
        <v>170</v>
      </c>
      <c r="AV220" s="13" t="s">
        <v>81</v>
      </c>
      <c r="AW220" s="13" t="s">
        <v>33</v>
      </c>
      <c r="AX220" s="13" t="s">
        <v>72</v>
      </c>
      <c r="AY220" s="244" t="s">
        <v>156</v>
      </c>
    </row>
    <row r="221" s="14" customFormat="1">
      <c r="A221" s="14"/>
      <c r="B221" s="245"/>
      <c r="C221" s="246"/>
      <c r="D221" s="235" t="s">
        <v>167</v>
      </c>
      <c r="E221" s="247" t="s">
        <v>19</v>
      </c>
      <c r="F221" s="248" t="s">
        <v>169</v>
      </c>
      <c r="G221" s="246"/>
      <c r="H221" s="249">
        <v>187.328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167</v>
      </c>
      <c r="AU221" s="255" t="s">
        <v>170</v>
      </c>
      <c r="AV221" s="14" t="s">
        <v>170</v>
      </c>
      <c r="AW221" s="14" t="s">
        <v>33</v>
      </c>
      <c r="AX221" s="14" t="s">
        <v>72</v>
      </c>
      <c r="AY221" s="255" t="s">
        <v>156</v>
      </c>
    </row>
    <row r="222" s="13" customFormat="1">
      <c r="A222" s="13"/>
      <c r="B222" s="233"/>
      <c r="C222" s="234"/>
      <c r="D222" s="235" t="s">
        <v>167</v>
      </c>
      <c r="E222" s="236" t="s">
        <v>19</v>
      </c>
      <c r="F222" s="237" t="s">
        <v>970</v>
      </c>
      <c r="G222" s="234"/>
      <c r="H222" s="238">
        <v>2.25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167</v>
      </c>
      <c r="AU222" s="244" t="s">
        <v>170</v>
      </c>
      <c r="AV222" s="13" t="s">
        <v>81</v>
      </c>
      <c r="AW222" s="13" t="s">
        <v>33</v>
      </c>
      <c r="AX222" s="13" t="s">
        <v>72</v>
      </c>
      <c r="AY222" s="244" t="s">
        <v>156</v>
      </c>
    </row>
    <row r="223" s="13" customFormat="1">
      <c r="A223" s="13"/>
      <c r="B223" s="233"/>
      <c r="C223" s="234"/>
      <c r="D223" s="235" t="s">
        <v>167</v>
      </c>
      <c r="E223" s="236" t="s">
        <v>19</v>
      </c>
      <c r="F223" s="237" t="s">
        <v>971</v>
      </c>
      <c r="G223" s="234"/>
      <c r="H223" s="238">
        <v>4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167</v>
      </c>
      <c r="AU223" s="244" t="s">
        <v>170</v>
      </c>
      <c r="AV223" s="13" t="s">
        <v>81</v>
      </c>
      <c r="AW223" s="13" t="s">
        <v>33</v>
      </c>
      <c r="AX223" s="13" t="s">
        <v>72</v>
      </c>
      <c r="AY223" s="244" t="s">
        <v>156</v>
      </c>
    </row>
    <row r="224" s="13" customFormat="1">
      <c r="A224" s="13"/>
      <c r="B224" s="233"/>
      <c r="C224" s="234"/>
      <c r="D224" s="235" t="s">
        <v>167</v>
      </c>
      <c r="E224" s="236" t="s">
        <v>19</v>
      </c>
      <c r="F224" s="237" t="s">
        <v>972</v>
      </c>
      <c r="G224" s="234"/>
      <c r="H224" s="238">
        <v>51.240000000000002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167</v>
      </c>
      <c r="AU224" s="244" t="s">
        <v>170</v>
      </c>
      <c r="AV224" s="13" t="s">
        <v>81</v>
      </c>
      <c r="AW224" s="13" t="s">
        <v>33</v>
      </c>
      <c r="AX224" s="13" t="s">
        <v>72</v>
      </c>
      <c r="AY224" s="244" t="s">
        <v>156</v>
      </c>
    </row>
    <row r="225" s="13" customFormat="1">
      <c r="A225" s="13"/>
      <c r="B225" s="233"/>
      <c r="C225" s="234"/>
      <c r="D225" s="235" t="s">
        <v>167</v>
      </c>
      <c r="E225" s="236" t="s">
        <v>19</v>
      </c>
      <c r="F225" s="237" t="s">
        <v>973</v>
      </c>
      <c r="G225" s="234"/>
      <c r="H225" s="238">
        <v>7.3200000000000003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167</v>
      </c>
      <c r="AU225" s="244" t="s">
        <v>170</v>
      </c>
      <c r="AV225" s="13" t="s">
        <v>81</v>
      </c>
      <c r="AW225" s="13" t="s">
        <v>33</v>
      </c>
      <c r="AX225" s="13" t="s">
        <v>72</v>
      </c>
      <c r="AY225" s="244" t="s">
        <v>156</v>
      </c>
    </row>
    <row r="226" s="14" customFormat="1">
      <c r="A226" s="14"/>
      <c r="B226" s="245"/>
      <c r="C226" s="246"/>
      <c r="D226" s="235" t="s">
        <v>167</v>
      </c>
      <c r="E226" s="247" t="s">
        <v>19</v>
      </c>
      <c r="F226" s="248" t="s">
        <v>169</v>
      </c>
      <c r="G226" s="246"/>
      <c r="H226" s="249">
        <v>64.810000000000002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167</v>
      </c>
      <c r="AU226" s="255" t="s">
        <v>170</v>
      </c>
      <c r="AV226" s="14" t="s">
        <v>170</v>
      </c>
      <c r="AW226" s="14" t="s">
        <v>33</v>
      </c>
      <c r="AX226" s="14" t="s">
        <v>72</v>
      </c>
      <c r="AY226" s="255" t="s">
        <v>156</v>
      </c>
    </row>
    <row r="227" s="16" customFormat="1">
      <c r="A227" s="16"/>
      <c r="B227" s="287"/>
      <c r="C227" s="288"/>
      <c r="D227" s="235" t="s">
        <v>167</v>
      </c>
      <c r="E227" s="289" t="s">
        <v>19</v>
      </c>
      <c r="F227" s="290" t="s">
        <v>974</v>
      </c>
      <c r="G227" s="288"/>
      <c r="H227" s="291">
        <v>252.13800000000001</v>
      </c>
      <c r="I227" s="292"/>
      <c r="J227" s="288"/>
      <c r="K227" s="288"/>
      <c r="L227" s="293"/>
      <c r="M227" s="294"/>
      <c r="N227" s="295"/>
      <c r="O227" s="295"/>
      <c r="P227" s="295"/>
      <c r="Q227" s="295"/>
      <c r="R227" s="295"/>
      <c r="S227" s="295"/>
      <c r="T227" s="29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97" t="s">
        <v>167</v>
      </c>
      <c r="AU227" s="297" t="s">
        <v>170</v>
      </c>
      <c r="AV227" s="16" t="s">
        <v>163</v>
      </c>
      <c r="AW227" s="16" t="s">
        <v>33</v>
      </c>
      <c r="AX227" s="16" t="s">
        <v>79</v>
      </c>
      <c r="AY227" s="297" t="s">
        <v>156</v>
      </c>
    </row>
    <row r="228" s="2" customFormat="1" ht="24.15" customHeight="1">
      <c r="A228" s="41"/>
      <c r="B228" s="42"/>
      <c r="C228" s="215" t="s">
        <v>297</v>
      </c>
      <c r="D228" s="215" t="s">
        <v>158</v>
      </c>
      <c r="E228" s="216" t="s">
        <v>242</v>
      </c>
      <c r="F228" s="217" t="s">
        <v>243</v>
      </c>
      <c r="G228" s="218" t="s">
        <v>227</v>
      </c>
      <c r="H228" s="219">
        <v>252.13800000000001</v>
      </c>
      <c r="I228" s="220"/>
      <c r="J228" s="221">
        <f>ROUND(I228*H228,2)</f>
        <v>0</v>
      </c>
      <c r="K228" s="217" t="s">
        <v>162</v>
      </c>
      <c r="L228" s="47"/>
      <c r="M228" s="222" t="s">
        <v>19</v>
      </c>
      <c r="N228" s="223" t="s">
        <v>43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163</v>
      </c>
      <c r="AT228" s="226" t="s">
        <v>158</v>
      </c>
      <c r="AU228" s="226" t="s">
        <v>170</v>
      </c>
      <c r="AY228" s="20" t="s">
        <v>156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79</v>
      </c>
      <c r="BK228" s="227">
        <f>ROUND(I228*H228,2)</f>
        <v>0</v>
      </c>
      <c r="BL228" s="20" t="s">
        <v>163</v>
      </c>
      <c r="BM228" s="226" t="s">
        <v>1081</v>
      </c>
    </row>
    <row r="229" s="2" customFormat="1">
      <c r="A229" s="41"/>
      <c r="B229" s="42"/>
      <c r="C229" s="43"/>
      <c r="D229" s="228" t="s">
        <v>165</v>
      </c>
      <c r="E229" s="43"/>
      <c r="F229" s="229" t="s">
        <v>245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165</v>
      </c>
      <c r="AU229" s="20" t="s">
        <v>170</v>
      </c>
    </row>
    <row r="230" s="13" customFormat="1">
      <c r="A230" s="13"/>
      <c r="B230" s="233"/>
      <c r="C230" s="234"/>
      <c r="D230" s="235" t="s">
        <v>167</v>
      </c>
      <c r="E230" s="236" t="s">
        <v>19</v>
      </c>
      <c r="F230" s="237" t="s">
        <v>1080</v>
      </c>
      <c r="G230" s="234"/>
      <c r="H230" s="238">
        <v>187.328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167</v>
      </c>
      <c r="AU230" s="244" t="s">
        <v>170</v>
      </c>
      <c r="AV230" s="13" t="s">
        <v>81</v>
      </c>
      <c r="AW230" s="13" t="s">
        <v>33</v>
      </c>
      <c r="AX230" s="13" t="s">
        <v>72</v>
      </c>
      <c r="AY230" s="244" t="s">
        <v>156</v>
      </c>
    </row>
    <row r="231" s="14" customFormat="1">
      <c r="A231" s="14"/>
      <c r="B231" s="245"/>
      <c r="C231" s="246"/>
      <c r="D231" s="235" t="s">
        <v>167</v>
      </c>
      <c r="E231" s="247" t="s">
        <v>19</v>
      </c>
      <c r="F231" s="248" t="s">
        <v>169</v>
      </c>
      <c r="G231" s="246"/>
      <c r="H231" s="249">
        <v>187.328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167</v>
      </c>
      <c r="AU231" s="255" t="s">
        <v>170</v>
      </c>
      <c r="AV231" s="14" t="s">
        <v>170</v>
      </c>
      <c r="AW231" s="14" t="s">
        <v>33</v>
      </c>
      <c r="AX231" s="14" t="s">
        <v>72</v>
      </c>
      <c r="AY231" s="255" t="s">
        <v>156</v>
      </c>
    </row>
    <row r="232" s="13" customFormat="1">
      <c r="A232" s="13"/>
      <c r="B232" s="233"/>
      <c r="C232" s="234"/>
      <c r="D232" s="235" t="s">
        <v>167</v>
      </c>
      <c r="E232" s="236" t="s">
        <v>19</v>
      </c>
      <c r="F232" s="237" t="s">
        <v>970</v>
      </c>
      <c r="G232" s="234"/>
      <c r="H232" s="238">
        <v>2.25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167</v>
      </c>
      <c r="AU232" s="244" t="s">
        <v>170</v>
      </c>
      <c r="AV232" s="13" t="s">
        <v>81</v>
      </c>
      <c r="AW232" s="13" t="s">
        <v>33</v>
      </c>
      <c r="AX232" s="13" t="s">
        <v>72</v>
      </c>
      <c r="AY232" s="244" t="s">
        <v>156</v>
      </c>
    </row>
    <row r="233" s="13" customFormat="1">
      <c r="A233" s="13"/>
      <c r="B233" s="233"/>
      <c r="C233" s="234"/>
      <c r="D233" s="235" t="s">
        <v>167</v>
      </c>
      <c r="E233" s="236" t="s">
        <v>19</v>
      </c>
      <c r="F233" s="237" t="s">
        <v>971</v>
      </c>
      <c r="G233" s="234"/>
      <c r="H233" s="238">
        <v>4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167</v>
      </c>
      <c r="AU233" s="244" t="s">
        <v>170</v>
      </c>
      <c r="AV233" s="13" t="s">
        <v>81</v>
      </c>
      <c r="AW233" s="13" t="s">
        <v>33</v>
      </c>
      <c r="AX233" s="13" t="s">
        <v>72</v>
      </c>
      <c r="AY233" s="244" t="s">
        <v>156</v>
      </c>
    </row>
    <row r="234" s="13" customFormat="1">
      <c r="A234" s="13"/>
      <c r="B234" s="233"/>
      <c r="C234" s="234"/>
      <c r="D234" s="235" t="s">
        <v>167</v>
      </c>
      <c r="E234" s="236" t="s">
        <v>19</v>
      </c>
      <c r="F234" s="237" t="s">
        <v>972</v>
      </c>
      <c r="G234" s="234"/>
      <c r="H234" s="238">
        <v>51.240000000000002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167</v>
      </c>
      <c r="AU234" s="244" t="s">
        <v>170</v>
      </c>
      <c r="AV234" s="13" t="s">
        <v>81</v>
      </c>
      <c r="AW234" s="13" t="s">
        <v>33</v>
      </c>
      <c r="AX234" s="13" t="s">
        <v>72</v>
      </c>
      <c r="AY234" s="244" t="s">
        <v>156</v>
      </c>
    </row>
    <row r="235" s="13" customFormat="1">
      <c r="A235" s="13"/>
      <c r="B235" s="233"/>
      <c r="C235" s="234"/>
      <c r="D235" s="235" t="s">
        <v>167</v>
      </c>
      <c r="E235" s="236" t="s">
        <v>19</v>
      </c>
      <c r="F235" s="237" t="s">
        <v>973</v>
      </c>
      <c r="G235" s="234"/>
      <c r="H235" s="238">
        <v>7.3200000000000003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167</v>
      </c>
      <c r="AU235" s="244" t="s">
        <v>170</v>
      </c>
      <c r="AV235" s="13" t="s">
        <v>81</v>
      </c>
      <c r="AW235" s="13" t="s">
        <v>33</v>
      </c>
      <c r="AX235" s="13" t="s">
        <v>72</v>
      </c>
      <c r="AY235" s="244" t="s">
        <v>156</v>
      </c>
    </row>
    <row r="236" s="14" customFormat="1">
      <c r="A236" s="14"/>
      <c r="B236" s="245"/>
      <c r="C236" s="246"/>
      <c r="D236" s="235" t="s">
        <v>167</v>
      </c>
      <c r="E236" s="247" t="s">
        <v>19</v>
      </c>
      <c r="F236" s="248" t="s">
        <v>169</v>
      </c>
      <c r="G236" s="246"/>
      <c r="H236" s="249">
        <v>64.810000000000002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167</v>
      </c>
      <c r="AU236" s="255" t="s">
        <v>170</v>
      </c>
      <c r="AV236" s="14" t="s">
        <v>170</v>
      </c>
      <c r="AW236" s="14" t="s">
        <v>33</v>
      </c>
      <c r="AX236" s="14" t="s">
        <v>72</v>
      </c>
      <c r="AY236" s="255" t="s">
        <v>156</v>
      </c>
    </row>
    <row r="237" s="16" customFormat="1">
      <c r="A237" s="16"/>
      <c r="B237" s="287"/>
      <c r="C237" s="288"/>
      <c r="D237" s="235" t="s">
        <v>167</v>
      </c>
      <c r="E237" s="289" t="s">
        <v>19</v>
      </c>
      <c r="F237" s="290" t="s">
        <v>974</v>
      </c>
      <c r="G237" s="288"/>
      <c r="H237" s="291">
        <v>252.13800000000001</v>
      </c>
      <c r="I237" s="292"/>
      <c r="J237" s="288"/>
      <c r="K237" s="288"/>
      <c r="L237" s="293"/>
      <c r="M237" s="294"/>
      <c r="N237" s="295"/>
      <c r="O237" s="295"/>
      <c r="P237" s="295"/>
      <c r="Q237" s="295"/>
      <c r="R237" s="295"/>
      <c r="S237" s="295"/>
      <c r="T237" s="29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T237" s="297" t="s">
        <v>167</v>
      </c>
      <c r="AU237" s="297" t="s">
        <v>170</v>
      </c>
      <c r="AV237" s="16" t="s">
        <v>163</v>
      </c>
      <c r="AW237" s="16" t="s">
        <v>33</v>
      </c>
      <c r="AX237" s="16" t="s">
        <v>79</v>
      </c>
      <c r="AY237" s="297" t="s">
        <v>156</v>
      </c>
    </row>
    <row r="238" s="2" customFormat="1" ht="16.5" customHeight="1">
      <c r="A238" s="41"/>
      <c r="B238" s="42"/>
      <c r="C238" s="266" t="s">
        <v>302</v>
      </c>
      <c r="D238" s="266" t="s">
        <v>237</v>
      </c>
      <c r="E238" s="267" t="s">
        <v>247</v>
      </c>
      <c r="F238" s="268" t="s">
        <v>248</v>
      </c>
      <c r="G238" s="269" t="s">
        <v>249</v>
      </c>
      <c r="H238" s="270">
        <v>5.0430000000000001</v>
      </c>
      <c r="I238" s="271"/>
      <c r="J238" s="272">
        <f>ROUND(I238*H238,2)</f>
        <v>0</v>
      </c>
      <c r="K238" s="268" t="s">
        <v>162</v>
      </c>
      <c r="L238" s="273"/>
      <c r="M238" s="274" t="s">
        <v>19</v>
      </c>
      <c r="N238" s="275" t="s">
        <v>43</v>
      </c>
      <c r="O238" s="87"/>
      <c r="P238" s="224">
        <f>O238*H238</f>
        <v>0</v>
      </c>
      <c r="Q238" s="224">
        <v>0.001</v>
      </c>
      <c r="R238" s="224">
        <f>Q238*H238</f>
        <v>0.0050430000000000006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210</v>
      </c>
      <c r="AT238" s="226" t="s">
        <v>237</v>
      </c>
      <c r="AU238" s="226" t="s">
        <v>170</v>
      </c>
      <c r="AY238" s="20" t="s">
        <v>156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79</v>
      </c>
      <c r="BK238" s="227">
        <f>ROUND(I238*H238,2)</f>
        <v>0</v>
      </c>
      <c r="BL238" s="20" t="s">
        <v>163</v>
      </c>
      <c r="BM238" s="226" t="s">
        <v>1082</v>
      </c>
    </row>
    <row r="239" s="13" customFormat="1">
      <c r="A239" s="13"/>
      <c r="B239" s="233"/>
      <c r="C239" s="234"/>
      <c r="D239" s="235" t="s">
        <v>167</v>
      </c>
      <c r="E239" s="234"/>
      <c r="F239" s="237" t="s">
        <v>1083</v>
      </c>
      <c r="G239" s="234"/>
      <c r="H239" s="238">
        <v>5.0430000000000001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167</v>
      </c>
      <c r="AU239" s="244" t="s">
        <v>170</v>
      </c>
      <c r="AV239" s="13" t="s">
        <v>81</v>
      </c>
      <c r="AW239" s="13" t="s">
        <v>4</v>
      </c>
      <c r="AX239" s="13" t="s">
        <v>79</v>
      </c>
      <c r="AY239" s="244" t="s">
        <v>156</v>
      </c>
    </row>
    <row r="240" s="12" customFormat="1" ht="22.8" customHeight="1">
      <c r="A240" s="12"/>
      <c r="B240" s="199"/>
      <c r="C240" s="200"/>
      <c r="D240" s="201" t="s">
        <v>71</v>
      </c>
      <c r="E240" s="213" t="s">
        <v>163</v>
      </c>
      <c r="F240" s="213" t="s">
        <v>1084</v>
      </c>
      <c r="G240" s="200"/>
      <c r="H240" s="200"/>
      <c r="I240" s="203"/>
      <c r="J240" s="214">
        <f>BK240</f>
        <v>0</v>
      </c>
      <c r="K240" s="200"/>
      <c r="L240" s="205"/>
      <c r="M240" s="206"/>
      <c r="N240" s="207"/>
      <c r="O240" s="207"/>
      <c r="P240" s="208">
        <f>SUM(P241:P253)</f>
        <v>0</v>
      </c>
      <c r="Q240" s="207"/>
      <c r="R240" s="208">
        <f>SUM(R241:R253)</f>
        <v>86.691804500000003</v>
      </c>
      <c r="S240" s="207"/>
      <c r="T240" s="209">
        <f>SUM(T241:T253)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0" t="s">
        <v>79</v>
      </c>
      <c r="AT240" s="211" t="s">
        <v>71</v>
      </c>
      <c r="AU240" s="211" t="s">
        <v>79</v>
      </c>
      <c r="AY240" s="210" t="s">
        <v>156</v>
      </c>
      <c r="BK240" s="212">
        <f>SUM(BK241:BK253)</f>
        <v>0</v>
      </c>
    </row>
    <row r="241" s="2" customFormat="1" ht="21.75" customHeight="1">
      <c r="A241" s="41"/>
      <c r="B241" s="42"/>
      <c r="C241" s="215" t="s">
        <v>310</v>
      </c>
      <c r="D241" s="215" t="s">
        <v>158</v>
      </c>
      <c r="E241" s="216" t="s">
        <v>1085</v>
      </c>
      <c r="F241" s="217" t="s">
        <v>1086</v>
      </c>
      <c r="G241" s="218" t="s">
        <v>161</v>
      </c>
      <c r="H241" s="219">
        <v>45.850000000000001</v>
      </c>
      <c r="I241" s="220"/>
      <c r="J241" s="221">
        <f>ROUND(I241*H241,2)</f>
        <v>0</v>
      </c>
      <c r="K241" s="217" t="s">
        <v>162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1.8907700000000001</v>
      </c>
      <c r="R241" s="224">
        <f>Q241*H241</f>
        <v>86.691804500000003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163</v>
      </c>
      <c r="AT241" s="226" t="s">
        <v>158</v>
      </c>
      <c r="AU241" s="226" t="s">
        <v>81</v>
      </c>
      <c r="AY241" s="20" t="s">
        <v>156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163</v>
      </c>
      <c r="BM241" s="226" t="s">
        <v>1087</v>
      </c>
    </row>
    <row r="242" s="2" customFormat="1">
      <c r="A242" s="41"/>
      <c r="B242" s="42"/>
      <c r="C242" s="43"/>
      <c r="D242" s="228" t="s">
        <v>165</v>
      </c>
      <c r="E242" s="43"/>
      <c r="F242" s="229" t="s">
        <v>1088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165</v>
      </c>
      <c r="AU242" s="20" t="s">
        <v>81</v>
      </c>
    </row>
    <row r="243" s="15" customFormat="1">
      <c r="A243" s="15"/>
      <c r="B243" s="256"/>
      <c r="C243" s="257"/>
      <c r="D243" s="235" t="s">
        <v>167</v>
      </c>
      <c r="E243" s="258" t="s">
        <v>19</v>
      </c>
      <c r="F243" s="259" t="s">
        <v>1089</v>
      </c>
      <c r="G243" s="257"/>
      <c r="H243" s="258" t="s">
        <v>19</v>
      </c>
      <c r="I243" s="260"/>
      <c r="J243" s="257"/>
      <c r="K243" s="257"/>
      <c r="L243" s="261"/>
      <c r="M243" s="262"/>
      <c r="N243" s="263"/>
      <c r="O243" s="263"/>
      <c r="P243" s="263"/>
      <c r="Q243" s="263"/>
      <c r="R243" s="263"/>
      <c r="S243" s="263"/>
      <c r="T243" s="26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5" t="s">
        <v>167</v>
      </c>
      <c r="AU243" s="265" t="s">
        <v>81</v>
      </c>
      <c r="AV243" s="15" t="s">
        <v>79</v>
      </c>
      <c r="AW243" s="15" t="s">
        <v>33</v>
      </c>
      <c r="AX243" s="15" t="s">
        <v>72</v>
      </c>
      <c r="AY243" s="265" t="s">
        <v>156</v>
      </c>
    </row>
    <row r="244" s="13" customFormat="1">
      <c r="A244" s="13"/>
      <c r="B244" s="233"/>
      <c r="C244" s="234"/>
      <c r="D244" s="235" t="s">
        <v>167</v>
      </c>
      <c r="E244" s="236" t="s">
        <v>19</v>
      </c>
      <c r="F244" s="237" t="s">
        <v>1090</v>
      </c>
      <c r="G244" s="234"/>
      <c r="H244" s="238">
        <v>0.22500000000000001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167</v>
      </c>
      <c r="AU244" s="244" t="s">
        <v>81</v>
      </c>
      <c r="AV244" s="13" t="s">
        <v>81</v>
      </c>
      <c r="AW244" s="13" t="s">
        <v>33</v>
      </c>
      <c r="AX244" s="13" t="s">
        <v>72</v>
      </c>
      <c r="AY244" s="244" t="s">
        <v>156</v>
      </c>
    </row>
    <row r="245" s="15" customFormat="1">
      <c r="A245" s="15"/>
      <c r="B245" s="256"/>
      <c r="C245" s="257"/>
      <c r="D245" s="235" t="s">
        <v>167</v>
      </c>
      <c r="E245" s="258" t="s">
        <v>19</v>
      </c>
      <c r="F245" s="259" t="s">
        <v>1091</v>
      </c>
      <c r="G245" s="257"/>
      <c r="H245" s="258" t="s">
        <v>19</v>
      </c>
      <c r="I245" s="260"/>
      <c r="J245" s="257"/>
      <c r="K245" s="257"/>
      <c r="L245" s="261"/>
      <c r="M245" s="262"/>
      <c r="N245" s="263"/>
      <c r="O245" s="263"/>
      <c r="P245" s="263"/>
      <c r="Q245" s="263"/>
      <c r="R245" s="263"/>
      <c r="S245" s="263"/>
      <c r="T245" s="26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5" t="s">
        <v>167</v>
      </c>
      <c r="AU245" s="265" t="s">
        <v>81</v>
      </c>
      <c r="AV245" s="15" t="s">
        <v>79</v>
      </c>
      <c r="AW245" s="15" t="s">
        <v>33</v>
      </c>
      <c r="AX245" s="15" t="s">
        <v>72</v>
      </c>
      <c r="AY245" s="265" t="s">
        <v>156</v>
      </c>
    </row>
    <row r="246" s="13" customFormat="1">
      <c r="A246" s="13"/>
      <c r="B246" s="233"/>
      <c r="C246" s="234"/>
      <c r="D246" s="235" t="s">
        <v>167</v>
      </c>
      <c r="E246" s="236" t="s">
        <v>19</v>
      </c>
      <c r="F246" s="237" t="s">
        <v>1092</v>
      </c>
      <c r="G246" s="234"/>
      <c r="H246" s="238">
        <v>0.40000000000000002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167</v>
      </c>
      <c r="AU246" s="244" t="s">
        <v>81</v>
      </c>
      <c r="AV246" s="13" t="s">
        <v>81</v>
      </c>
      <c r="AW246" s="13" t="s">
        <v>33</v>
      </c>
      <c r="AX246" s="13" t="s">
        <v>72</v>
      </c>
      <c r="AY246" s="244" t="s">
        <v>156</v>
      </c>
    </row>
    <row r="247" s="14" customFormat="1">
      <c r="A247" s="14"/>
      <c r="B247" s="245"/>
      <c r="C247" s="246"/>
      <c r="D247" s="235" t="s">
        <v>167</v>
      </c>
      <c r="E247" s="247" t="s">
        <v>19</v>
      </c>
      <c r="F247" s="248" t="s">
        <v>169</v>
      </c>
      <c r="G247" s="246"/>
      <c r="H247" s="249">
        <v>0.625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167</v>
      </c>
      <c r="AU247" s="255" t="s">
        <v>81</v>
      </c>
      <c r="AV247" s="14" t="s">
        <v>170</v>
      </c>
      <c r="AW247" s="14" t="s">
        <v>33</v>
      </c>
      <c r="AX247" s="14" t="s">
        <v>72</v>
      </c>
      <c r="AY247" s="255" t="s">
        <v>156</v>
      </c>
    </row>
    <row r="248" s="15" customFormat="1">
      <c r="A248" s="15"/>
      <c r="B248" s="256"/>
      <c r="C248" s="257"/>
      <c r="D248" s="235" t="s">
        <v>167</v>
      </c>
      <c r="E248" s="258" t="s">
        <v>19</v>
      </c>
      <c r="F248" s="259" t="s">
        <v>1093</v>
      </c>
      <c r="G248" s="257"/>
      <c r="H248" s="258" t="s">
        <v>19</v>
      </c>
      <c r="I248" s="260"/>
      <c r="J248" s="257"/>
      <c r="K248" s="257"/>
      <c r="L248" s="261"/>
      <c r="M248" s="262"/>
      <c r="N248" s="263"/>
      <c r="O248" s="263"/>
      <c r="P248" s="263"/>
      <c r="Q248" s="263"/>
      <c r="R248" s="263"/>
      <c r="S248" s="263"/>
      <c r="T248" s="26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167</v>
      </c>
      <c r="AU248" s="265" t="s">
        <v>81</v>
      </c>
      <c r="AV248" s="15" t="s">
        <v>79</v>
      </c>
      <c r="AW248" s="15" t="s">
        <v>33</v>
      </c>
      <c r="AX248" s="15" t="s">
        <v>72</v>
      </c>
      <c r="AY248" s="265" t="s">
        <v>156</v>
      </c>
    </row>
    <row r="249" s="13" customFormat="1">
      <c r="A249" s="13"/>
      <c r="B249" s="233"/>
      <c r="C249" s="234"/>
      <c r="D249" s="235" t="s">
        <v>167</v>
      </c>
      <c r="E249" s="236" t="s">
        <v>19</v>
      </c>
      <c r="F249" s="237" t="s">
        <v>1094</v>
      </c>
      <c r="G249" s="234"/>
      <c r="H249" s="238">
        <v>4.8399999999999999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167</v>
      </c>
      <c r="AU249" s="244" t="s">
        <v>81</v>
      </c>
      <c r="AV249" s="13" t="s">
        <v>81</v>
      </c>
      <c r="AW249" s="13" t="s">
        <v>33</v>
      </c>
      <c r="AX249" s="13" t="s">
        <v>72</v>
      </c>
      <c r="AY249" s="244" t="s">
        <v>156</v>
      </c>
    </row>
    <row r="250" s="13" customFormat="1">
      <c r="A250" s="13"/>
      <c r="B250" s="233"/>
      <c r="C250" s="234"/>
      <c r="D250" s="235" t="s">
        <v>167</v>
      </c>
      <c r="E250" s="236" t="s">
        <v>19</v>
      </c>
      <c r="F250" s="237" t="s">
        <v>1095</v>
      </c>
      <c r="G250" s="234"/>
      <c r="H250" s="238">
        <v>36.420000000000002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167</v>
      </c>
      <c r="AU250" s="244" t="s">
        <v>81</v>
      </c>
      <c r="AV250" s="13" t="s">
        <v>81</v>
      </c>
      <c r="AW250" s="13" t="s">
        <v>33</v>
      </c>
      <c r="AX250" s="13" t="s">
        <v>72</v>
      </c>
      <c r="AY250" s="244" t="s">
        <v>156</v>
      </c>
    </row>
    <row r="251" s="13" customFormat="1">
      <c r="A251" s="13"/>
      <c r="B251" s="233"/>
      <c r="C251" s="234"/>
      <c r="D251" s="235" t="s">
        <v>167</v>
      </c>
      <c r="E251" s="236" t="s">
        <v>19</v>
      </c>
      <c r="F251" s="237" t="s">
        <v>1096</v>
      </c>
      <c r="G251" s="234"/>
      <c r="H251" s="238">
        <v>3.9649999999999999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167</v>
      </c>
      <c r="AU251" s="244" t="s">
        <v>81</v>
      </c>
      <c r="AV251" s="13" t="s">
        <v>81</v>
      </c>
      <c r="AW251" s="13" t="s">
        <v>33</v>
      </c>
      <c r="AX251" s="13" t="s">
        <v>72</v>
      </c>
      <c r="AY251" s="244" t="s">
        <v>156</v>
      </c>
    </row>
    <row r="252" s="14" customFormat="1">
      <c r="A252" s="14"/>
      <c r="B252" s="245"/>
      <c r="C252" s="246"/>
      <c r="D252" s="235" t="s">
        <v>167</v>
      </c>
      <c r="E252" s="247" t="s">
        <v>19</v>
      </c>
      <c r="F252" s="248" t="s">
        <v>169</v>
      </c>
      <c r="G252" s="246"/>
      <c r="H252" s="249">
        <v>45.225000000000001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167</v>
      </c>
      <c r="AU252" s="255" t="s">
        <v>81</v>
      </c>
      <c r="AV252" s="14" t="s">
        <v>170</v>
      </c>
      <c r="AW252" s="14" t="s">
        <v>33</v>
      </c>
      <c r="AX252" s="14" t="s">
        <v>72</v>
      </c>
      <c r="AY252" s="255" t="s">
        <v>156</v>
      </c>
    </row>
    <row r="253" s="16" customFormat="1">
      <c r="A253" s="16"/>
      <c r="B253" s="287"/>
      <c r="C253" s="288"/>
      <c r="D253" s="235" t="s">
        <v>167</v>
      </c>
      <c r="E253" s="289" t="s">
        <v>19</v>
      </c>
      <c r="F253" s="290" t="s">
        <v>974</v>
      </c>
      <c r="G253" s="288"/>
      <c r="H253" s="291">
        <v>45.850000000000001</v>
      </c>
      <c r="I253" s="292"/>
      <c r="J253" s="288"/>
      <c r="K253" s="288"/>
      <c r="L253" s="293"/>
      <c r="M253" s="294"/>
      <c r="N253" s="295"/>
      <c r="O253" s="295"/>
      <c r="P253" s="295"/>
      <c r="Q253" s="295"/>
      <c r="R253" s="295"/>
      <c r="S253" s="295"/>
      <c r="T253" s="29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97" t="s">
        <v>167</v>
      </c>
      <c r="AU253" s="297" t="s">
        <v>81</v>
      </c>
      <c r="AV253" s="16" t="s">
        <v>163</v>
      </c>
      <c r="AW253" s="16" t="s">
        <v>33</v>
      </c>
      <c r="AX253" s="16" t="s">
        <v>79</v>
      </c>
      <c r="AY253" s="297" t="s">
        <v>156</v>
      </c>
    </row>
    <row r="254" s="12" customFormat="1" ht="22.8" customHeight="1">
      <c r="A254" s="12"/>
      <c r="B254" s="199"/>
      <c r="C254" s="200"/>
      <c r="D254" s="201" t="s">
        <v>71</v>
      </c>
      <c r="E254" s="213" t="s">
        <v>190</v>
      </c>
      <c r="F254" s="213" t="s">
        <v>1097</v>
      </c>
      <c r="G254" s="200"/>
      <c r="H254" s="200"/>
      <c r="I254" s="203"/>
      <c r="J254" s="214">
        <f>BK254</f>
        <v>0</v>
      </c>
      <c r="K254" s="200"/>
      <c r="L254" s="205"/>
      <c r="M254" s="206"/>
      <c r="N254" s="207"/>
      <c r="O254" s="207"/>
      <c r="P254" s="208">
        <f>SUM(P255:P261)</f>
        <v>0</v>
      </c>
      <c r="Q254" s="207"/>
      <c r="R254" s="208">
        <f>SUM(R255:R261)</f>
        <v>19.884</v>
      </c>
      <c r="S254" s="207"/>
      <c r="T254" s="209">
        <f>SUM(T255:T261)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0" t="s">
        <v>79</v>
      </c>
      <c r="AT254" s="211" t="s">
        <v>71</v>
      </c>
      <c r="AU254" s="211" t="s">
        <v>79</v>
      </c>
      <c r="AY254" s="210" t="s">
        <v>156</v>
      </c>
      <c r="BK254" s="212">
        <f>SUM(BK255:BK261)</f>
        <v>0</v>
      </c>
    </row>
    <row r="255" s="2" customFormat="1" ht="49.05" customHeight="1">
      <c r="A255" s="41"/>
      <c r="B255" s="42"/>
      <c r="C255" s="215" t="s">
        <v>315</v>
      </c>
      <c r="D255" s="215" t="s">
        <v>158</v>
      </c>
      <c r="E255" s="216" t="s">
        <v>1098</v>
      </c>
      <c r="F255" s="217" t="s">
        <v>1099</v>
      </c>
      <c r="G255" s="218" t="s">
        <v>227</v>
      </c>
      <c r="H255" s="219">
        <v>24</v>
      </c>
      <c r="I255" s="220"/>
      <c r="J255" s="221">
        <f>ROUND(I255*H255,2)</f>
        <v>0</v>
      </c>
      <c r="K255" s="217" t="s">
        <v>19</v>
      </c>
      <c r="L255" s="47"/>
      <c r="M255" s="222" t="s">
        <v>19</v>
      </c>
      <c r="N255" s="223" t="s">
        <v>43</v>
      </c>
      <c r="O255" s="87"/>
      <c r="P255" s="224">
        <f>O255*H255</f>
        <v>0</v>
      </c>
      <c r="Q255" s="224">
        <v>0.11160000000000001</v>
      </c>
      <c r="R255" s="224">
        <f>Q255*H255</f>
        <v>2.6783999999999999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163</v>
      </c>
      <c r="AT255" s="226" t="s">
        <v>158</v>
      </c>
      <c r="AU255" s="226" t="s">
        <v>81</v>
      </c>
      <c r="AY255" s="20" t="s">
        <v>156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163</v>
      </c>
      <c r="BM255" s="226" t="s">
        <v>1100</v>
      </c>
    </row>
    <row r="256" s="13" customFormat="1">
      <c r="A256" s="13"/>
      <c r="B256" s="233"/>
      <c r="C256" s="234"/>
      <c r="D256" s="235" t="s">
        <v>167</v>
      </c>
      <c r="E256" s="236" t="s">
        <v>19</v>
      </c>
      <c r="F256" s="237" t="s">
        <v>1074</v>
      </c>
      <c r="G256" s="234"/>
      <c r="H256" s="238">
        <v>24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167</v>
      </c>
      <c r="AU256" s="244" t="s">
        <v>81</v>
      </c>
      <c r="AV256" s="13" t="s">
        <v>81</v>
      </c>
      <c r="AW256" s="13" t="s">
        <v>33</v>
      </c>
      <c r="AX256" s="13" t="s">
        <v>72</v>
      </c>
      <c r="AY256" s="244" t="s">
        <v>156</v>
      </c>
    </row>
    <row r="257" s="14" customFormat="1">
      <c r="A257" s="14"/>
      <c r="B257" s="245"/>
      <c r="C257" s="246"/>
      <c r="D257" s="235" t="s">
        <v>167</v>
      </c>
      <c r="E257" s="247" t="s">
        <v>19</v>
      </c>
      <c r="F257" s="248" t="s">
        <v>169</v>
      </c>
      <c r="G257" s="246"/>
      <c r="H257" s="249">
        <v>24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167</v>
      </c>
      <c r="AU257" s="255" t="s">
        <v>81</v>
      </c>
      <c r="AV257" s="14" t="s">
        <v>170</v>
      </c>
      <c r="AW257" s="14" t="s">
        <v>33</v>
      </c>
      <c r="AX257" s="14" t="s">
        <v>79</v>
      </c>
      <c r="AY257" s="255" t="s">
        <v>156</v>
      </c>
    </row>
    <row r="258" s="2" customFormat="1" ht="24.15" customHeight="1">
      <c r="A258" s="41"/>
      <c r="B258" s="42"/>
      <c r="C258" s="215" t="s">
        <v>320</v>
      </c>
      <c r="D258" s="215" t="s">
        <v>158</v>
      </c>
      <c r="E258" s="216" t="s">
        <v>1101</v>
      </c>
      <c r="F258" s="217" t="s">
        <v>1102</v>
      </c>
      <c r="G258" s="218" t="s">
        <v>227</v>
      </c>
      <c r="H258" s="219">
        <v>24</v>
      </c>
      <c r="I258" s="220"/>
      <c r="J258" s="221">
        <f>ROUND(I258*H258,2)</f>
        <v>0</v>
      </c>
      <c r="K258" s="217" t="s">
        <v>162</v>
      </c>
      <c r="L258" s="47"/>
      <c r="M258" s="222" t="s">
        <v>19</v>
      </c>
      <c r="N258" s="223" t="s">
        <v>43</v>
      </c>
      <c r="O258" s="87"/>
      <c r="P258" s="224">
        <f>O258*H258</f>
        <v>0</v>
      </c>
      <c r="Q258" s="224">
        <v>0.37190000000000001</v>
      </c>
      <c r="R258" s="224">
        <f>Q258*H258</f>
        <v>8.9255999999999993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163</v>
      </c>
      <c r="AT258" s="226" t="s">
        <v>158</v>
      </c>
      <c r="AU258" s="226" t="s">
        <v>81</v>
      </c>
      <c r="AY258" s="20" t="s">
        <v>156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79</v>
      </c>
      <c r="BK258" s="227">
        <f>ROUND(I258*H258,2)</f>
        <v>0</v>
      </c>
      <c r="BL258" s="20" t="s">
        <v>163</v>
      </c>
      <c r="BM258" s="226" t="s">
        <v>1103</v>
      </c>
    </row>
    <row r="259" s="2" customFormat="1">
      <c r="A259" s="41"/>
      <c r="B259" s="42"/>
      <c r="C259" s="43"/>
      <c r="D259" s="228" t="s">
        <v>165</v>
      </c>
      <c r="E259" s="43"/>
      <c r="F259" s="229" t="s">
        <v>1104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165</v>
      </c>
      <c r="AU259" s="20" t="s">
        <v>81</v>
      </c>
    </row>
    <row r="260" s="2" customFormat="1" ht="21.75" customHeight="1">
      <c r="A260" s="41"/>
      <c r="B260" s="42"/>
      <c r="C260" s="215" t="s">
        <v>325</v>
      </c>
      <c r="D260" s="215" t="s">
        <v>158</v>
      </c>
      <c r="E260" s="216" t="s">
        <v>1105</v>
      </c>
      <c r="F260" s="217" t="s">
        <v>1106</v>
      </c>
      <c r="G260" s="218" t="s">
        <v>227</v>
      </c>
      <c r="H260" s="219">
        <v>24</v>
      </c>
      <c r="I260" s="220"/>
      <c r="J260" s="221">
        <f>ROUND(I260*H260,2)</f>
        <v>0</v>
      </c>
      <c r="K260" s="217" t="s">
        <v>162</v>
      </c>
      <c r="L260" s="47"/>
      <c r="M260" s="222" t="s">
        <v>19</v>
      </c>
      <c r="N260" s="223" t="s">
        <v>43</v>
      </c>
      <c r="O260" s="87"/>
      <c r="P260" s="224">
        <f>O260*H260</f>
        <v>0</v>
      </c>
      <c r="Q260" s="224">
        <v>0.34499999999999997</v>
      </c>
      <c r="R260" s="224">
        <f>Q260*H260</f>
        <v>8.2799999999999994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163</v>
      </c>
      <c r="AT260" s="226" t="s">
        <v>158</v>
      </c>
      <c r="AU260" s="226" t="s">
        <v>81</v>
      </c>
      <c r="AY260" s="20" t="s">
        <v>156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79</v>
      </c>
      <c r="BK260" s="227">
        <f>ROUND(I260*H260,2)</f>
        <v>0</v>
      </c>
      <c r="BL260" s="20" t="s">
        <v>163</v>
      </c>
      <c r="BM260" s="226" t="s">
        <v>1107</v>
      </c>
    </row>
    <row r="261" s="2" customFormat="1">
      <c r="A261" s="41"/>
      <c r="B261" s="42"/>
      <c r="C261" s="43"/>
      <c r="D261" s="228" t="s">
        <v>165</v>
      </c>
      <c r="E261" s="43"/>
      <c r="F261" s="229" t="s">
        <v>1108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165</v>
      </c>
      <c r="AU261" s="20" t="s">
        <v>81</v>
      </c>
    </row>
    <row r="262" s="12" customFormat="1" ht="22.8" customHeight="1">
      <c r="A262" s="12"/>
      <c r="B262" s="199"/>
      <c r="C262" s="200"/>
      <c r="D262" s="201" t="s">
        <v>71</v>
      </c>
      <c r="E262" s="213" t="s">
        <v>210</v>
      </c>
      <c r="F262" s="213" t="s">
        <v>1109</v>
      </c>
      <c r="G262" s="200"/>
      <c r="H262" s="200"/>
      <c r="I262" s="203"/>
      <c r="J262" s="214">
        <f>BK262</f>
        <v>0</v>
      </c>
      <c r="K262" s="200"/>
      <c r="L262" s="205"/>
      <c r="M262" s="206"/>
      <c r="N262" s="207"/>
      <c r="O262" s="207"/>
      <c r="P262" s="208">
        <f>P263+SUM(P264:P295)</f>
        <v>0</v>
      </c>
      <c r="Q262" s="207"/>
      <c r="R262" s="208">
        <f>R263+SUM(R264:R295)</f>
        <v>5.0930591999999999</v>
      </c>
      <c r="S262" s="207"/>
      <c r="T262" s="209">
        <f>T263+SUM(T264:T295)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0" t="s">
        <v>79</v>
      </c>
      <c r="AT262" s="211" t="s">
        <v>71</v>
      </c>
      <c r="AU262" s="211" t="s">
        <v>79</v>
      </c>
      <c r="AY262" s="210" t="s">
        <v>156</v>
      </c>
      <c r="BK262" s="212">
        <f>BK263+SUM(BK264:BK295)</f>
        <v>0</v>
      </c>
    </row>
    <row r="263" s="2" customFormat="1" ht="16.5" customHeight="1">
      <c r="A263" s="41"/>
      <c r="B263" s="42"/>
      <c r="C263" s="215" t="s">
        <v>330</v>
      </c>
      <c r="D263" s="215" t="s">
        <v>158</v>
      </c>
      <c r="E263" s="216" t="s">
        <v>1110</v>
      </c>
      <c r="F263" s="217" t="s">
        <v>1111</v>
      </c>
      <c r="G263" s="218" t="s">
        <v>398</v>
      </c>
      <c r="H263" s="219">
        <v>12.800000000000001</v>
      </c>
      <c r="I263" s="220"/>
      <c r="J263" s="221">
        <f>ROUND(I263*H263,2)</f>
        <v>0</v>
      </c>
      <c r="K263" s="217" t="s">
        <v>162</v>
      </c>
      <c r="L263" s="47"/>
      <c r="M263" s="222" t="s">
        <v>19</v>
      </c>
      <c r="N263" s="223" t="s">
        <v>43</v>
      </c>
      <c r="O263" s="87"/>
      <c r="P263" s="224">
        <f>O263*H263</f>
        <v>0</v>
      </c>
      <c r="Q263" s="224">
        <v>1.0000000000000001E-05</v>
      </c>
      <c r="R263" s="224">
        <f>Q263*H263</f>
        <v>0.00012800000000000002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163</v>
      </c>
      <c r="AT263" s="226" t="s">
        <v>158</v>
      </c>
      <c r="AU263" s="226" t="s">
        <v>81</v>
      </c>
      <c r="AY263" s="20" t="s">
        <v>156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79</v>
      </c>
      <c r="BK263" s="227">
        <f>ROUND(I263*H263,2)</f>
        <v>0</v>
      </c>
      <c r="BL263" s="20" t="s">
        <v>163</v>
      </c>
      <c r="BM263" s="226" t="s">
        <v>1112</v>
      </c>
    </row>
    <row r="264" s="2" customFormat="1">
      <c r="A264" s="41"/>
      <c r="B264" s="42"/>
      <c r="C264" s="43"/>
      <c r="D264" s="228" t="s">
        <v>165</v>
      </c>
      <c r="E264" s="43"/>
      <c r="F264" s="229" t="s">
        <v>1113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165</v>
      </c>
      <c r="AU264" s="20" t="s">
        <v>81</v>
      </c>
    </row>
    <row r="265" s="13" customFormat="1">
      <c r="A265" s="13"/>
      <c r="B265" s="233"/>
      <c r="C265" s="234"/>
      <c r="D265" s="235" t="s">
        <v>167</v>
      </c>
      <c r="E265" s="236" t="s">
        <v>19</v>
      </c>
      <c r="F265" s="237" t="s">
        <v>1114</v>
      </c>
      <c r="G265" s="234"/>
      <c r="H265" s="238">
        <v>8.8000000000000007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167</v>
      </c>
      <c r="AU265" s="244" t="s">
        <v>81</v>
      </c>
      <c r="AV265" s="13" t="s">
        <v>81</v>
      </c>
      <c r="AW265" s="13" t="s">
        <v>33</v>
      </c>
      <c r="AX265" s="13" t="s">
        <v>72</v>
      </c>
      <c r="AY265" s="244" t="s">
        <v>156</v>
      </c>
    </row>
    <row r="266" s="13" customFormat="1">
      <c r="A266" s="13"/>
      <c r="B266" s="233"/>
      <c r="C266" s="234"/>
      <c r="D266" s="235" t="s">
        <v>167</v>
      </c>
      <c r="E266" s="236" t="s">
        <v>19</v>
      </c>
      <c r="F266" s="237" t="s">
        <v>1115</v>
      </c>
      <c r="G266" s="234"/>
      <c r="H266" s="238">
        <v>4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167</v>
      </c>
      <c r="AU266" s="244" t="s">
        <v>81</v>
      </c>
      <c r="AV266" s="13" t="s">
        <v>81</v>
      </c>
      <c r="AW266" s="13" t="s">
        <v>33</v>
      </c>
      <c r="AX266" s="13" t="s">
        <v>72</v>
      </c>
      <c r="AY266" s="244" t="s">
        <v>156</v>
      </c>
    </row>
    <row r="267" s="14" customFormat="1">
      <c r="A267" s="14"/>
      <c r="B267" s="245"/>
      <c r="C267" s="246"/>
      <c r="D267" s="235" t="s">
        <v>167</v>
      </c>
      <c r="E267" s="247" t="s">
        <v>19</v>
      </c>
      <c r="F267" s="248" t="s">
        <v>169</v>
      </c>
      <c r="G267" s="246"/>
      <c r="H267" s="249">
        <v>12.800000000000001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167</v>
      </c>
      <c r="AU267" s="255" t="s">
        <v>81</v>
      </c>
      <c r="AV267" s="14" t="s">
        <v>170</v>
      </c>
      <c r="AW267" s="14" t="s">
        <v>33</v>
      </c>
      <c r="AX267" s="14" t="s">
        <v>79</v>
      </c>
      <c r="AY267" s="255" t="s">
        <v>156</v>
      </c>
    </row>
    <row r="268" s="2" customFormat="1" ht="16.5" customHeight="1">
      <c r="A268" s="41"/>
      <c r="B268" s="42"/>
      <c r="C268" s="266" t="s">
        <v>336</v>
      </c>
      <c r="D268" s="266" t="s">
        <v>237</v>
      </c>
      <c r="E268" s="267" t="s">
        <v>1116</v>
      </c>
      <c r="F268" s="268" t="s">
        <v>1117</v>
      </c>
      <c r="G268" s="269" t="s">
        <v>398</v>
      </c>
      <c r="H268" s="270">
        <v>12.992000000000001</v>
      </c>
      <c r="I268" s="271"/>
      <c r="J268" s="272">
        <f>ROUND(I268*H268,2)</f>
        <v>0</v>
      </c>
      <c r="K268" s="268" t="s">
        <v>162</v>
      </c>
      <c r="L268" s="273"/>
      <c r="M268" s="274" t="s">
        <v>19</v>
      </c>
      <c r="N268" s="275" t="s">
        <v>43</v>
      </c>
      <c r="O268" s="87"/>
      <c r="P268" s="224">
        <f>O268*H268</f>
        <v>0</v>
      </c>
      <c r="Q268" s="224">
        <v>0.0028999999999999998</v>
      </c>
      <c r="R268" s="224">
        <f>Q268*H268</f>
        <v>0.037676800000000003</v>
      </c>
      <c r="S268" s="224">
        <v>0</v>
      </c>
      <c r="T268" s="22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6" t="s">
        <v>210</v>
      </c>
      <c r="AT268" s="226" t="s">
        <v>237</v>
      </c>
      <c r="AU268" s="226" t="s">
        <v>81</v>
      </c>
      <c r="AY268" s="20" t="s">
        <v>156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20" t="s">
        <v>79</v>
      </c>
      <c r="BK268" s="227">
        <f>ROUND(I268*H268,2)</f>
        <v>0</v>
      </c>
      <c r="BL268" s="20" t="s">
        <v>163</v>
      </c>
      <c r="BM268" s="226" t="s">
        <v>1118</v>
      </c>
    </row>
    <row r="269" s="13" customFormat="1">
      <c r="A269" s="13"/>
      <c r="B269" s="233"/>
      <c r="C269" s="234"/>
      <c r="D269" s="235" t="s">
        <v>167</v>
      </c>
      <c r="E269" s="234"/>
      <c r="F269" s="237" t="s">
        <v>1119</v>
      </c>
      <c r="G269" s="234"/>
      <c r="H269" s="238">
        <v>12.992000000000001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167</v>
      </c>
      <c r="AU269" s="244" t="s">
        <v>81</v>
      </c>
      <c r="AV269" s="13" t="s">
        <v>81</v>
      </c>
      <c r="AW269" s="13" t="s">
        <v>4</v>
      </c>
      <c r="AX269" s="13" t="s">
        <v>79</v>
      </c>
      <c r="AY269" s="244" t="s">
        <v>156</v>
      </c>
    </row>
    <row r="270" s="2" customFormat="1" ht="16.5" customHeight="1">
      <c r="A270" s="41"/>
      <c r="B270" s="42"/>
      <c r="C270" s="215" t="s">
        <v>341</v>
      </c>
      <c r="D270" s="215" t="s">
        <v>158</v>
      </c>
      <c r="E270" s="216" t="s">
        <v>1120</v>
      </c>
      <c r="F270" s="217" t="s">
        <v>1121</v>
      </c>
      <c r="G270" s="218" t="s">
        <v>398</v>
      </c>
      <c r="H270" s="219">
        <v>61</v>
      </c>
      <c r="I270" s="220"/>
      <c r="J270" s="221">
        <f>ROUND(I270*H270,2)</f>
        <v>0</v>
      </c>
      <c r="K270" s="217" t="s">
        <v>162</v>
      </c>
      <c r="L270" s="47"/>
      <c r="M270" s="222" t="s">
        <v>19</v>
      </c>
      <c r="N270" s="223" t="s">
        <v>43</v>
      </c>
      <c r="O270" s="87"/>
      <c r="P270" s="224">
        <f>O270*H270</f>
        <v>0</v>
      </c>
      <c r="Q270" s="224">
        <v>1.0000000000000001E-05</v>
      </c>
      <c r="R270" s="224">
        <f>Q270*H270</f>
        <v>0.00061000000000000008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163</v>
      </c>
      <c r="AT270" s="226" t="s">
        <v>158</v>
      </c>
      <c r="AU270" s="226" t="s">
        <v>81</v>
      </c>
      <c r="AY270" s="20" t="s">
        <v>156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79</v>
      </c>
      <c r="BK270" s="227">
        <f>ROUND(I270*H270,2)</f>
        <v>0</v>
      </c>
      <c r="BL270" s="20" t="s">
        <v>163</v>
      </c>
      <c r="BM270" s="226" t="s">
        <v>1122</v>
      </c>
    </row>
    <row r="271" s="2" customFormat="1">
      <c r="A271" s="41"/>
      <c r="B271" s="42"/>
      <c r="C271" s="43"/>
      <c r="D271" s="228" t="s">
        <v>165</v>
      </c>
      <c r="E271" s="43"/>
      <c r="F271" s="229" t="s">
        <v>1123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165</v>
      </c>
      <c r="AU271" s="20" t="s">
        <v>81</v>
      </c>
    </row>
    <row r="272" s="2" customFormat="1" ht="16.5" customHeight="1">
      <c r="A272" s="41"/>
      <c r="B272" s="42"/>
      <c r="C272" s="266" t="s">
        <v>346</v>
      </c>
      <c r="D272" s="266" t="s">
        <v>237</v>
      </c>
      <c r="E272" s="267" t="s">
        <v>1124</v>
      </c>
      <c r="F272" s="268" t="s">
        <v>1125</v>
      </c>
      <c r="G272" s="269" t="s">
        <v>398</v>
      </c>
      <c r="H272" s="270">
        <v>61.914999999999999</v>
      </c>
      <c r="I272" s="271"/>
      <c r="J272" s="272">
        <f>ROUND(I272*H272,2)</f>
        <v>0</v>
      </c>
      <c r="K272" s="268" t="s">
        <v>162</v>
      </c>
      <c r="L272" s="273"/>
      <c r="M272" s="274" t="s">
        <v>19</v>
      </c>
      <c r="N272" s="275" t="s">
        <v>43</v>
      </c>
      <c r="O272" s="87"/>
      <c r="P272" s="224">
        <f>O272*H272</f>
        <v>0</v>
      </c>
      <c r="Q272" s="224">
        <v>0.0045999999999999999</v>
      </c>
      <c r="R272" s="224">
        <f>Q272*H272</f>
        <v>0.28480899999999998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210</v>
      </c>
      <c r="AT272" s="226" t="s">
        <v>237</v>
      </c>
      <c r="AU272" s="226" t="s">
        <v>81</v>
      </c>
      <c r="AY272" s="20" t="s">
        <v>156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79</v>
      </c>
      <c r="BK272" s="227">
        <f>ROUND(I272*H272,2)</f>
        <v>0</v>
      </c>
      <c r="BL272" s="20" t="s">
        <v>163</v>
      </c>
      <c r="BM272" s="226" t="s">
        <v>1126</v>
      </c>
    </row>
    <row r="273" s="13" customFormat="1">
      <c r="A273" s="13"/>
      <c r="B273" s="233"/>
      <c r="C273" s="234"/>
      <c r="D273" s="235" t="s">
        <v>167</v>
      </c>
      <c r="E273" s="234"/>
      <c r="F273" s="237" t="s">
        <v>1127</v>
      </c>
      <c r="G273" s="234"/>
      <c r="H273" s="238">
        <v>61.914999999999999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167</v>
      </c>
      <c r="AU273" s="244" t="s">
        <v>81</v>
      </c>
      <c r="AV273" s="13" t="s">
        <v>81</v>
      </c>
      <c r="AW273" s="13" t="s">
        <v>4</v>
      </c>
      <c r="AX273" s="13" t="s">
        <v>79</v>
      </c>
      <c r="AY273" s="244" t="s">
        <v>156</v>
      </c>
    </row>
    <row r="274" s="2" customFormat="1" ht="16.5" customHeight="1">
      <c r="A274" s="41"/>
      <c r="B274" s="42"/>
      <c r="C274" s="215" t="s">
        <v>349</v>
      </c>
      <c r="D274" s="215" t="s">
        <v>158</v>
      </c>
      <c r="E274" s="216" t="s">
        <v>1128</v>
      </c>
      <c r="F274" s="217" t="s">
        <v>1129</v>
      </c>
      <c r="G274" s="218" t="s">
        <v>398</v>
      </c>
      <c r="H274" s="219">
        <v>6.5</v>
      </c>
      <c r="I274" s="220"/>
      <c r="J274" s="221">
        <f>ROUND(I274*H274,2)</f>
        <v>0</v>
      </c>
      <c r="K274" s="217" t="s">
        <v>162</v>
      </c>
      <c r="L274" s="47"/>
      <c r="M274" s="222" t="s">
        <v>19</v>
      </c>
      <c r="N274" s="223" t="s">
        <v>43</v>
      </c>
      <c r="O274" s="87"/>
      <c r="P274" s="224">
        <f>O274*H274</f>
        <v>0</v>
      </c>
      <c r="Q274" s="224">
        <v>2.0000000000000002E-05</v>
      </c>
      <c r="R274" s="224">
        <f>Q274*H274</f>
        <v>0.00013000000000000002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163</v>
      </c>
      <c r="AT274" s="226" t="s">
        <v>158</v>
      </c>
      <c r="AU274" s="226" t="s">
        <v>81</v>
      </c>
      <c r="AY274" s="20" t="s">
        <v>156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79</v>
      </c>
      <c r="BK274" s="227">
        <f>ROUND(I274*H274,2)</f>
        <v>0</v>
      </c>
      <c r="BL274" s="20" t="s">
        <v>163</v>
      </c>
      <c r="BM274" s="226" t="s">
        <v>1130</v>
      </c>
    </row>
    <row r="275" s="2" customFormat="1">
      <c r="A275" s="41"/>
      <c r="B275" s="42"/>
      <c r="C275" s="43"/>
      <c r="D275" s="228" t="s">
        <v>165</v>
      </c>
      <c r="E275" s="43"/>
      <c r="F275" s="229" t="s">
        <v>1131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165</v>
      </c>
      <c r="AU275" s="20" t="s">
        <v>81</v>
      </c>
    </row>
    <row r="276" s="2" customFormat="1" ht="16.5" customHeight="1">
      <c r="A276" s="41"/>
      <c r="B276" s="42"/>
      <c r="C276" s="266" t="s">
        <v>354</v>
      </c>
      <c r="D276" s="266" t="s">
        <v>237</v>
      </c>
      <c r="E276" s="267" t="s">
        <v>1132</v>
      </c>
      <c r="F276" s="268" t="s">
        <v>1133</v>
      </c>
      <c r="G276" s="269" t="s">
        <v>398</v>
      </c>
      <c r="H276" s="270">
        <v>6.5979999999999999</v>
      </c>
      <c r="I276" s="271"/>
      <c r="J276" s="272">
        <f>ROUND(I276*H276,2)</f>
        <v>0</v>
      </c>
      <c r="K276" s="268" t="s">
        <v>162</v>
      </c>
      <c r="L276" s="273"/>
      <c r="M276" s="274" t="s">
        <v>19</v>
      </c>
      <c r="N276" s="275" t="s">
        <v>43</v>
      </c>
      <c r="O276" s="87"/>
      <c r="P276" s="224">
        <f>O276*H276</f>
        <v>0</v>
      </c>
      <c r="Q276" s="224">
        <v>0.0073000000000000001</v>
      </c>
      <c r="R276" s="224">
        <f>Q276*H276</f>
        <v>0.048165399999999997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210</v>
      </c>
      <c r="AT276" s="226" t="s">
        <v>237</v>
      </c>
      <c r="AU276" s="226" t="s">
        <v>81</v>
      </c>
      <c r="AY276" s="20" t="s">
        <v>156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79</v>
      </c>
      <c r="BK276" s="227">
        <f>ROUND(I276*H276,2)</f>
        <v>0</v>
      </c>
      <c r="BL276" s="20" t="s">
        <v>163</v>
      </c>
      <c r="BM276" s="226" t="s">
        <v>1134</v>
      </c>
    </row>
    <row r="277" s="13" customFormat="1">
      <c r="A277" s="13"/>
      <c r="B277" s="233"/>
      <c r="C277" s="234"/>
      <c r="D277" s="235" t="s">
        <v>167</v>
      </c>
      <c r="E277" s="234"/>
      <c r="F277" s="237" t="s">
        <v>1135</v>
      </c>
      <c r="G277" s="234"/>
      <c r="H277" s="238">
        <v>6.5979999999999999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167</v>
      </c>
      <c r="AU277" s="244" t="s">
        <v>81</v>
      </c>
      <c r="AV277" s="13" t="s">
        <v>81</v>
      </c>
      <c r="AW277" s="13" t="s">
        <v>4</v>
      </c>
      <c r="AX277" s="13" t="s">
        <v>79</v>
      </c>
      <c r="AY277" s="244" t="s">
        <v>156</v>
      </c>
    </row>
    <row r="278" s="2" customFormat="1" ht="24.15" customHeight="1">
      <c r="A278" s="41"/>
      <c r="B278" s="42"/>
      <c r="C278" s="215" t="s">
        <v>361</v>
      </c>
      <c r="D278" s="215" t="s">
        <v>158</v>
      </c>
      <c r="E278" s="216" t="s">
        <v>1136</v>
      </c>
      <c r="F278" s="217" t="s">
        <v>1137</v>
      </c>
      <c r="G278" s="218" t="s">
        <v>496</v>
      </c>
      <c r="H278" s="219">
        <v>10</v>
      </c>
      <c r="I278" s="220"/>
      <c r="J278" s="221">
        <f>ROUND(I278*H278,2)</f>
        <v>0</v>
      </c>
      <c r="K278" s="217" t="s">
        <v>162</v>
      </c>
      <c r="L278" s="47"/>
      <c r="M278" s="222" t="s">
        <v>19</v>
      </c>
      <c r="N278" s="223" t="s">
        <v>43</v>
      </c>
      <c r="O278" s="87"/>
      <c r="P278" s="224">
        <f>O278*H278</f>
        <v>0</v>
      </c>
      <c r="Q278" s="224">
        <v>0</v>
      </c>
      <c r="R278" s="224">
        <f>Q278*H278</f>
        <v>0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163</v>
      </c>
      <c r="AT278" s="226" t="s">
        <v>158</v>
      </c>
      <c r="AU278" s="226" t="s">
        <v>81</v>
      </c>
      <c r="AY278" s="20" t="s">
        <v>156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79</v>
      </c>
      <c r="BK278" s="227">
        <f>ROUND(I278*H278,2)</f>
        <v>0</v>
      </c>
      <c r="BL278" s="20" t="s">
        <v>163</v>
      </c>
      <c r="BM278" s="226" t="s">
        <v>1138</v>
      </c>
    </row>
    <row r="279" s="2" customFormat="1">
      <c r="A279" s="41"/>
      <c r="B279" s="42"/>
      <c r="C279" s="43"/>
      <c r="D279" s="228" t="s">
        <v>165</v>
      </c>
      <c r="E279" s="43"/>
      <c r="F279" s="229" t="s">
        <v>1139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165</v>
      </c>
      <c r="AU279" s="20" t="s">
        <v>81</v>
      </c>
    </row>
    <row r="280" s="13" customFormat="1">
      <c r="A280" s="13"/>
      <c r="B280" s="233"/>
      <c r="C280" s="234"/>
      <c r="D280" s="235" t="s">
        <v>167</v>
      </c>
      <c r="E280" s="236" t="s">
        <v>19</v>
      </c>
      <c r="F280" s="237" t="s">
        <v>1140</v>
      </c>
      <c r="G280" s="234"/>
      <c r="H280" s="238">
        <v>10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167</v>
      </c>
      <c r="AU280" s="244" t="s">
        <v>81</v>
      </c>
      <c r="AV280" s="13" t="s">
        <v>81</v>
      </c>
      <c r="AW280" s="13" t="s">
        <v>33</v>
      </c>
      <c r="AX280" s="13" t="s">
        <v>72</v>
      </c>
      <c r="AY280" s="244" t="s">
        <v>156</v>
      </c>
    </row>
    <row r="281" s="14" customFormat="1">
      <c r="A281" s="14"/>
      <c r="B281" s="245"/>
      <c r="C281" s="246"/>
      <c r="D281" s="235" t="s">
        <v>167</v>
      </c>
      <c r="E281" s="247" t="s">
        <v>19</v>
      </c>
      <c r="F281" s="248" t="s">
        <v>169</v>
      </c>
      <c r="G281" s="246"/>
      <c r="H281" s="249">
        <v>10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167</v>
      </c>
      <c r="AU281" s="255" t="s">
        <v>81</v>
      </c>
      <c r="AV281" s="14" t="s">
        <v>170</v>
      </c>
      <c r="AW281" s="14" t="s">
        <v>33</v>
      </c>
      <c r="AX281" s="14" t="s">
        <v>79</v>
      </c>
      <c r="AY281" s="255" t="s">
        <v>156</v>
      </c>
    </row>
    <row r="282" s="2" customFormat="1" ht="16.5" customHeight="1">
      <c r="A282" s="41"/>
      <c r="B282" s="42"/>
      <c r="C282" s="266" t="s">
        <v>366</v>
      </c>
      <c r="D282" s="266" t="s">
        <v>237</v>
      </c>
      <c r="E282" s="267" t="s">
        <v>1141</v>
      </c>
      <c r="F282" s="268" t="s">
        <v>1142</v>
      </c>
      <c r="G282" s="269" t="s">
        <v>496</v>
      </c>
      <c r="H282" s="270">
        <v>6</v>
      </c>
      <c r="I282" s="271"/>
      <c r="J282" s="272">
        <f>ROUND(I282*H282,2)</f>
        <v>0</v>
      </c>
      <c r="K282" s="268" t="s">
        <v>162</v>
      </c>
      <c r="L282" s="273"/>
      <c r="M282" s="274" t="s">
        <v>19</v>
      </c>
      <c r="N282" s="275" t="s">
        <v>43</v>
      </c>
      <c r="O282" s="87"/>
      <c r="P282" s="224">
        <f>O282*H282</f>
        <v>0</v>
      </c>
      <c r="Q282" s="224">
        <v>0.00080000000000000004</v>
      </c>
      <c r="R282" s="224">
        <f>Q282*H282</f>
        <v>0.0048000000000000004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210</v>
      </c>
      <c r="AT282" s="226" t="s">
        <v>237</v>
      </c>
      <c r="AU282" s="226" t="s">
        <v>81</v>
      </c>
      <c r="AY282" s="20" t="s">
        <v>156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79</v>
      </c>
      <c r="BK282" s="227">
        <f>ROUND(I282*H282,2)</f>
        <v>0</v>
      </c>
      <c r="BL282" s="20" t="s">
        <v>163</v>
      </c>
      <c r="BM282" s="226" t="s">
        <v>1143</v>
      </c>
    </row>
    <row r="283" s="2" customFormat="1" ht="16.5" customHeight="1">
      <c r="A283" s="41"/>
      <c r="B283" s="42"/>
      <c r="C283" s="266" t="s">
        <v>372</v>
      </c>
      <c r="D283" s="266" t="s">
        <v>237</v>
      </c>
      <c r="E283" s="267" t="s">
        <v>1144</v>
      </c>
      <c r="F283" s="268" t="s">
        <v>1145</v>
      </c>
      <c r="G283" s="269" t="s">
        <v>496</v>
      </c>
      <c r="H283" s="270">
        <v>4</v>
      </c>
      <c r="I283" s="271"/>
      <c r="J283" s="272">
        <f>ROUND(I283*H283,2)</f>
        <v>0</v>
      </c>
      <c r="K283" s="268" t="s">
        <v>162</v>
      </c>
      <c r="L283" s="273"/>
      <c r="M283" s="274" t="s">
        <v>19</v>
      </c>
      <c r="N283" s="275" t="s">
        <v>43</v>
      </c>
      <c r="O283" s="87"/>
      <c r="P283" s="224">
        <f>O283*H283</f>
        <v>0</v>
      </c>
      <c r="Q283" s="224">
        <v>0.001</v>
      </c>
      <c r="R283" s="224">
        <f>Q283*H283</f>
        <v>0.0040000000000000001</v>
      </c>
      <c r="S283" s="224">
        <v>0</v>
      </c>
      <c r="T283" s="225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6" t="s">
        <v>210</v>
      </c>
      <c r="AT283" s="226" t="s">
        <v>237</v>
      </c>
      <c r="AU283" s="226" t="s">
        <v>81</v>
      </c>
      <c r="AY283" s="20" t="s">
        <v>156</v>
      </c>
      <c r="BE283" s="227">
        <f>IF(N283="základní",J283,0)</f>
        <v>0</v>
      </c>
      <c r="BF283" s="227">
        <f>IF(N283="snížená",J283,0)</f>
        <v>0</v>
      </c>
      <c r="BG283" s="227">
        <f>IF(N283="zákl. přenesená",J283,0)</f>
        <v>0</v>
      </c>
      <c r="BH283" s="227">
        <f>IF(N283="sníž. přenesená",J283,0)</f>
        <v>0</v>
      </c>
      <c r="BI283" s="227">
        <f>IF(N283="nulová",J283,0)</f>
        <v>0</v>
      </c>
      <c r="BJ283" s="20" t="s">
        <v>79</v>
      </c>
      <c r="BK283" s="227">
        <f>ROUND(I283*H283,2)</f>
        <v>0</v>
      </c>
      <c r="BL283" s="20" t="s">
        <v>163</v>
      </c>
      <c r="BM283" s="226" t="s">
        <v>1146</v>
      </c>
    </row>
    <row r="284" s="2" customFormat="1" ht="24.15" customHeight="1">
      <c r="A284" s="41"/>
      <c r="B284" s="42"/>
      <c r="C284" s="215" t="s">
        <v>377</v>
      </c>
      <c r="D284" s="215" t="s">
        <v>158</v>
      </c>
      <c r="E284" s="216" t="s">
        <v>1147</v>
      </c>
      <c r="F284" s="217" t="s">
        <v>1148</v>
      </c>
      <c r="G284" s="218" t="s">
        <v>496</v>
      </c>
      <c r="H284" s="219">
        <v>1</v>
      </c>
      <c r="I284" s="220"/>
      <c r="J284" s="221">
        <f>ROUND(I284*H284,2)</f>
        <v>0</v>
      </c>
      <c r="K284" s="217" t="s">
        <v>162</v>
      </c>
      <c r="L284" s="47"/>
      <c r="M284" s="222" t="s">
        <v>19</v>
      </c>
      <c r="N284" s="223" t="s">
        <v>43</v>
      </c>
      <c r="O284" s="87"/>
      <c r="P284" s="224">
        <f>O284*H284</f>
        <v>0</v>
      </c>
      <c r="Q284" s="224">
        <v>0</v>
      </c>
      <c r="R284" s="224">
        <f>Q284*H284</f>
        <v>0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163</v>
      </c>
      <c r="AT284" s="226" t="s">
        <v>158</v>
      </c>
      <c r="AU284" s="226" t="s">
        <v>81</v>
      </c>
      <c r="AY284" s="20" t="s">
        <v>156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79</v>
      </c>
      <c r="BK284" s="227">
        <f>ROUND(I284*H284,2)</f>
        <v>0</v>
      </c>
      <c r="BL284" s="20" t="s">
        <v>163</v>
      </c>
      <c r="BM284" s="226" t="s">
        <v>1149</v>
      </c>
    </row>
    <row r="285" s="2" customFormat="1">
      <c r="A285" s="41"/>
      <c r="B285" s="42"/>
      <c r="C285" s="43"/>
      <c r="D285" s="228" t="s">
        <v>165</v>
      </c>
      <c r="E285" s="43"/>
      <c r="F285" s="229" t="s">
        <v>1150</v>
      </c>
      <c r="G285" s="43"/>
      <c r="H285" s="43"/>
      <c r="I285" s="230"/>
      <c r="J285" s="43"/>
      <c r="K285" s="43"/>
      <c r="L285" s="47"/>
      <c r="M285" s="231"/>
      <c r="N285" s="232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165</v>
      </c>
      <c r="AU285" s="20" t="s">
        <v>81</v>
      </c>
    </row>
    <row r="286" s="2" customFormat="1" ht="16.5" customHeight="1">
      <c r="A286" s="41"/>
      <c r="B286" s="42"/>
      <c r="C286" s="266" t="s">
        <v>308</v>
      </c>
      <c r="D286" s="266" t="s">
        <v>237</v>
      </c>
      <c r="E286" s="267" t="s">
        <v>1151</v>
      </c>
      <c r="F286" s="268" t="s">
        <v>1152</v>
      </c>
      <c r="G286" s="269" t="s">
        <v>496</v>
      </c>
      <c r="H286" s="270">
        <v>1</v>
      </c>
      <c r="I286" s="271"/>
      <c r="J286" s="272">
        <f>ROUND(I286*H286,2)</f>
        <v>0</v>
      </c>
      <c r="K286" s="268" t="s">
        <v>162</v>
      </c>
      <c r="L286" s="273"/>
      <c r="M286" s="274" t="s">
        <v>19</v>
      </c>
      <c r="N286" s="275" t="s">
        <v>43</v>
      </c>
      <c r="O286" s="87"/>
      <c r="P286" s="224">
        <f>O286*H286</f>
        <v>0</v>
      </c>
      <c r="Q286" s="224">
        <v>0.001</v>
      </c>
      <c r="R286" s="224">
        <f>Q286*H286</f>
        <v>0.001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210</v>
      </c>
      <c r="AT286" s="226" t="s">
        <v>237</v>
      </c>
      <c r="AU286" s="226" t="s">
        <v>81</v>
      </c>
      <c r="AY286" s="20" t="s">
        <v>156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79</v>
      </c>
      <c r="BK286" s="227">
        <f>ROUND(I286*H286,2)</f>
        <v>0</v>
      </c>
      <c r="BL286" s="20" t="s">
        <v>163</v>
      </c>
      <c r="BM286" s="226" t="s">
        <v>1153</v>
      </c>
    </row>
    <row r="287" s="2" customFormat="1" ht="24.15" customHeight="1">
      <c r="A287" s="41"/>
      <c r="B287" s="42"/>
      <c r="C287" s="215" t="s">
        <v>388</v>
      </c>
      <c r="D287" s="215" t="s">
        <v>158</v>
      </c>
      <c r="E287" s="216" t="s">
        <v>1154</v>
      </c>
      <c r="F287" s="217" t="s">
        <v>1155</v>
      </c>
      <c r="G287" s="218" t="s">
        <v>496</v>
      </c>
      <c r="H287" s="219">
        <v>2</v>
      </c>
      <c r="I287" s="220"/>
      <c r="J287" s="221">
        <f>ROUND(I287*H287,2)</f>
        <v>0</v>
      </c>
      <c r="K287" s="217" t="s">
        <v>162</v>
      </c>
      <c r="L287" s="47"/>
      <c r="M287" s="222" t="s">
        <v>19</v>
      </c>
      <c r="N287" s="223" t="s">
        <v>43</v>
      </c>
      <c r="O287" s="87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163</v>
      </c>
      <c r="AT287" s="226" t="s">
        <v>158</v>
      </c>
      <c r="AU287" s="226" t="s">
        <v>81</v>
      </c>
      <c r="AY287" s="20" t="s">
        <v>156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79</v>
      </c>
      <c r="BK287" s="227">
        <f>ROUND(I287*H287,2)</f>
        <v>0</v>
      </c>
      <c r="BL287" s="20" t="s">
        <v>163</v>
      </c>
      <c r="BM287" s="226" t="s">
        <v>1156</v>
      </c>
    </row>
    <row r="288" s="2" customFormat="1">
      <c r="A288" s="41"/>
      <c r="B288" s="42"/>
      <c r="C288" s="43"/>
      <c r="D288" s="228" t="s">
        <v>165</v>
      </c>
      <c r="E288" s="43"/>
      <c r="F288" s="229" t="s">
        <v>1157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165</v>
      </c>
      <c r="AU288" s="20" t="s">
        <v>81</v>
      </c>
    </row>
    <row r="289" s="2" customFormat="1" ht="16.5" customHeight="1">
      <c r="A289" s="41"/>
      <c r="B289" s="42"/>
      <c r="C289" s="266" t="s">
        <v>395</v>
      </c>
      <c r="D289" s="266" t="s">
        <v>237</v>
      </c>
      <c r="E289" s="267" t="s">
        <v>1158</v>
      </c>
      <c r="F289" s="268" t="s">
        <v>1159</v>
      </c>
      <c r="G289" s="269" t="s">
        <v>496</v>
      </c>
      <c r="H289" s="270">
        <v>2</v>
      </c>
      <c r="I289" s="271"/>
      <c r="J289" s="272">
        <f>ROUND(I289*H289,2)</f>
        <v>0</v>
      </c>
      <c r="K289" s="268" t="s">
        <v>162</v>
      </c>
      <c r="L289" s="273"/>
      <c r="M289" s="274" t="s">
        <v>19</v>
      </c>
      <c r="N289" s="275" t="s">
        <v>43</v>
      </c>
      <c r="O289" s="87"/>
      <c r="P289" s="224">
        <f>O289*H289</f>
        <v>0</v>
      </c>
      <c r="Q289" s="224">
        <v>0.0020999999999999999</v>
      </c>
      <c r="R289" s="224">
        <f>Q289*H289</f>
        <v>0.0041999999999999997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210</v>
      </c>
      <c r="AT289" s="226" t="s">
        <v>237</v>
      </c>
      <c r="AU289" s="226" t="s">
        <v>81</v>
      </c>
      <c r="AY289" s="20" t="s">
        <v>156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79</v>
      </c>
      <c r="BK289" s="227">
        <f>ROUND(I289*H289,2)</f>
        <v>0</v>
      </c>
      <c r="BL289" s="20" t="s">
        <v>163</v>
      </c>
      <c r="BM289" s="226" t="s">
        <v>1160</v>
      </c>
    </row>
    <row r="290" s="2" customFormat="1" ht="24.15" customHeight="1">
      <c r="A290" s="41"/>
      <c r="B290" s="42"/>
      <c r="C290" s="215" t="s">
        <v>401</v>
      </c>
      <c r="D290" s="215" t="s">
        <v>158</v>
      </c>
      <c r="E290" s="216" t="s">
        <v>1161</v>
      </c>
      <c r="F290" s="217" t="s">
        <v>1162</v>
      </c>
      <c r="G290" s="218" t="s">
        <v>496</v>
      </c>
      <c r="H290" s="219">
        <v>2</v>
      </c>
      <c r="I290" s="220"/>
      <c r="J290" s="221">
        <f>ROUND(I290*H290,2)</f>
        <v>0</v>
      </c>
      <c r="K290" s="217" t="s">
        <v>162</v>
      </c>
      <c r="L290" s="47"/>
      <c r="M290" s="222" t="s">
        <v>19</v>
      </c>
      <c r="N290" s="223" t="s">
        <v>43</v>
      </c>
      <c r="O290" s="87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163</v>
      </c>
      <c r="AT290" s="226" t="s">
        <v>158</v>
      </c>
      <c r="AU290" s="226" t="s">
        <v>81</v>
      </c>
      <c r="AY290" s="20" t="s">
        <v>156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79</v>
      </c>
      <c r="BK290" s="227">
        <f>ROUND(I290*H290,2)</f>
        <v>0</v>
      </c>
      <c r="BL290" s="20" t="s">
        <v>163</v>
      </c>
      <c r="BM290" s="226" t="s">
        <v>1163</v>
      </c>
    </row>
    <row r="291" s="2" customFormat="1">
      <c r="A291" s="41"/>
      <c r="B291" s="42"/>
      <c r="C291" s="43"/>
      <c r="D291" s="228" t="s">
        <v>165</v>
      </c>
      <c r="E291" s="43"/>
      <c r="F291" s="229" t="s">
        <v>1164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165</v>
      </c>
      <c r="AU291" s="20" t="s">
        <v>81</v>
      </c>
    </row>
    <row r="292" s="2" customFormat="1" ht="16.5" customHeight="1">
      <c r="A292" s="41"/>
      <c r="B292" s="42"/>
      <c r="C292" s="266" t="s">
        <v>410</v>
      </c>
      <c r="D292" s="266" t="s">
        <v>237</v>
      </c>
      <c r="E292" s="267" t="s">
        <v>1165</v>
      </c>
      <c r="F292" s="268" t="s">
        <v>1166</v>
      </c>
      <c r="G292" s="269" t="s">
        <v>496</v>
      </c>
      <c r="H292" s="270">
        <v>2</v>
      </c>
      <c r="I292" s="271"/>
      <c r="J292" s="272">
        <f>ROUND(I292*H292,2)</f>
        <v>0</v>
      </c>
      <c r="K292" s="268" t="s">
        <v>162</v>
      </c>
      <c r="L292" s="273"/>
      <c r="M292" s="274" t="s">
        <v>19</v>
      </c>
      <c r="N292" s="275" t="s">
        <v>43</v>
      </c>
      <c r="O292" s="87"/>
      <c r="P292" s="224">
        <f>O292*H292</f>
        <v>0</v>
      </c>
      <c r="Q292" s="224">
        <v>0.0018</v>
      </c>
      <c r="R292" s="224">
        <f>Q292*H292</f>
        <v>0.0035999999999999999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210</v>
      </c>
      <c r="AT292" s="226" t="s">
        <v>237</v>
      </c>
      <c r="AU292" s="226" t="s">
        <v>81</v>
      </c>
      <c r="AY292" s="20" t="s">
        <v>156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79</v>
      </c>
      <c r="BK292" s="227">
        <f>ROUND(I292*H292,2)</f>
        <v>0</v>
      </c>
      <c r="BL292" s="20" t="s">
        <v>163</v>
      </c>
      <c r="BM292" s="226" t="s">
        <v>1167</v>
      </c>
    </row>
    <row r="293" s="2" customFormat="1" ht="24.15" customHeight="1">
      <c r="A293" s="41"/>
      <c r="B293" s="42"/>
      <c r="C293" s="215" t="s">
        <v>417</v>
      </c>
      <c r="D293" s="215" t="s">
        <v>158</v>
      </c>
      <c r="E293" s="216" t="s">
        <v>1168</v>
      </c>
      <c r="F293" s="217" t="s">
        <v>1169</v>
      </c>
      <c r="G293" s="218" t="s">
        <v>496</v>
      </c>
      <c r="H293" s="219">
        <v>2</v>
      </c>
      <c r="I293" s="220"/>
      <c r="J293" s="221">
        <f>ROUND(I293*H293,2)</f>
        <v>0</v>
      </c>
      <c r="K293" s="217" t="s">
        <v>162</v>
      </c>
      <c r="L293" s="47"/>
      <c r="M293" s="222" t="s">
        <v>19</v>
      </c>
      <c r="N293" s="223" t="s">
        <v>43</v>
      </c>
      <c r="O293" s="87"/>
      <c r="P293" s="224">
        <f>O293*H293</f>
        <v>0</v>
      </c>
      <c r="Q293" s="224">
        <v>0.26495999999999997</v>
      </c>
      <c r="R293" s="224">
        <f>Q293*H293</f>
        <v>0.52991999999999995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163</v>
      </c>
      <c r="AT293" s="226" t="s">
        <v>158</v>
      </c>
      <c r="AU293" s="226" t="s">
        <v>81</v>
      </c>
      <c r="AY293" s="20" t="s">
        <v>156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79</v>
      </c>
      <c r="BK293" s="227">
        <f>ROUND(I293*H293,2)</f>
        <v>0</v>
      </c>
      <c r="BL293" s="20" t="s">
        <v>163</v>
      </c>
      <c r="BM293" s="226" t="s">
        <v>1170</v>
      </c>
    </row>
    <row r="294" s="2" customFormat="1">
      <c r="A294" s="41"/>
      <c r="B294" s="42"/>
      <c r="C294" s="43"/>
      <c r="D294" s="228" t="s">
        <v>165</v>
      </c>
      <c r="E294" s="43"/>
      <c r="F294" s="229" t="s">
        <v>1171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165</v>
      </c>
      <c r="AU294" s="20" t="s">
        <v>81</v>
      </c>
    </row>
    <row r="295" s="12" customFormat="1" ht="20.88" customHeight="1">
      <c r="A295" s="12"/>
      <c r="B295" s="199"/>
      <c r="C295" s="200"/>
      <c r="D295" s="201" t="s">
        <v>71</v>
      </c>
      <c r="E295" s="213" t="s">
        <v>1172</v>
      </c>
      <c r="F295" s="213" t="s">
        <v>1173</v>
      </c>
      <c r="G295" s="200"/>
      <c r="H295" s="200"/>
      <c r="I295" s="203"/>
      <c r="J295" s="214">
        <f>BK295</f>
        <v>0</v>
      </c>
      <c r="K295" s="200"/>
      <c r="L295" s="205"/>
      <c r="M295" s="206"/>
      <c r="N295" s="207"/>
      <c r="O295" s="207"/>
      <c r="P295" s="208">
        <f>SUM(P296:P320)</f>
        <v>0</v>
      </c>
      <c r="Q295" s="207"/>
      <c r="R295" s="208">
        <f>SUM(R296:R320)</f>
        <v>4.1740199999999996</v>
      </c>
      <c r="S295" s="207"/>
      <c r="T295" s="209">
        <f>SUM(T296:T320)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0" t="s">
        <v>79</v>
      </c>
      <c r="AT295" s="211" t="s">
        <v>71</v>
      </c>
      <c r="AU295" s="211" t="s">
        <v>81</v>
      </c>
      <c r="AY295" s="210" t="s">
        <v>156</v>
      </c>
      <c r="BK295" s="212">
        <f>SUM(BK296:BK320)</f>
        <v>0</v>
      </c>
    </row>
    <row r="296" s="2" customFormat="1" ht="16.5" customHeight="1">
      <c r="A296" s="41"/>
      <c r="B296" s="42"/>
      <c r="C296" s="215" t="s">
        <v>422</v>
      </c>
      <c r="D296" s="215" t="s">
        <v>158</v>
      </c>
      <c r="E296" s="216" t="s">
        <v>1174</v>
      </c>
      <c r="F296" s="217" t="s">
        <v>1175</v>
      </c>
      <c r="G296" s="218" t="s">
        <v>496</v>
      </c>
      <c r="H296" s="219">
        <v>1</v>
      </c>
      <c r="I296" s="220"/>
      <c r="J296" s="221">
        <f>ROUND(I296*H296,2)</f>
        <v>0</v>
      </c>
      <c r="K296" s="217" t="s">
        <v>162</v>
      </c>
      <c r="L296" s="47"/>
      <c r="M296" s="222" t="s">
        <v>19</v>
      </c>
      <c r="N296" s="223" t="s">
        <v>43</v>
      </c>
      <c r="O296" s="87"/>
      <c r="P296" s="224">
        <f>O296*H296</f>
        <v>0</v>
      </c>
      <c r="Q296" s="224">
        <v>0.41948000000000002</v>
      </c>
      <c r="R296" s="224">
        <f>Q296*H296</f>
        <v>0.41948000000000002</v>
      </c>
      <c r="S296" s="224">
        <v>0</v>
      </c>
      <c r="T296" s="225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6" t="s">
        <v>163</v>
      </c>
      <c r="AT296" s="226" t="s">
        <v>158</v>
      </c>
      <c r="AU296" s="226" t="s">
        <v>170</v>
      </c>
      <c r="AY296" s="20" t="s">
        <v>156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20" t="s">
        <v>79</v>
      </c>
      <c r="BK296" s="227">
        <f>ROUND(I296*H296,2)</f>
        <v>0</v>
      </c>
      <c r="BL296" s="20" t="s">
        <v>163</v>
      </c>
      <c r="BM296" s="226" t="s">
        <v>1176</v>
      </c>
    </row>
    <row r="297" s="2" customFormat="1">
      <c r="A297" s="41"/>
      <c r="B297" s="42"/>
      <c r="C297" s="43"/>
      <c r="D297" s="228" t="s">
        <v>165</v>
      </c>
      <c r="E297" s="43"/>
      <c r="F297" s="229" t="s">
        <v>1177</v>
      </c>
      <c r="G297" s="43"/>
      <c r="H297" s="43"/>
      <c r="I297" s="230"/>
      <c r="J297" s="43"/>
      <c r="K297" s="43"/>
      <c r="L297" s="47"/>
      <c r="M297" s="231"/>
      <c r="N297" s="232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165</v>
      </c>
      <c r="AU297" s="20" t="s">
        <v>170</v>
      </c>
    </row>
    <row r="298" s="2" customFormat="1" ht="16.5" customHeight="1">
      <c r="A298" s="41"/>
      <c r="B298" s="42"/>
      <c r="C298" s="266" t="s">
        <v>428</v>
      </c>
      <c r="D298" s="266" t="s">
        <v>237</v>
      </c>
      <c r="E298" s="267" t="s">
        <v>1178</v>
      </c>
      <c r="F298" s="268" t="s">
        <v>1179</v>
      </c>
      <c r="G298" s="269" t="s">
        <v>496</v>
      </c>
      <c r="H298" s="270">
        <v>1</v>
      </c>
      <c r="I298" s="271"/>
      <c r="J298" s="272">
        <f>ROUND(I298*H298,2)</f>
        <v>0</v>
      </c>
      <c r="K298" s="268" t="s">
        <v>162</v>
      </c>
      <c r="L298" s="273"/>
      <c r="M298" s="274" t="s">
        <v>19</v>
      </c>
      <c r="N298" s="275" t="s">
        <v>43</v>
      </c>
      <c r="O298" s="87"/>
      <c r="P298" s="224">
        <f>O298*H298</f>
        <v>0</v>
      </c>
      <c r="Q298" s="224">
        <v>2.1000000000000001</v>
      </c>
      <c r="R298" s="224">
        <f>Q298*H298</f>
        <v>2.1000000000000001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210</v>
      </c>
      <c r="AT298" s="226" t="s">
        <v>237</v>
      </c>
      <c r="AU298" s="226" t="s">
        <v>170</v>
      </c>
      <c r="AY298" s="20" t="s">
        <v>156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79</v>
      </c>
      <c r="BK298" s="227">
        <f>ROUND(I298*H298,2)</f>
        <v>0</v>
      </c>
      <c r="BL298" s="20" t="s">
        <v>163</v>
      </c>
      <c r="BM298" s="226" t="s">
        <v>1180</v>
      </c>
    </row>
    <row r="299" s="2" customFormat="1" ht="16.5" customHeight="1">
      <c r="A299" s="41"/>
      <c r="B299" s="42"/>
      <c r="C299" s="215" t="s">
        <v>434</v>
      </c>
      <c r="D299" s="215" t="s">
        <v>158</v>
      </c>
      <c r="E299" s="216" t="s">
        <v>1181</v>
      </c>
      <c r="F299" s="217" t="s">
        <v>1182</v>
      </c>
      <c r="G299" s="218" t="s">
        <v>496</v>
      </c>
      <c r="H299" s="219">
        <v>2</v>
      </c>
      <c r="I299" s="220"/>
      <c r="J299" s="221">
        <f>ROUND(I299*H299,2)</f>
        <v>0</v>
      </c>
      <c r="K299" s="217" t="s">
        <v>162</v>
      </c>
      <c r="L299" s="47"/>
      <c r="M299" s="222" t="s">
        <v>19</v>
      </c>
      <c r="N299" s="223" t="s">
        <v>43</v>
      </c>
      <c r="O299" s="87"/>
      <c r="P299" s="224">
        <f>O299*H299</f>
        <v>0</v>
      </c>
      <c r="Q299" s="224">
        <v>0.0098899999999999995</v>
      </c>
      <c r="R299" s="224">
        <f>Q299*H299</f>
        <v>0.019779999999999999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163</v>
      </c>
      <c r="AT299" s="226" t="s">
        <v>158</v>
      </c>
      <c r="AU299" s="226" t="s">
        <v>170</v>
      </c>
      <c r="AY299" s="20" t="s">
        <v>156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79</v>
      </c>
      <c r="BK299" s="227">
        <f>ROUND(I299*H299,2)</f>
        <v>0</v>
      </c>
      <c r="BL299" s="20" t="s">
        <v>163</v>
      </c>
      <c r="BM299" s="226" t="s">
        <v>1183</v>
      </c>
    </row>
    <row r="300" s="2" customFormat="1">
      <c r="A300" s="41"/>
      <c r="B300" s="42"/>
      <c r="C300" s="43"/>
      <c r="D300" s="228" t="s">
        <v>165</v>
      </c>
      <c r="E300" s="43"/>
      <c r="F300" s="229" t="s">
        <v>1184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165</v>
      </c>
      <c r="AU300" s="20" t="s">
        <v>170</v>
      </c>
    </row>
    <row r="301" s="2" customFormat="1" ht="16.5" customHeight="1">
      <c r="A301" s="41"/>
      <c r="B301" s="42"/>
      <c r="C301" s="266" t="s">
        <v>438</v>
      </c>
      <c r="D301" s="266" t="s">
        <v>237</v>
      </c>
      <c r="E301" s="267" t="s">
        <v>1185</v>
      </c>
      <c r="F301" s="268" t="s">
        <v>1186</v>
      </c>
      <c r="G301" s="269" t="s">
        <v>496</v>
      </c>
      <c r="H301" s="270">
        <v>2</v>
      </c>
      <c r="I301" s="271"/>
      <c r="J301" s="272">
        <f>ROUND(I301*H301,2)</f>
        <v>0</v>
      </c>
      <c r="K301" s="268" t="s">
        <v>162</v>
      </c>
      <c r="L301" s="273"/>
      <c r="M301" s="274" t="s">
        <v>19</v>
      </c>
      <c r="N301" s="275" t="s">
        <v>43</v>
      </c>
      <c r="O301" s="87"/>
      <c r="P301" s="224">
        <f>O301*H301</f>
        <v>0</v>
      </c>
      <c r="Q301" s="224">
        <v>0.254</v>
      </c>
      <c r="R301" s="224">
        <f>Q301*H301</f>
        <v>0.50800000000000001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210</v>
      </c>
      <c r="AT301" s="226" t="s">
        <v>237</v>
      </c>
      <c r="AU301" s="226" t="s">
        <v>170</v>
      </c>
      <c r="AY301" s="20" t="s">
        <v>156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163</v>
      </c>
      <c r="BM301" s="226" t="s">
        <v>1187</v>
      </c>
    </row>
    <row r="302" s="2" customFormat="1" ht="16.5" customHeight="1">
      <c r="A302" s="41"/>
      <c r="B302" s="42"/>
      <c r="C302" s="215" t="s">
        <v>445</v>
      </c>
      <c r="D302" s="215" t="s">
        <v>158</v>
      </c>
      <c r="E302" s="216" t="s">
        <v>1188</v>
      </c>
      <c r="F302" s="217" t="s">
        <v>1189</v>
      </c>
      <c r="G302" s="218" t="s">
        <v>496</v>
      </c>
      <c r="H302" s="219">
        <v>1</v>
      </c>
      <c r="I302" s="220"/>
      <c r="J302" s="221">
        <f>ROUND(I302*H302,2)</f>
        <v>0</v>
      </c>
      <c r="K302" s="217" t="s">
        <v>162</v>
      </c>
      <c r="L302" s="47"/>
      <c r="M302" s="222" t="s">
        <v>19</v>
      </c>
      <c r="N302" s="223" t="s">
        <v>43</v>
      </c>
      <c r="O302" s="87"/>
      <c r="P302" s="224">
        <f>O302*H302</f>
        <v>0</v>
      </c>
      <c r="Q302" s="224">
        <v>0.01218</v>
      </c>
      <c r="R302" s="224">
        <f>Q302*H302</f>
        <v>0.01218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163</v>
      </c>
      <c r="AT302" s="226" t="s">
        <v>158</v>
      </c>
      <c r="AU302" s="226" t="s">
        <v>170</v>
      </c>
      <c r="AY302" s="20" t="s">
        <v>156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79</v>
      </c>
      <c r="BK302" s="227">
        <f>ROUND(I302*H302,2)</f>
        <v>0</v>
      </c>
      <c r="BL302" s="20" t="s">
        <v>163</v>
      </c>
      <c r="BM302" s="226" t="s">
        <v>1190</v>
      </c>
    </row>
    <row r="303" s="2" customFormat="1">
      <c r="A303" s="41"/>
      <c r="B303" s="42"/>
      <c r="C303" s="43"/>
      <c r="D303" s="228" t="s">
        <v>165</v>
      </c>
      <c r="E303" s="43"/>
      <c r="F303" s="229" t="s">
        <v>1191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165</v>
      </c>
      <c r="AU303" s="20" t="s">
        <v>170</v>
      </c>
    </row>
    <row r="304" s="2" customFormat="1" ht="16.5" customHeight="1">
      <c r="A304" s="41"/>
      <c r="B304" s="42"/>
      <c r="C304" s="266" t="s">
        <v>451</v>
      </c>
      <c r="D304" s="266" t="s">
        <v>237</v>
      </c>
      <c r="E304" s="267" t="s">
        <v>1192</v>
      </c>
      <c r="F304" s="268" t="s">
        <v>1193</v>
      </c>
      <c r="G304" s="269" t="s">
        <v>496</v>
      </c>
      <c r="H304" s="270">
        <v>1</v>
      </c>
      <c r="I304" s="271"/>
      <c r="J304" s="272">
        <f>ROUND(I304*H304,2)</f>
        <v>0</v>
      </c>
      <c r="K304" s="268" t="s">
        <v>162</v>
      </c>
      <c r="L304" s="273"/>
      <c r="M304" s="274" t="s">
        <v>19</v>
      </c>
      <c r="N304" s="275" t="s">
        <v>43</v>
      </c>
      <c r="O304" s="87"/>
      <c r="P304" s="224">
        <f>O304*H304</f>
        <v>0</v>
      </c>
      <c r="Q304" s="224">
        <v>0.58499999999999996</v>
      </c>
      <c r="R304" s="224">
        <f>Q304*H304</f>
        <v>0.58499999999999996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210</v>
      </c>
      <c r="AT304" s="226" t="s">
        <v>237</v>
      </c>
      <c r="AU304" s="226" t="s">
        <v>170</v>
      </c>
      <c r="AY304" s="20" t="s">
        <v>156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79</v>
      </c>
      <c r="BK304" s="227">
        <f>ROUND(I304*H304,2)</f>
        <v>0</v>
      </c>
      <c r="BL304" s="20" t="s">
        <v>163</v>
      </c>
      <c r="BM304" s="226" t="s">
        <v>1194</v>
      </c>
    </row>
    <row r="305" s="2" customFormat="1" ht="16.5" customHeight="1">
      <c r="A305" s="41"/>
      <c r="B305" s="42"/>
      <c r="C305" s="215" t="s">
        <v>453</v>
      </c>
      <c r="D305" s="215" t="s">
        <v>158</v>
      </c>
      <c r="E305" s="216" t="s">
        <v>1195</v>
      </c>
      <c r="F305" s="217" t="s">
        <v>1196</v>
      </c>
      <c r="G305" s="218" t="s">
        <v>496</v>
      </c>
      <c r="H305" s="219">
        <v>1</v>
      </c>
      <c r="I305" s="220"/>
      <c r="J305" s="221">
        <f>ROUND(I305*H305,2)</f>
        <v>0</v>
      </c>
      <c r="K305" s="217" t="s">
        <v>162</v>
      </c>
      <c r="L305" s="47"/>
      <c r="M305" s="222" t="s">
        <v>19</v>
      </c>
      <c r="N305" s="223" t="s">
        <v>43</v>
      </c>
      <c r="O305" s="87"/>
      <c r="P305" s="224">
        <f>O305*H305</f>
        <v>0</v>
      </c>
      <c r="Q305" s="224">
        <v>0.0098899999999999995</v>
      </c>
      <c r="R305" s="224">
        <f>Q305*H305</f>
        <v>0.0098899999999999995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163</v>
      </c>
      <c r="AT305" s="226" t="s">
        <v>158</v>
      </c>
      <c r="AU305" s="226" t="s">
        <v>170</v>
      </c>
      <c r="AY305" s="20" t="s">
        <v>156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79</v>
      </c>
      <c r="BK305" s="227">
        <f>ROUND(I305*H305,2)</f>
        <v>0</v>
      </c>
      <c r="BL305" s="20" t="s">
        <v>163</v>
      </c>
      <c r="BM305" s="226" t="s">
        <v>1197</v>
      </c>
    </row>
    <row r="306" s="2" customFormat="1">
      <c r="A306" s="41"/>
      <c r="B306" s="42"/>
      <c r="C306" s="43"/>
      <c r="D306" s="228" t="s">
        <v>165</v>
      </c>
      <c r="E306" s="43"/>
      <c r="F306" s="229" t="s">
        <v>1198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165</v>
      </c>
      <c r="AU306" s="20" t="s">
        <v>170</v>
      </c>
    </row>
    <row r="307" s="2" customFormat="1" ht="16.5" customHeight="1">
      <c r="A307" s="41"/>
      <c r="B307" s="42"/>
      <c r="C307" s="266" t="s">
        <v>458</v>
      </c>
      <c r="D307" s="266" t="s">
        <v>237</v>
      </c>
      <c r="E307" s="267" t="s">
        <v>1199</v>
      </c>
      <c r="F307" s="268" t="s">
        <v>1200</v>
      </c>
      <c r="G307" s="269" t="s">
        <v>496</v>
      </c>
      <c r="H307" s="270">
        <v>1</v>
      </c>
      <c r="I307" s="271"/>
      <c r="J307" s="272">
        <f>ROUND(I307*H307,2)</f>
        <v>0</v>
      </c>
      <c r="K307" s="268" t="s">
        <v>162</v>
      </c>
      <c r="L307" s="273"/>
      <c r="M307" s="274" t="s">
        <v>19</v>
      </c>
      <c r="N307" s="275" t="s">
        <v>43</v>
      </c>
      <c r="O307" s="87"/>
      <c r="P307" s="224">
        <f>O307*H307</f>
        <v>0</v>
      </c>
      <c r="Q307" s="224">
        <v>0.081000000000000003</v>
      </c>
      <c r="R307" s="224">
        <f>Q307*H307</f>
        <v>0.081000000000000003</v>
      </c>
      <c r="S307" s="224">
        <v>0</v>
      </c>
      <c r="T307" s="225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6" t="s">
        <v>210</v>
      </c>
      <c r="AT307" s="226" t="s">
        <v>237</v>
      </c>
      <c r="AU307" s="226" t="s">
        <v>170</v>
      </c>
      <c r="AY307" s="20" t="s">
        <v>156</v>
      </c>
      <c r="BE307" s="227">
        <f>IF(N307="základní",J307,0)</f>
        <v>0</v>
      </c>
      <c r="BF307" s="227">
        <f>IF(N307="snížená",J307,0)</f>
        <v>0</v>
      </c>
      <c r="BG307" s="227">
        <f>IF(N307="zákl. přenesená",J307,0)</f>
        <v>0</v>
      </c>
      <c r="BH307" s="227">
        <f>IF(N307="sníž. přenesená",J307,0)</f>
        <v>0</v>
      </c>
      <c r="BI307" s="227">
        <f>IF(N307="nulová",J307,0)</f>
        <v>0</v>
      </c>
      <c r="BJ307" s="20" t="s">
        <v>79</v>
      </c>
      <c r="BK307" s="227">
        <f>ROUND(I307*H307,2)</f>
        <v>0</v>
      </c>
      <c r="BL307" s="20" t="s">
        <v>163</v>
      </c>
      <c r="BM307" s="226" t="s">
        <v>1201</v>
      </c>
    </row>
    <row r="308" s="2" customFormat="1" ht="24.15" customHeight="1">
      <c r="A308" s="41"/>
      <c r="B308" s="42"/>
      <c r="C308" s="215" t="s">
        <v>461</v>
      </c>
      <c r="D308" s="215" t="s">
        <v>158</v>
      </c>
      <c r="E308" s="216" t="s">
        <v>1202</v>
      </c>
      <c r="F308" s="217" t="s">
        <v>1203</v>
      </c>
      <c r="G308" s="218" t="s">
        <v>496</v>
      </c>
      <c r="H308" s="219">
        <v>1</v>
      </c>
      <c r="I308" s="220"/>
      <c r="J308" s="221">
        <f>ROUND(I308*H308,2)</f>
        <v>0</v>
      </c>
      <c r="K308" s="217" t="s">
        <v>162</v>
      </c>
      <c r="L308" s="47"/>
      <c r="M308" s="222" t="s">
        <v>19</v>
      </c>
      <c r="N308" s="223" t="s">
        <v>43</v>
      </c>
      <c r="O308" s="87"/>
      <c r="P308" s="224">
        <f>O308*H308</f>
        <v>0</v>
      </c>
      <c r="Q308" s="224">
        <v>0.089999999999999997</v>
      </c>
      <c r="R308" s="224">
        <f>Q308*H308</f>
        <v>0.089999999999999997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163</v>
      </c>
      <c r="AT308" s="226" t="s">
        <v>158</v>
      </c>
      <c r="AU308" s="226" t="s">
        <v>170</v>
      </c>
      <c r="AY308" s="20" t="s">
        <v>156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79</v>
      </c>
      <c r="BK308" s="227">
        <f>ROUND(I308*H308,2)</f>
        <v>0</v>
      </c>
      <c r="BL308" s="20" t="s">
        <v>163</v>
      </c>
      <c r="BM308" s="226" t="s">
        <v>1204</v>
      </c>
    </row>
    <row r="309" s="2" customFormat="1">
      <c r="A309" s="41"/>
      <c r="B309" s="42"/>
      <c r="C309" s="43"/>
      <c r="D309" s="228" t="s">
        <v>165</v>
      </c>
      <c r="E309" s="43"/>
      <c r="F309" s="229" t="s">
        <v>1205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165</v>
      </c>
      <c r="AU309" s="20" t="s">
        <v>170</v>
      </c>
    </row>
    <row r="310" s="2" customFormat="1" ht="16.5" customHeight="1">
      <c r="A310" s="41"/>
      <c r="B310" s="42"/>
      <c r="C310" s="266" t="s">
        <v>467</v>
      </c>
      <c r="D310" s="266" t="s">
        <v>237</v>
      </c>
      <c r="E310" s="267" t="s">
        <v>1206</v>
      </c>
      <c r="F310" s="268" t="s">
        <v>1207</v>
      </c>
      <c r="G310" s="269" t="s">
        <v>496</v>
      </c>
      <c r="H310" s="270">
        <v>1</v>
      </c>
      <c r="I310" s="271"/>
      <c r="J310" s="272">
        <f>ROUND(I310*H310,2)</f>
        <v>0</v>
      </c>
      <c r="K310" s="268" t="s">
        <v>162</v>
      </c>
      <c r="L310" s="273"/>
      <c r="M310" s="274" t="s">
        <v>19</v>
      </c>
      <c r="N310" s="275" t="s">
        <v>43</v>
      </c>
      <c r="O310" s="87"/>
      <c r="P310" s="224">
        <f>O310*H310</f>
        <v>0</v>
      </c>
      <c r="Q310" s="224">
        <v>0.19600000000000001</v>
      </c>
      <c r="R310" s="224">
        <f>Q310*H310</f>
        <v>0.19600000000000001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210</v>
      </c>
      <c r="AT310" s="226" t="s">
        <v>237</v>
      </c>
      <c r="AU310" s="226" t="s">
        <v>170</v>
      </c>
      <c r="AY310" s="20" t="s">
        <v>156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79</v>
      </c>
      <c r="BK310" s="227">
        <f>ROUND(I310*H310,2)</f>
        <v>0</v>
      </c>
      <c r="BL310" s="20" t="s">
        <v>163</v>
      </c>
      <c r="BM310" s="226" t="s">
        <v>1208</v>
      </c>
    </row>
    <row r="311" s="2" customFormat="1" ht="24.15" customHeight="1">
      <c r="A311" s="41"/>
      <c r="B311" s="42"/>
      <c r="C311" s="215" t="s">
        <v>472</v>
      </c>
      <c r="D311" s="215" t="s">
        <v>158</v>
      </c>
      <c r="E311" s="216" t="s">
        <v>1209</v>
      </c>
      <c r="F311" s="217" t="s">
        <v>1210</v>
      </c>
      <c r="G311" s="218" t="s">
        <v>496</v>
      </c>
      <c r="H311" s="219">
        <v>1</v>
      </c>
      <c r="I311" s="220"/>
      <c r="J311" s="221">
        <f>ROUND(I311*H311,2)</f>
        <v>0</v>
      </c>
      <c r="K311" s="217" t="s">
        <v>162</v>
      </c>
      <c r="L311" s="47"/>
      <c r="M311" s="222" t="s">
        <v>19</v>
      </c>
      <c r="N311" s="223" t="s">
        <v>43</v>
      </c>
      <c r="O311" s="87"/>
      <c r="P311" s="224">
        <f>O311*H311</f>
        <v>0</v>
      </c>
      <c r="Q311" s="224">
        <v>0.074370000000000006</v>
      </c>
      <c r="R311" s="224">
        <f>Q311*H311</f>
        <v>0.074370000000000006</v>
      </c>
      <c r="S311" s="224">
        <v>0</v>
      </c>
      <c r="T311" s="225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6" t="s">
        <v>163</v>
      </c>
      <c r="AT311" s="226" t="s">
        <v>158</v>
      </c>
      <c r="AU311" s="226" t="s">
        <v>170</v>
      </c>
      <c r="AY311" s="20" t="s">
        <v>156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20" t="s">
        <v>79</v>
      </c>
      <c r="BK311" s="227">
        <f>ROUND(I311*H311,2)</f>
        <v>0</v>
      </c>
      <c r="BL311" s="20" t="s">
        <v>163</v>
      </c>
      <c r="BM311" s="226" t="s">
        <v>1211</v>
      </c>
    </row>
    <row r="312" s="2" customFormat="1">
      <c r="A312" s="41"/>
      <c r="B312" s="42"/>
      <c r="C312" s="43"/>
      <c r="D312" s="228" t="s">
        <v>165</v>
      </c>
      <c r="E312" s="43"/>
      <c r="F312" s="229" t="s">
        <v>1212</v>
      </c>
      <c r="G312" s="43"/>
      <c r="H312" s="43"/>
      <c r="I312" s="230"/>
      <c r="J312" s="43"/>
      <c r="K312" s="43"/>
      <c r="L312" s="47"/>
      <c r="M312" s="231"/>
      <c r="N312" s="232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165</v>
      </c>
      <c r="AU312" s="20" t="s">
        <v>170</v>
      </c>
    </row>
    <row r="313" s="2" customFormat="1" ht="24.15" customHeight="1">
      <c r="A313" s="41"/>
      <c r="B313" s="42"/>
      <c r="C313" s="215" t="s">
        <v>479</v>
      </c>
      <c r="D313" s="215" t="s">
        <v>158</v>
      </c>
      <c r="E313" s="216" t="s">
        <v>1213</v>
      </c>
      <c r="F313" s="217" t="s">
        <v>1214</v>
      </c>
      <c r="G313" s="218" t="s">
        <v>496</v>
      </c>
      <c r="H313" s="219">
        <v>1</v>
      </c>
      <c r="I313" s="220"/>
      <c r="J313" s="221">
        <f>ROUND(I313*H313,2)</f>
        <v>0</v>
      </c>
      <c r="K313" s="217" t="s">
        <v>162</v>
      </c>
      <c r="L313" s="47"/>
      <c r="M313" s="222" t="s">
        <v>19</v>
      </c>
      <c r="N313" s="223" t="s">
        <v>43</v>
      </c>
      <c r="O313" s="87"/>
      <c r="P313" s="224">
        <f>O313*H313</f>
        <v>0</v>
      </c>
      <c r="Q313" s="224">
        <v>0.01136</v>
      </c>
      <c r="R313" s="224">
        <f>Q313*H313</f>
        <v>0.01136</v>
      </c>
      <c r="S313" s="224">
        <v>0</v>
      </c>
      <c r="T313" s="225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6" t="s">
        <v>163</v>
      </c>
      <c r="AT313" s="226" t="s">
        <v>158</v>
      </c>
      <c r="AU313" s="226" t="s">
        <v>170</v>
      </c>
      <c r="AY313" s="20" t="s">
        <v>156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20" t="s">
        <v>79</v>
      </c>
      <c r="BK313" s="227">
        <f>ROUND(I313*H313,2)</f>
        <v>0</v>
      </c>
      <c r="BL313" s="20" t="s">
        <v>163</v>
      </c>
      <c r="BM313" s="226" t="s">
        <v>1215</v>
      </c>
    </row>
    <row r="314" s="2" customFormat="1">
      <c r="A314" s="41"/>
      <c r="B314" s="42"/>
      <c r="C314" s="43"/>
      <c r="D314" s="228" t="s">
        <v>165</v>
      </c>
      <c r="E314" s="43"/>
      <c r="F314" s="229" t="s">
        <v>1216</v>
      </c>
      <c r="G314" s="43"/>
      <c r="H314" s="43"/>
      <c r="I314" s="230"/>
      <c r="J314" s="43"/>
      <c r="K314" s="43"/>
      <c r="L314" s="47"/>
      <c r="M314" s="231"/>
      <c r="N314" s="232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165</v>
      </c>
      <c r="AU314" s="20" t="s">
        <v>170</v>
      </c>
    </row>
    <row r="315" s="2" customFormat="1" ht="24.15" customHeight="1">
      <c r="A315" s="41"/>
      <c r="B315" s="42"/>
      <c r="C315" s="215" t="s">
        <v>485</v>
      </c>
      <c r="D315" s="215" t="s">
        <v>158</v>
      </c>
      <c r="E315" s="216" t="s">
        <v>1217</v>
      </c>
      <c r="F315" s="217" t="s">
        <v>1218</v>
      </c>
      <c r="G315" s="218" t="s">
        <v>496</v>
      </c>
      <c r="H315" s="219">
        <v>1</v>
      </c>
      <c r="I315" s="220"/>
      <c r="J315" s="221">
        <f>ROUND(I315*H315,2)</f>
        <v>0</v>
      </c>
      <c r="K315" s="217" t="s">
        <v>162</v>
      </c>
      <c r="L315" s="47"/>
      <c r="M315" s="222" t="s">
        <v>19</v>
      </c>
      <c r="N315" s="223" t="s">
        <v>43</v>
      </c>
      <c r="O315" s="87"/>
      <c r="P315" s="224">
        <f>O315*H315</f>
        <v>0</v>
      </c>
      <c r="Q315" s="224">
        <v>0.012420000000000001</v>
      </c>
      <c r="R315" s="224">
        <f>Q315*H315</f>
        <v>0.012420000000000001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163</v>
      </c>
      <c r="AT315" s="226" t="s">
        <v>158</v>
      </c>
      <c r="AU315" s="226" t="s">
        <v>170</v>
      </c>
      <c r="AY315" s="20" t="s">
        <v>156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79</v>
      </c>
      <c r="BK315" s="227">
        <f>ROUND(I315*H315,2)</f>
        <v>0</v>
      </c>
      <c r="BL315" s="20" t="s">
        <v>163</v>
      </c>
      <c r="BM315" s="226" t="s">
        <v>1219</v>
      </c>
    </row>
    <row r="316" s="2" customFormat="1">
      <c r="A316" s="41"/>
      <c r="B316" s="42"/>
      <c r="C316" s="43"/>
      <c r="D316" s="228" t="s">
        <v>165</v>
      </c>
      <c r="E316" s="43"/>
      <c r="F316" s="229" t="s">
        <v>1220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165</v>
      </c>
      <c r="AU316" s="20" t="s">
        <v>170</v>
      </c>
    </row>
    <row r="317" s="2" customFormat="1" ht="24.15" customHeight="1">
      <c r="A317" s="41"/>
      <c r="B317" s="42"/>
      <c r="C317" s="215" t="s">
        <v>493</v>
      </c>
      <c r="D317" s="215" t="s">
        <v>158</v>
      </c>
      <c r="E317" s="216" t="s">
        <v>1221</v>
      </c>
      <c r="F317" s="217" t="s">
        <v>1222</v>
      </c>
      <c r="G317" s="218" t="s">
        <v>496</v>
      </c>
      <c r="H317" s="219">
        <v>1</v>
      </c>
      <c r="I317" s="220"/>
      <c r="J317" s="221">
        <f>ROUND(I317*H317,2)</f>
        <v>0</v>
      </c>
      <c r="K317" s="217" t="s">
        <v>162</v>
      </c>
      <c r="L317" s="47"/>
      <c r="M317" s="222" t="s">
        <v>19</v>
      </c>
      <c r="N317" s="223" t="s">
        <v>43</v>
      </c>
      <c r="O317" s="87"/>
      <c r="P317" s="224">
        <f>O317*H317</f>
        <v>0</v>
      </c>
      <c r="Q317" s="224">
        <v>0</v>
      </c>
      <c r="R317" s="224">
        <f>Q317*H317</f>
        <v>0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163</v>
      </c>
      <c r="AT317" s="226" t="s">
        <v>158</v>
      </c>
      <c r="AU317" s="226" t="s">
        <v>170</v>
      </c>
      <c r="AY317" s="20" t="s">
        <v>156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79</v>
      </c>
      <c r="BK317" s="227">
        <f>ROUND(I317*H317,2)</f>
        <v>0</v>
      </c>
      <c r="BL317" s="20" t="s">
        <v>163</v>
      </c>
      <c r="BM317" s="226" t="s">
        <v>1223</v>
      </c>
    </row>
    <row r="318" s="2" customFormat="1">
      <c r="A318" s="41"/>
      <c r="B318" s="42"/>
      <c r="C318" s="43"/>
      <c r="D318" s="228" t="s">
        <v>165</v>
      </c>
      <c r="E318" s="43"/>
      <c r="F318" s="229" t="s">
        <v>1224</v>
      </c>
      <c r="G318" s="43"/>
      <c r="H318" s="43"/>
      <c r="I318" s="230"/>
      <c r="J318" s="43"/>
      <c r="K318" s="43"/>
      <c r="L318" s="47"/>
      <c r="M318" s="231"/>
      <c r="N318" s="232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165</v>
      </c>
      <c r="AU318" s="20" t="s">
        <v>170</v>
      </c>
    </row>
    <row r="319" s="2" customFormat="1" ht="24.15" customHeight="1">
      <c r="A319" s="41"/>
      <c r="B319" s="42"/>
      <c r="C319" s="215" t="s">
        <v>500</v>
      </c>
      <c r="D319" s="215" t="s">
        <v>158</v>
      </c>
      <c r="E319" s="216" t="s">
        <v>1225</v>
      </c>
      <c r="F319" s="217" t="s">
        <v>1226</v>
      </c>
      <c r="G319" s="218" t="s">
        <v>496</v>
      </c>
      <c r="H319" s="219">
        <v>1</v>
      </c>
      <c r="I319" s="220"/>
      <c r="J319" s="221">
        <f>ROUND(I319*H319,2)</f>
        <v>0</v>
      </c>
      <c r="K319" s="217" t="s">
        <v>162</v>
      </c>
      <c r="L319" s="47"/>
      <c r="M319" s="222" t="s">
        <v>19</v>
      </c>
      <c r="N319" s="223" t="s">
        <v>43</v>
      </c>
      <c r="O319" s="87"/>
      <c r="P319" s="224">
        <f>O319*H319</f>
        <v>0</v>
      </c>
      <c r="Q319" s="224">
        <v>0.054539999999999998</v>
      </c>
      <c r="R319" s="224">
        <f>Q319*H319</f>
        <v>0.054539999999999998</v>
      </c>
      <c r="S319" s="224">
        <v>0</v>
      </c>
      <c r="T319" s="225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6" t="s">
        <v>163</v>
      </c>
      <c r="AT319" s="226" t="s">
        <v>158</v>
      </c>
      <c r="AU319" s="226" t="s">
        <v>170</v>
      </c>
      <c r="AY319" s="20" t="s">
        <v>156</v>
      </c>
      <c r="BE319" s="227">
        <f>IF(N319="základní",J319,0)</f>
        <v>0</v>
      </c>
      <c r="BF319" s="227">
        <f>IF(N319="snížená",J319,0)</f>
        <v>0</v>
      </c>
      <c r="BG319" s="227">
        <f>IF(N319="zákl. přenesená",J319,0)</f>
        <v>0</v>
      </c>
      <c r="BH319" s="227">
        <f>IF(N319="sníž. přenesená",J319,0)</f>
        <v>0</v>
      </c>
      <c r="BI319" s="227">
        <f>IF(N319="nulová",J319,0)</f>
        <v>0</v>
      </c>
      <c r="BJ319" s="20" t="s">
        <v>79</v>
      </c>
      <c r="BK319" s="227">
        <f>ROUND(I319*H319,2)</f>
        <v>0</v>
      </c>
      <c r="BL319" s="20" t="s">
        <v>163</v>
      </c>
      <c r="BM319" s="226" t="s">
        <v>1227</v>
      </c>
    </row>
    <row r="320" s="2" customFormat="1">
      <c r="A320" s="41"/>
      <c r="B320" s="42"/>
      <c r="C320" s="43"/>
      <c r="D320" s="228" t="s">
        <v>165</v>
      </c>
      <c r="E320" s="43"/>
      <c r="F320" s="229" t="s">
        <v>1228</v>
      </c>
      <c r="G320" s="43"/>
      <c r="H320" s="43"/>
      <c r="I320" s="230"/>
      <c r="J320" s="43"/>
      <c r="K320" s="43"/>
      <c r="L320" s="47"/>
      <c r="M320" s="231"/>
      <c r="N320" s="232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165</v>
      </c>
      <c r="AU320" s="20" t="s">
        <v>170</v>
      </c>
    </row>
    <row r="321" s="12" customFormat="1" ht="22.8" customHeight="1">
      <c r="A321" s="12"/>
      <c r="B321" s="199"/>
      <c r="C321" s="200"/>
      <c r="D321" s="201" t="s">
        <v>71</v>
      </c>
      <c r="E321" s="213" t="s">
        <v>1229</v>
      </c>
      <c r="F321" s="213" t="s">
        <v>1230</v>
      </c>
      <c r="G321" s="200"/>
      <c r="H321" s="200"/>
      <c r="I321" s="203"/>
      <c r="J321" s="214">
        <f>BK321</f>
        <v>0</v>
      </c>
      <c r="K321" s="200"/>
      <c r="L321" s="205"/>
      <c r="M321" s="206"/>
      <c r="N321" s="207"/>
      <c r="O321" s="207"/>
      <c r="P321" s="208">
        <f>SUM(P322:P338)</f>
        <v>0</v>
      </c>
      <c r="Q321" s="207"/>
      <c r="R321" s="208">
        <f>SUM(R322:R338)</f>
        <v>2.6574717799999994</v>
      </c>
      <c r="S321" s="207"/>
      <c r="T321" s="209">
        <f>SUM(T322:T338)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0" t="s">
        <v>79</v>
      </c>
      <c r="AT321" s="211" t="s">
        <v>71</v>
      </c>
      <c r="AU321" s="211" t="s">
        <v>79</v>
      </c>
      <c r="AY321" s="210" t="s">
        <v>156</v>
      </c>
      <c r="BK321" s="212">
        <f>SUM(BK322:BK338)</f>
        <v>0</v>
      </c>
    </row>
    <row r="322" s="2" customFormat="1" ht="21.75" customHeight="1">
      <c r="A322" s="41"/>
      <c r="B322" s="42"/>
      <c r="C322" s="215" t="s">
        <v>508</v>
      </c>
      <c r="D322" s="215" t="s">
        <v>158</v>
      </c>
      <c r="E322" s="216" t="s">
        <v>1231</v>
      </c>
      <c r="F322" s="217" t="s">
        <v>1232</v>
      </c>
      <c r="G322" s="218" t="s">
        <v>227</v>
      </c>
      <c r="H322" s="219">
        <v>105.12000000000001</v>
      </c>
      <c r="I322" s="220"/>
      <c r="J322" s="221">
        <f>ROUND(I322*H322,2)</f>
        <v>0</v>
      </c>
      <c r="K322" s="217" t="s">
        <v>162</v>
      </c>
      <c r="L322" s="47"/>
      <c r="M322" s="222" t="s">
        <v>19</v>
      </c>
      <c r="N322" s="223" t="s">
        <v>43</v>
      </c>
      <c r="O322" s="87"/>
      <c r="P322" s="224">
        <f>O322*H322</f>
        <v>0</v>
      </c>
      <c r="Q322" s="224">
        <v>0</v>
      </c>
      <c r="R322" s="224">
        <f>Q322*H322</f>
        <v>0</v>
      </c>
      <c r="S322" s="224">
        <v>0</v>
      </c>
      <c r="T322" s="225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6" t="s">
        <v>163</v>
      </c>
      <c r="AT322" s="226" t="s">
        <v>158</v>
      </c>
      <c r="AU322" s="226" t="s">
        <v>81</v>
      </c>
      <c r="AY322" s="20" t="s">
        <v>156</v>
      </c>
      <c r="BE322" s="227">
        <f>IF(N322="základní",J322,0)</f>
        <v>0</v>
      </c>
      <c r="BF322" s="227">
        <f>IF(N322="snížená",J322,0)</f>
        <v>0</v>
      </c>
      <c r="BG322" s="227">
        <f>IF(N322="zákl. přenesená",J322,0)</f>
        <v>0</v>
      </c>
      <c r="BH322" s="227">
        <f>IF(N322="sníž. přenesená",J322,0)</f>
        <v>0</v>
      </c>
      <c r="BI322" s="227">
        <f>IF(N322="nulová",J322,0)</f>
        <v>0</v>
      </c>
      <c r="BJ322" s="20" t="s">
        <v>79</v>
      </c>
      <c r="BK322" s="227">
        <f>ROUND(I322*H322,2)</f>
        <v>0</v>
      </c>
      <c r="BL322" s="20" t="s">
        <v>163</v>
      </c>
      <c r="BM322" s="226" t="s">
        <v>1233</v>
      </c>
    </row>
    <row r="323" s="2" customFormat="1">
      <c r="A323" s="41"/>
      <c r="B323" s="42"/>
      <c r="C323" s="43"/>
      <c r="D323" s="228" t="s">
        <v>165</v>
      </c>
      <c r="E323" s="43"/>
      <c r="F323" s="229" t="s">
        <v>1234</v>
      </c>
      <c r="G323" s="43"/>
      <c r="H323" s="43"/>
      <c r="I323" s="230"/>
      <c r="J323" s="43"/>
      <c r="K323" s="43"/>
      <c r="L323" s="47"/>
      <c r="M323" s="231"/>
      <c r="N323" s="232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165</v>
      </c>
      <c r="AU323" s="20" t="s">
        <v>81</v>
      </c>
    </row>
    <row r="324" s="13" customFormat="1">
      <c r="A324" s="13"/>
      <c r="B324" s="233"/>
      <c r="C324" s="234"/>
      <c r="D324" s="235" t="s">
        <v>167</v>
      </c>
      <c r="E324" s="236" t="s">
        <v>19</v>
      </c>
      <c r="F324" s="237" t="s">
        <v>1235</v>
      </c>
      <c r="G324" s="234"/>
      <c r="H324" s="238">
        <v>105.12000000000001</v>
      </c>
      <c r="I324" s="239"/>
      <c r="J324" s="234"/>
      <c r="K324" s="234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167</v>
      </c>
      <c r="AU324" s="244" t="s">
        <v>81</v>
      </c>
      <c r="AV324" s="13" t="s">
        <v>81</v>
      </c>
      <c r="AW324" s="13" t="s">
        <v>33</v>
      </c>
      <c r="AX324" s="13" t="s">
        <v>72</v>
      </c>
      <c r="AY324" s="244" t="s">
        <v>156</v>
      </c>
    </row>
    <row r="325" s="14" customFormat="1">
      <c r="A325" s="14"/>
      <c r="B325" s="245"/>
      <c r="C325" s="246"/>
      <c r="D325" s="235" t="s">
        <v>167</v>
      </c>
      <c r="E325" s="247" t="s">
        <v>19</v>
      </c>
      <c r="F325" s="248" t="s">
        <v>169</v>
      </c>
      <c r="G325" s="246"/>
      <c r="H325" s="249">
        <v>105.12000000000001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167</v>
      </c>
      <c r="AU325" s="255" t="s">
        <v>81</v>
      </c>
      <c r="AV325" s="14" t="s">
        <v>170</v>
      </c>
      <c r="AW325" s="14" t="s">
        <v>33</v>
      </c>
      <c r="AX325" s="14" t="s">
        <v>79</v>
      </c>
      <c r="AY325" s="255" t="s">
        <v>156</v>
      </c>
    </row>
    <row r="326" s="2" customFormat="1" ht="37.8" customHeight="1">
      <c r="A326" s="41"/>
      <c r="B326" s="42"/>
      <c r="C326" s="215" t="s">
        <v>515</v>
      </c>
      <c r="D326" s="215" t="s">
        <v>158</v>
      </c>
      <c r="E326" s="216" t="s">
        <v>1236</v>
      </c>
      <c r="F326" s="217" t="s">
        <v>1237</v>
      </c>
      <c r="G326" s="218" t="s">
        <v>161</v>
      </c>
      <c r="H326" s="219">
        <v>47.433999999999998</v>
      </c>
      <c r="I326" s="220"/>
      <c r="J326" s="221">
        <f>ROUND(I326*H326,2)</f>
        <v>0</v>
      </c>
      <c r="K326" s="217" t="s">
        <v>162</v>
      </c>
      <c r="L326" s="47"/>
      <c r="M326" s="222" t="s">
        <v>19</v>
      </c>
      <c r="N326" s="223" t="s">
        <v>43</v>
      </c>
      <c r="O326" s="87"/>
      <c r="P326" s="224">
        <f>O326*H326</f>
        <v>0</v>
      </c>
      <c r="Q326" s="224">
        <v>0.052170000000000001</v>
      </c>
      <c r="R326" s="224">
        <f>Q326*H326</f>
        <v>2.4746317799999997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163</v>
      </c>
      <c r="AT326" s="226" t="s">
        <v>158</v>
      </c>
      <c r="AU326" s="226" t="s">
        <v>81</v>
      </c>
      <c r="AY326" s="20" t="s">
        <v>156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79</v>
      </c>
      <c r="BK326" s="227">
        <f>ROUND(I326*H326,2)</f>
        <v>0</v>
      </c>
      <c r="BL326" s="20" t="s">
        <v>163</v>
      </c>
      <c r="BM326" s="226" t="s">
        <v>1238</v>
      </c>
    </row>
    <row r="327" s="2" customFormat="1">
      <c r="A327" s="41"/>
      <c r="B327" s="42"/>
      <c r="C327" s="43"/>
      <c r="D327" s="228" t="s">
        <v>165</v>
      </c>
      <c r="E327" s="43"/>
      <c r="F327" s="229" t="s">
        <v>1239</v>
      </c>
      <c r="G327" s="43"/>
      <c r="H327" s="43"/>
      <c r="I327" s="230"/>
      <c r="J327" s="43"/>
      <c r="K327" s="43"/>
      <c r="L327" s="47"/>
      <c r="M327" s="231"/>
      <c r="N327" s="232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165</v>
      </c>
      <c r="AU327" s="20" t="s">
        <v>81</v>
      </c>
    </row>
    <row r="328" s="13" customFormat="1">
      <c r="A328" s="13"/>
      <c r="B328" s="233"/>
      <c r="C328" s="234"/>
      <c r="D328" s="235" t="s">
        <v>167</v>
      </c>
      <c r="E328" s="236" t="s">
        <v>19</v>
      </c>
      <c r="F328" s="237" t="s">
        <v>1240</v>
      </c>
      <c r="G328" s="234"/>
      <c r="H328" s="238">
        <v>47.433999999999998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167</v>
      </c>
      <c r="AU328" s="244" t="s">
        <v>81</v>
      </c>
      <c r="AV328" s="13" t="s">
        <v>81</v>
      </c>
      <c r="AW328" s="13" t="s">
        <v>33</v>
      </c>
      <c r="AX328" s="13" t="s">
        <v>72</v>
      </c>
      <c r="AY328" s="244" t="s">
        <v>156</v>
      </c>
    </row>
    <row r="329" s="14" customFormat="1">
      <c r="A329" s="14"/>
      <c r="B329" s="245"/>
      <c r="C329" s="246"/>
      <c r="D329" s="235" t="s">
        <v>167</v>
      </c>
      <c r="E329" s="247" t="s">
        <v>19</v>
      </c>
      <c r="F329" s="248" t="s">
        <v>169</v>
      </c>
      <c r="G329" s="246"/>
      <c r="H329" s="249">
        <v>47.433999999999998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167</v>
      </c>
      <c r="AU329" s="255" t="s">
        <v>81</v>
      </c>
      <c r="AV329" s="14" t="s">
        <v>170</v>
      </c>
      <c r="AW329" s="14" t="s">
        <v>33</v>
      </c>
      <c r="AX329" s="14" t="s">
        <v>79</v>
      </c>
      <c r="AY329" s="255" t="s">
        <v>156</v>
      </c>
    </row>
    <row r="330" s="2" customFormat="1" ht="21.75" customHeight="1">
      <c r="A330" s="41"/>
      <c r="B330" s="42"/>
      <c r="C330" s="215" t="s">
        <v>522</v>
      </c>
      <c r="D330" s="215" t="s">
        <v>158</v>
      </c>
      <c r="E330" s="216" t="s">
        <v>1241</v>
      </c>
      <c r="F330" s="217" t="s">
        <v>1242</v>
      </c>
      <c r="G330" s="218" t="s">
        <v>496</v>
      </c>
      <c r="H330" s="219">
        <v>2</v>
      </c>
      <c r="I330" s="220"/>
      <c r="J330" s="221">
        <f>ROUND(I330*H330,2)</f>
        <v>0</v>
      </c>
      <c r="K330" s="217" t="s">
        <v>162</v>
      </c>
      <c r="L330" s="47"/>
      <c r="M330" s="222" t="s">
        <v>19</v>
      </c>
      <c r="N330" s="223" t="s">
        <v>43</v>
      </c>
      <c r="O330" s="87"/>
      <c r="P330" s="224">
        <f>O330*H330</f>
        <v>0</v>
      </c>
      <c r="Q330" s="224">
        <v>0.058500000000000003</v>
      </c>
      <c r="R330" s="224">
        <f>Q330*H330</f>
        <v>0.11700000000000001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163</v>
      </c>
      <c r="AT330" s="226" t="s">
        <v>158</v>
      </c>
      <c r="AU330" s="226" t="s">
        <v>81</v>
      </c>
      <c r="AY330" s="20" t="s">
        <v>156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79</v>
      </c>
      <c r="BK330" s="227">
        <f>ROUND(I330*H330,2)</f>
        <v>0</v>
      </c>
      <c r="BL330" s="20" t="s">
        <v>163</v>
      </c>
      <c r="BM330" s="226" t="s">
        <v>1243</v>
      </c>
    </row>
    <row r="331" s="2" customFormat="1">
      <c r="A331" s="41"/>
      <c r="B331" s="42"/>
      <c r="C331" s="43"/>
      <c r="D331" s="228" t="s">
        <v>165</v>
      </c>
      <c r="E331" s="43"/>
      <c r="F331" s="229" t="s">
        <v>1244</v>
      </c>
      <c r="G331" s="43"/>
      <c r="H331" s="43"/>
      <c r="I331" s="230"/>
      <c r="J331" s="43"/>
      <c r="K331" s="43"/>
      <c r="L331" s="47"/>
      <c r="M331" s="231"/>
      <c r="N331" s="232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165</v>
      </c>
      <c r="AU331" s="20" t="s">
        <v>81</v>
      </c>
    </row>
    <row r="332" s="2" customFormat="1" ht="24.15" customHeight="1">
      <c r="A332" s="41"/>
      <c r="B332" s="42"/>
      <c r="C332" s="215" t="s">
        <v>531</v>
      </c>
      <c r="D332" s="215" t="s">
        <v>158</v>
      </c>
      <c r="E332" s="216" t="s">
        <v>1245</v>
      </c>
      <c r="F332" s="217" t="s">
        <v>1246</v>
      </c>
      <c r="G332" s="218" t="s">
        <v>496</v>
      </c>
      <c r="H332" s="219">
        <v>2</v>
      </c>
      <c r="I332" s="220"/>
      <c r="J332" s="221">
        <f>ROUND(I332*H332,2)</f>
        <v>0</v>
      </c>
      <c r="K332" s="217" t="s">
        <v>162</v>
      </c>
      <c r="L332" s="47"/>
      <c r="M332" s="222" t="s">
        <v>19</v>
      </c>
      <c r="N332" s="223" t="s">
        <v>43</v>
      </c>
      <c r="O332" s="87"/>
      <c r="P332" s="224">
        <f>O332*H332</f>
        <v>0</v>
      </c>
      <c r="Q332" s="224">
        <v>0.00792</v>
      </c>
      <c r="R332" s="224">
        <f>Q332*H332</f>
        <v>0.01584</v>
      </c>
      <c r="S332" s="224">
        <v>0</v>
      </c>
      <c r="T332" s="225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6" t="s">
        <v>163</v>
      </c>
      <c r="AT332" s="226" t="s">
        <v>158</v>
      </c>
      <c r="AU332" s="226" t="s">
        <v>81</v>
      </c>
      <c r="AY332" s="20" t="s">
        <v>156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20" t="s">
        <v>79</v>
      </c>
      <c r="BK332" s="227">
        <f>ROUND(I332*H332,2)</f>
        <v>0</v>
      </c>
      <c r="BL332" s="20" t="s">
        <v>163</v>
      </c>
      <c r="BM332" s="226" t="s">
        <v>1247</v>
      </c>
    </row>
    <row r="333" s="2" customFormat="1">
      <c r="A333" s="41"/>
      <c r="B333" s="42"/>
      <c r="C333" s="43"/>
      <c r="D333" s="228" t="s">
        <v>165</v>
      </c>
      <c r="E333" s="43"/>
      <c r="F333" s="229" t="s">
        <v>1248</v>
      </c>
      <c r="G333" s="43"/>
      <c r="H333" s="43"/>
      <c r="I333" s="230"/>
      <c r="J333" s="43"/>
      <c r="K333" s="43"/>
      <c r="L333" s="47"/>
      <c r="M333" s="231"/>
      <c r="N333" s="232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165</v>
      </c>
      <c r="AU333" s="20" t="s">
        <v>81</v>
      </c>
    </row>
    <row r="334" s="2" customFormat="1" ht="16.5" customHeight="1">
      <c r="A334" s="41"/>
      <c r="B334" s="42"/>
      <c r="C334" s="215" t="s">
        <v>408</v>
      </c>
      <c r="D334" s="215" t="s">
        <v>158</v>
      </c>
      <c r="E334" s="216" t="s">
        <v>1249</v>
      </c>
      <c r="F334" s="217" t="s">
        <v>1250</v>
      </c>
      <c r="G334" s="218" t="s">
        <v>496</v>
      </c>
      <c r="H334" s="219">
        <v>2</v>
      </c>
      <c r="I334" s="220"/>
      <c r="J334" s="221">
        <f>ROUND(I334*H334,2)</f>
        <v>0</v>
      </c>
      <c r="K334" s="217" t="s">
        <v>162</v>
      </c>
      <c r="L334" s="47"/>
      <c r="M334" s="222" t="s">
        <v>19</v>
      </c>
      <c r="N334" s="223" t="s">
        <v>43</v>
      </c>
      <c r="O334" s="87"/>
      <c r="P334" s="224">
        <f>O334*H334</f>
        <v>0</v>
      </c>
      <c r="Q334" s="224">
        <v>0</v>
      </c>
      <c r="R334" s="224">
        <f>Q334*H334</f>
        <v>0</v>
      </c>
      <c r="S334" s="224">
        <v>0</v>
      </c>
      <c r="T334" s="225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6" t="s">
        <v>163</v>
      </c>
      <c r="AT334" s="226" t="s">
        <v>158</v>
      </c>
      <c r="AU334" s="226" t="s">
        <v>81</v>
      </c>
      <c r="AY334" s="20" t="s">
        <v>156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20" t="s">
        <v>79</v>
      </c>
      <c r="BK334" s="227">
        <f>ROUND(I334*H334,2)</f>
        <v>0</v>
      </c>
      <c r="BL334" s="20" t="s">
        <v>163</v>
      </c>
      <c r="BM334" s="226" t="s">
        <v>1251</v>
      </c>
    </row>
    <row r="335" s="2" customFormat="1">
      <c r="A335" s="41"/>
      <c r="B335" s="42"/>
      <c r="C335" s="43"/>
      <c r="D335" s="228" t="s">
        <v>165</v>
      </c>
      <c r="E335" s="43"/>
      <c r="F335" s="229" t="s">
        <v>1252</v>
      </c>
      <c r="G335" s="43"/>
      <c r="H335" s="43"/>
      <c r="I335" s="230"/>
      <c r="J335" s="43"/>
      <c r="K335" s="43"/>
      <c r="L335" s="47"/>
      <c r="M335" s="231"/>
      <c r="N335" s="232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165</v>
      </c>
      <c r="AU335" s="20" t="s">
        <v>81</v>
      </c>
    </row>
    <row r="336" s="2" customFormat="1" ht="24.15" customHeight="1">
      <c r="A336" s="41"/>
      <c r="B336" s="42"/>
      <c r="C336" s="215" t="s">
        <v>545</v>
      </c>
      <c r="D336" s="215" t="s">
        <v>158</v>
      </c>
      <c r="E336" s="216" t="s">
        <v>1253</v>
      </c>
      <c r="F336" s="217" t="s">
        <v>1254</v>
      </c>
      <c r="G336" s="218" t="s">
        <v>496</v>
      </c>
      <c r="H336" s="219">
        <v>2</v>
      </c>
      <c r="I336" s="220"/>
      <c r="J336" s="221">
        <f>ROUND(I336*H336,2)</f>
        <v>0</v>
      </c>
      <c r="K336" s="217" t="s">
        <v>162</v>
      </c>
      <c r="L336" s="47"/>
      <c r="M336" s="222" t="s">
        <v>19</v>
      </c>
      <c r="N336" s="223" t="s">
        <v>43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163</v>
      </c>
      <c r="AT336" s="226" t="s">
        <v>158</v>
      </c>
      <c r="AU336" s="226" t="s">
        <v>81</v>
      </c>
      <c r="AY336" s="20" t="s">
        <v>156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163</v>
      </c>
      <c r="BM336" s="226" t="s">
        <v>1255</v>
      </c>
    </row>
    <row r="337" s="2" customFormat="1">
      <c r="A337" s="41"/>
      <c r="B337" s="42"/>
      <c r="C337" s="43"/>
      <c r="D337" s="228" t="s">
        <v>165</v>
      </c>
      <c r="E337" s="43"/>
      <c r="F337" s="229" t="s">
        <v>1256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165</v>
      </c>
      <c r="AU337" s="20" t="s">
        <v>81</v>
      </c>
    </row>
    <row r="338" s="2" customFormat="1" ht="16.5" customHeight="1">
      <c r="A338" s="41"/>
      <c r="B338" s="42"/>
      <c r="C338" s="266" t="s">
        <v>554</v>
      </c>
      <c r="D338" s="266" t="s">
        <v>237</v>
      </c>
      <c r="E338" s="267" t="s">
        <v>1257</v>
      </c>
      <c r="F338" s="268" t="s">
        <v>1258</v>
      </c>
      <c r="G338" s="269" t="s">
        <v>496</v>
      </c>
      <c r="H338" s="270">
        <v>2</v>
      </c>
      <c r="I338" s="271"/>
      <c r="J338" s="272">
        <f>ROUND(I338*H338,2)</f>
        <v>0</v>
      </c>
      <c r="K338" s="268" t="s">
        <v>162</v>
      </c>
      <c r="L338" s="273"/>
      <c r="M338" s="274" t="s">
        <v>19</v>
      </c>
      <c r="N338" s="275" t="s">
        <v>43</v>
      </c>
      <c r="O338" s="87"/>
      <c r="P338" s="224">
        <f>O338*H338</f>
        <v>0</v>
      </c>
      <c r="Q338" s="224">
        <v>0.025000000000000001</v>
      </c>
      <c r="R338" s="224">
        <f>Q338*H338</f>
        <v>0.050000000000000003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210</v>
      </c>
      <c r="AT338" s="226" t="s">
        <v>237</v>
      </c>
      <c r="AU338" s="226" t="s">
        <v>81</v>
      </c>
      <c r="AY338" s="20" t="s">
        <v>156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79</v>
      </c>
      <c r="BK338" s="227">
        <f>ROUND(I338*H338,2)</f>
        <v>0</v>
      </c>
      <c r="BL338" s="20" t="s">
        <v>163</v>
      </c>
      <c r="BM338" s="226" t="s">
        <v>1259</v>
      </c>
    </row>
    <row r="339" s="12" customFormat="1" ht="22.8" customHeight="1">
      <c r="A339" s="12"/>
      <c r="B339" s="199"/>
      <c r="C339" s="200"/>
      <c r="D339" s="201" t="s">
        <v>71</v>
      </c>
      <c r="E339" s="213" t="s">
        <v>215</v>
      </c>
      <c r="F339" s="213" t="s">
        <v>490</v>
      </c>
      <c r="G339" s="200"/>
      <c r="H339" s="200"/>
      <c r="I339" s="203"/>
      <c r="J339" s="214">
        <f>BK339</f>
        <v>0</v>
      </c>
      <c r="K339" s="200"/>
      <c r="L339" s="205"/>
      <c r="M339" s="206"/>
      <c r="N339" s="207"/>
      <c r="O339" s="207"/>
      <c r="P339" s="208">
        <f>P340</f>
        <v>0</v>
      </c>
      <c r="Q339" s="207"/>
      <c r="R339" s="208">
        <f>R340</f>
        <v>0.45244000000000001</v>
      </c>
      <c r="S339" s="207"/>
      <c r="T339" s="209">
        <f>T340</f>
        <v>0.13200000000000001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0" t="s">
        <v>79</v>
      </c>
      <c r="AT339" s="211" t="s">
        <v>71</v>
      </c>
      <c r="AU339" s="211" t="s">
        <v>79</v>
      </c>
      <c r="AY339" s="210" t="s">
        <v>156</v>
      </c>
      <c r="BK339" s="212">
        <f>BK340</f>
        <v>0</v>
      </c>
    </row>
    <row r="340" s="12" customFormat="1" ht="20.88" customHeight="1">
      <c r="A340" s="12"/>
      <c r="B340" s="199"/>
      <c r="C340" s="200"/>
      <c r="D340" s="201" t="s">
        <v>71</v>
      </c>
      <c r="E340" s="213" t="s">
        <v>1260</v>
      </c>
      <c r="F340" s="213" t="s">
        <v>1261</v>
      </c>
      <c r="G340" s="200"/>
      <c r="H340" s="200"/>
      <c r="I340" s="203"/>
      <c r="J340" s="214">
        <f>BK340</f>
        <v>0</v>
      </c>
      <c r="K340" s="200"/>
      <c r="L340" s="205"/>
      <c r="M340" s="206"/>
      <c r="N340" s="207"/>
      <c r="O340" s="207"/>
      <c r="P340" s="208">
        <f>SUM(P341:P348)</f>
        <v>0</v>
      </c>
      <c r="Q340" s="207"/>
      <c r="R340" s="208">
        <f>SUM(R341:R348)</f>
        <v>0.45244000000000001</v>
      </c>
      <c r="S340" s="207"/>
      <c r="T340" s="209">
        <f>SUM(T341:T348)</f>
        <v>0.13200000000000001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79</v>
      </c>
      <c r="AT340" s="211" t="s">
        <v>71</v>
      </c>
      <c r="AU340" s="211" t="s">
        <v>81</v>
      </c>
      <c r="AY340" s="210" t="s">
        <v>156</v>
      </c>
      <c r="BK340" s="212">
        <f>SUM(BK341:BK348)</f>
        <v>0</v>
      </c>
    </row>
    <row r="341" s="2" customFormat="1" ht="24.15" customHeight="1">
      <c r="A341" s="41"/>
      <c r="B341" s="42"/>
      <c r="C341" s="215" t="s">
        <v>562</v>
      </c>
      <c r="D341" s="215" t="s">
        <v>158</v>
      </c>
      <c r="E341" s="216" t="s">
        <v>1262</v>
      </c>
      <c r="F341" s="217" t="s">
        <v>1263</v>
      </c>
      <c r="G341" s="218" t="s">
        <v>398</v>
      </c>
      <c r="H341" s="219">
        <v>2</v>
      </c>
      <c r="I341" s="220"/>
      <c r="J341" s="221">
        <f>ROUND(I341*H341,2)</f>
        <v>0</v>
      </c>
      <c r="K341" s="217" t="s">
        <v>162</v>
      </c>
      <c r="L341" s="47"/>
      <c r="M341" s="222" t="s">
        <v>19</v>
      </c>
      <c r="N341" s="223" t="s">
        <v>43</v>
      </c>
      <c r="O341" s="87"/>
      <c r="P341" s="224">
        <f>O341*H341</f>
        <v>0</v>
      </c>
      <c r="Q341" s="224">
        <v>0</v>
      </c>
      <c r="R341" s="224">
        <f>Q341*H341</f>
        <v>0</v>
      </c>
      <c r="S341" s="224">
        <v>0.066000000000000003</v>
      </c>
      <c r="T341" s="225">
        <f>S341*H341</f>
        <v>0.13200000000000001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163</v>
      </c>
      <c r="AT341" s="226" t="s">
        <v>158</v>
      </c>
      <c r="AU341" s="226" t="s">
        <v>170</v>
      </c>
      <c r="AY341" s="20" t="s">
        <v>156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79</v>
      </c>
      <c r="BK341" s="227">
        <f>ROUND(I341*H341,2)</f>
        <v>0</v>
      </c>
      <c r="BL341" s="20" t="s">
        <v>163</v>
      </c>
      <c r="BM341" s="226" t="s">
        <v>1264</v>
      </c>
    </row>
    <row r="342" s="2" customFormat="1">
      <c r="A342" s="41"/>
      <c r="B342" s="42"/>
      <c r="C342" s="43"/>
      <c r="D342" s="228" t="s">
        <v>165</v>
      </c>
      <c r="E342" s="43"/>
      <c r="F342" s="229" t="s">
        <v>1265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165</v>
      </c>
      <c r="AU342" s="20" t="s">
        <v>170</v>
      </c>
    </row>
    <row r="343" s="2" customFormat="1" ht="33" customHeight="1">
      <c r="A343" s="41"/>
      <c r="B343" s="42"/>
      <c r="C343" s="215" t="s">
        <v>567</v>
      </c>
      <c r="D343" s="215" t="s">
        <v>158</v>
      </c>
      <c r="E343" s="216" t="s">
        <v>1266</v>
      </c>
      <c r="F343" s="217" t="s">
        <v>1267</v>
      </c>
      <c r="G343" s="218" t="s">
        <v>398</v>
      </c>
      <c r="H343" s="219">
        <v>2</v>
      </c>
      <c r="I343" s="220"/>
      <c r="J343" s="221">
        <f>ROUND(I343*H343,2)</f>
        <v>0</v>
      </c>
      <c r="K343" s="217" t="s">
        <v>162</v>
      </c>
      <c r="L343" s="47"/>
      <c r="M343" s="222" t="s">
        <v>19</v>
      </c>
      <c r="N343" s="223" t="s">
        <v>43</v>
      </c>
      <c r="O343" s="87"/>
      <c r="P343" s="224">
        <f>O343*H343</f>
        <v>0</v>
      </c>
      <c r="Q343" s="224">
        <v>0.2195</v>
      </c>
      <c r="R343" s="224">
        <f>Q343*H343</f>
        <v>0.439</v>
      </c>
      <c r="S343" s="224">
        <v>0</v>
      </c>
      <c r="T343" s="225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6" t="s">
        <v>163</v>
      </c>
      <c r="AT343" s="226" t="s">
        <v>158</v>
      </c>
      <c r="AU343" s="226" t="s">
        <v>170</v>
      </c>
      <c r="AY343" s="20" t="s">
        <v>156</v>
      </c>
      <c r="BE343" s="227">
        <f>IF(N343="základní",J343,0)</f>
        <v>0</v>
      </c>
      <c r="BF343" s="227">
        <f>IF(N343="snížená",J343,0)</f>
        <v>0</v>
      </c>
      <c r="BG343" s="227">
        <f>IF(N343="zákl. přenesená",J343,0)</f>
        <v>0</v>
      </c>
      <c r="BH343" s="227">
        <f>IF(N343="sníž. přenesená",J343,0)</f>
        <v>0</v>
      </c>
      <c r="BI343" s="227">
        <f>IF(N343="nulová",J343,0)</f>
        <v>0</v>
      </c>
      <c r="BJ343" s="20" t="s">
        <v>79</v>
      </c>
      <c r="BK343" s="227">
        <f>ROUND(I343*H343,2)</f>
        <v>0</v>
      </c>
      <c r="BL343" s="20" t="s">
        <v>163</v>
      </c>
      <c r="BM343" s="226" t="s">
        <v>1268</v>
      </c>
    </row>
    <row r="344" s="2" customFormat="1">
      <c r="A344" s="41"/>
      <c r="B344" s="42"/>
      <c r="C344" s="43"/>
      <c r="D344" s="228" t="s">
        <v>165</v>
      </c>
      <c r="E344" s="43"/>
      <c r="F344" s="229" t="s">
        <v>1269</v>
      </c>
      <c r="G344" s="43"/>
      <c r="H344" s="43"/>
      <c r="I344" s="230"/>
      <c r="J344" s="43"/>
      <c r="K344" s="43"/>
      <c r="L344" s="47"/>
      <c r="M344" s="231"/>
      <c r="N344" s="232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165</v>
      </c>
      <c r="AU344" s="20" t="s">
        <v>170</v>
      </c>
    </row>
    <row r="345" s="2" customFormat="1" ht="24.15" customHeight="1">
      <c r="A345" s="41"/>
      <c r="B345" s="42"/>
      <c r="C345" s="215" t="s">
        <v>572</v>
      </c>
      <c r="D345" s="215" t="s">
        <v>158</v>
      </c>
      <c r="E345" s="216" t="s">
        <v>1270</v>
      </c>
      <c r="F345" s="217" t="s">
        <v>1271</v>
      </c>
      <c r="G345" s="218" t="s">
        <v>398</v>
      </c>
      <c r="H345" s="219">
        <v>48</v>
      </c>
      <c r="I345" s="220"/>
      <c r="J345" s="221">
        <f>ROUND(I345*H345,2)</f>
        <v>0</v>
      </c>
      <c r="K345" s="217" t="s">
        <v>162</v>
      </c>
      <c r="L345" s="47"/>
      <c r="M345" s="222" t="s">
        <v>19</v>
      </c>
      <c r="N345" s="223" t="s">
        <v>43</v>
      </c>
      <c r="O345" s="87"/>
      <c r="P345" s="224">
        <f>O345*H345</f>
        <v>0</v>
      </c>
      <c r="Q345" s="224">
        <v>0.00027999999999999998</v>
      </c>
      <c r="R345" s="224">
        <f>Q345*H345</f>
        <v>0.013439999999999999</v>
      </c>
      <c r="S345" s="224">
        <v>0</v>
      </c>
      <c r="T345" s="225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6" t="s">
        <v>163</v>
      </c>
      <c r="AT345" s="226" t="s">
        <v>158</v>
      </c>
      <c r="AU345" s="226" t="s">
        <v>170</v>
      </c>
      <c r="AY345" s="20" t="s">
        <v>156</v>
      </c>
      <c r="BE345" s="227">
        <f>IF(N345="základní",J345,0)</f>
        <v>0</v>
      </c>
      <c r="BF345" s="227">
        <f>IF(N345="snížená",J345,0)</f>
        <v>0</v>
      </c>
      <c r="BG345" s="227">
        <f>IF(N345="zákl. přenesená",J345,0)</f>
        <v>0</v>
      </c>
      <c r="BH345" s="227">
        <f>IF(N345="sníž. přenesená",J345,0)</f>
        <v>0</v>
      </c>
      <c r="BI345" s="227">
        <f>IF(N345="nulová",J345,0)</f>
        <v>0</v>
      </c>
      <c r="BJ345" s="20" t="s">
        <v>79</v>
      </c>
      <c r="BK345" s="227">
        <f>ROUND(I345*H345,2)</f>
        <v>0</v>
      </c>
      <c r="BL345" s="20" t="s">
        <v>163</v>
      </c>
      <c r="BM345" s="226" t="s">
        <v>1272</v>
      </c>
    </row>
    <row r="346" s="2" customFormat="1">
      <c r="A346" s="41"/>
      <c r="B346" s="42"/>
      <c r="C346" s="43"/>
      <c r="D346" s="228" t="s">
        <v>165</v>
      </c>
      <c r="E346" s="43"/>
      <c r="F346" s="229" t="s">
        <v>1273</v>
      </c>
      <c r="G346" s="43"/>
      <c r="H346" s="43"/>
      <c r="I346" s="230"/>
      <c r="J346" s="43"/>
      <c r="K346" s="43"/>
      <c r="L346" s="47"/>
      <c r="M346" s="231"/>
      <c r="N346" s="232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165</v>
      </c>
      <c r="AU346" s="20" t="s">
        <v>170</v>
      </c>
    </row>
    <row r="347" s="2" customFormat="1" ht="24.15" customHeight="1">
      <c r="A347" s="41"/>
      <c r="B347" s="42"/>
      <c r="C347" s="215" t="s">
        <v>577</v>
      </c>
      <c r="D347" s="215" t="s">
        <v>158</v>
      </c>
      <c r="E347" s="216" t="s">
        <v>1274</v>
      </c>
      <c r="F347" s="217" t="s">
        <v>1275</v>
      </c>
      <c r="G347" s="218" t="s">
        <v>398</v>
      </c>
      <c r="H347" s="219">
        <v>48</v>
      </c>
      <c r="I347" s="220"/>
      <c r="J347" s="221">
        <f>ROUND(I347*H347,2)</f>
        <v>0</v>
      </c>
      <c r="K347" s="217" t="s">
        <v>162</v>
      </c>
      <c r="L347" s="47"/>
      <c r="M347" s="222" t="s">
        <v>19</v>
      </c>
      <c r="N347" s="223" t="s">
        <v>43</v>
      </c>
      <c r="O347" s="87"/>
      <c r="P347" s="224">
        <f>O347*H347</f>
        <v>0</v>
      </c>
      <c r="Q347" s="224">
        <v>0</v>
      </c>
      <c r="R347" s="224">
        <f>Q347*H347</f>
        <v>0</v>
      </c>
      <c r="S347" s="224">
        <v>0</v>
      </c>
      <c r="T347" s="225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6" t="s">
        <v>163</v>
      </c>
      <c r="AT347" s="226" t="s">
        <v>158</v>
      </c>
      <c r="AU347" s="226" t="s">
        <v>170</v>
      </c>
      <c r="AY347" s="20" t="s">
        <v>156</v>
      </c>
      <c r="BE347" s="227">
        <f>IF(N347="základní",J347,0)</f>
        <v>0</v>
      </c>
      <c r="BF347" s="227">
        <f>IF(N347="snížená",J347,0)</f>
        <v>0</v>
      </c>
      <c r="BG347" s="227">
        <f>IF(N347="zákl. přenesená",J347,0)</f>
        <v>0</v>
      </c>
      <c r="BH347" s="227">
        <f>IF(N347="sníž. přenesená",J347,0)</f>
        <v>0</v>
      </c>
      <c r="BI347" s="227">
        <f>IF(N347="nulová",J347,0)</f>
        <v>0</v>
      </c>
      <c r="BJ347" s="20" t="s">
        <v>79</v>
      </c>
      <c r="BK347" s="227">
        <f>ROUND(I347*H347,2)</f>
        <v>0</v>
      </c>
      <c r="BL347" s="20" t="s">
        <v>163</v>
      </c>
      <c r="BM347" s="226" t="s">
        <v>1276</v>
      </c>
    </row>
    <row r="348" s="2" customFormat="1">
      <c r="A348" s="41"/>
      <c r="B348" s="42"/>
      <c r="C348" s="43"/>
      <c r="D348" s="228" t="s">
        <v>165</v>
      </c>
      <c r="E348" s="43"/>
      <c r="F348" s="229" t="s">
        <v>1277</v>
      </c>
      <c r="G348" s="43"/>
      <c r="H348" s="43"/>
      <c r="I348" s="230"/>
      <c r="J348" s="43"/>
      <c r="K348" s="43"/>
      <c r="L348" s="47"/>
      <c r="M348" s="231"/>
      <c r="N348" s="232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165</v>
      </c>
      <c r="AU348" s="20" t="s">
        <v>170</v>
      </c>
    </row>
    <row r="349" s="12" customFormat="1" ht="22.8" customHeight="1">
      <c r="A349" s="12"/>
      <c r="B349" s="199"/>
      <c r="C349" s="200"/>
      <c r="D349" s="201" t="s">
        <v>71</v>
      </c>
      <c r="E349" s="213" t="s">
        <v>1278</v>
      </c>
      <c r="F349" s="213" t="s">
        <v>1279</v>
      </c>
      <c r="G349" s="200"/>
      <c r="H349" s="200"/>
      <c r="I349" s="203"/>
      <c r="J349" s="214">
        <f>BK349</f>
        <v>0</v>
      </c>
      <c r="K349" s="200"/>
      <c r="L349" s="205"/>
      <c r="M349" s="206"/>
      <c r="N349" s="207"/>
      <c r="O349" s="207"/>
      <c r="P349" s="208">
        <f>SUM(P350:P356)</f>
        <v>0</v>
      </c>
      <c r="Q349" s="207"/>
      <c r="R349" s="208">
        <f>SUM(R350:R356)</f>
        <v>0</v>
      </c>
      <c r="S349" s="207"/>
      <c r="T349" s="209">
        <f>SUM(T350:T356)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0" t="s">
        <v>79</v>
      </c>
      <c r="AT349" s="211" t="s">
        <v>71</v>
      </c>
      <c r="AU349" s="211" t="s">
        <v>79</v>
      </c>
      <c r="AY349" s="210" t="s">
        <v>156</v>
      </c>
      <c r="BK349" s="212">
        <f>SUM(BK350:BK356)</f>
        <v>0</v>
      </c>
    </row>
    <row r="350" s="2" customFormat="1" ht="24.15" customHeight="1">
      <c r="A350" s="41"/>
      <c r="B350" s="42"/>
      <c r="C350" s="215" t="s">
        <v>582</v>
      </c>
      <c r="D350" s="215" t="s">
        <v>158</v>
      </c>
      <c r="E350" s="216" t="s">
        <v>1280</v>
      </c>
      <c r="F350" s="217" t="s">
        <v>1281</v>
      </c>
      <c r="G350" s="218" t="s">
        <v>218</v>
      </c>
      <c r="H350" s="219">
        <v>10.692</v>
      </c>
      <c r="I350" s="220"/>
      <c r="J350" s="221">
        <f>ROUND(I350*H350,2)</f>
        <v>0</v>
      </c>
      <c r="K350" s="217" t="s">
        <v>162</v>
      </c>
      <c r="L350" s="47"/>
      <c r="M350" s="222" t="s">
        <v>19</v>
      </c>
      <c r="N350" s="223" t="s">
        <v>43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163</v>
      </c>
      <c r="AT350" s="226" t="s">
        <v>158</v>
      </c>
      <c r="AU350" s="226" t="s">
        <v>81</v>
      </c>
      <c r="AY350" s="20" t="s">
        <v>156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79</v>
      </c>
      <c r="BK350" s="227">
        <f>ROUND(I350*H350,2)</f>
        <v>0</v>
      </c>
      <c r="BL350" s="20" t="s">
        <v>163</v>
      </c>
      <c r="BM350" s="226" t="s">
        <v>1282</v>
      </c>
    </row>
    <row r="351" s="2" customFormat="1">
      <c r="A351" s="41"/>
      <c r="B351" s="42"/>
      <c r="C351" s="43"/>
      <c r="D351" s="228" t="s">
        <v>165</v>
      </c>
      <c r="E351" s="43"/>
      <c r="F351" s="229" t="s">
        <v>1283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165</v>
      </c>
      <c r="AU351" s="20" t="s">
        <v>81</v>
      </c>
    </row>
    <row r="352" s="2" customFormat="1" ht="33" customHeight="1">
      <c r="A352" s="41"/>
      <c r="B352" s="42"/>
      <c r="C352" s="215" t="s">
        <v>584</v>
      </c>
      <c r="D352" s="215" t="s">
        <v>158</v>
      </c>
      <c r="E352" s="216" t="s">
        <v>1284</v>
      </c>
      <c r="F352" s="217" t="s">
        <v>1285</v>
      </c>
      <c r="G352" s="218" t="s">
        <v>218</v>
      </c>
      <c r="H352" s="219">
        <v>96.227999999999994</v>
      </c>
      <c r="I352" s="220"/>
      <c r="J352" s="221">
        <f>ROUND(I352*H352,2)</f>
        <v>0</v>
      </c>
      <c r="K352" s="217" t="s">
        <v>162</v>
      </c>
      <c r="L352" s="47"/>
      <c r="M352" s="222" t="s">
        <v>19</v>
      </c>
      <c r="N352" s="223" t="s">
        <v>43</v>
      </c>
      <c r="O352" s="87"/>
      <c r="P352" s="224">
        <f>O352*H352</f>
        <v>0</v>
      </c>
      <c r="Q352" s="224">
        <v>0</v>
      </c>
      <c r="R352" s="224">
        <f>Q352*H352</f>
        <v>0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163</v>
      </c>
      <c r="AT352" s="226" t="s">
        <v>158</v>
      </c>
      <c r="AU352" s="226" t="s">
        <v>81</v>
      </c>
      <c r="AY352" s="20" t="s">
        <v>156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79</v>
      </c>
      <c r="BK352" s="227">
        <f>ROUND(I352*H352,2)</f>
        <v>0</v>
      </c>
      <c r="BL352" s="20" t="s">
        <v>163</v>
      </c>
      <c r="BM352" s="226" t="s">
        <v>1286</v>
      </c>
    </row>
    <row r="353" s="2" customFormat="1">
      <c r="A353" s="41"/>
      <c r="B353" s="42"/>
      <c r="C353" s="43"/>
      <c r="D353" s="228" t="s">
        <v>165</v>
      </c>
      <c r="E353" s="43"/>
      <c r="F353" s="229" t="s">
        <v>1287</v>
      </c>
      <c r="G353" s="43"/>
      <c r="H353" s="43"/>
      <c r="I353" s="230"/>
      <c r="J353" s="43"/>
      <c r="K353" s="43"/>
      <c r="L353" s="47"/>
      <c r="M353" s="231"/>
      <c r="N353" s="232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165</v>
      </c>
      <c r="AU353" s="20" t="s">
        <v>81</v>
      </c>
    </row>
    <row r="354" s="13" customFormat="1">
      <c r="A354" s="13"/>
      <c r="B354" s="233"/>
      <c r="C354" s="234"/>
      <c r="D354" s="235" t="s">
        <v>167</v>
      </c>
      <c r="E354" s="234"/>
      <c r="F354" s="237" t="s">
        <v>1288</v>
      </c>
      <c r="G354" s="234"/>
      <c r="H354" s="238">
        <v>96.227999999999994</v>
      </c>
      <c r="I354" s="239"/>
      <c r="J354" s="234"/>
      <c r="K354" s="234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167</v>
      </c>
      <c r="AU354" s="244" t="s">
        <v>81</v>
      </c>
      <c r="AV354" s="13" t="s">
        <v>81</v>
      </c>
      <c r="AW354" s="13" t="s">
        <v>4</v>
      </c>
      <c r="AX354" s="13" t="s">
        <v>79</v>
      </c>
      <c r="AY354" s="244" t="s">
        <v>156</v>
      </c>
    </row>
    <row r="355" s="2" customFormat="1" ht="24.15" customHeight="1">
      <c r="A355" s="41"/>
      <c r="B355" s="42"/>
      <c r="C355" s="215" t="s">
        <v>591</v>
      </c>
      <c r="D355" s="215" t="s">
        <v>158</v>
      </c>
      <c r="E355" s="216" t="s">
        <v>1289</v>
      </c>
      <c r="F355" s="217" t="s">
        <v>1290</v>
      </c>
      <c r="G355" s="218" t="s">
        <v>218</v>
      </c>
      <c r="H355" s="219">
        <v>10.692</v>
      </c>
      <c r="I355" s="220"/>
      <c r="J355" s="221">
        <f>ROUND(I355*H355,2)</f>
        <v>0</v>
      </c>
      <c r="K355" s="217" t="s">
        <v>162</v>
      </c>
      <c r="L355" s="47"/>
      <c r="M355" s="222" t="s">
        <v>19</v>
      </c>
      <c r="N355" s="223" t="s">
        <v>43</v>
      </c>
      <c r="O355" s="87"/>
      <c r="P355" s="224">
        <f>O355*H355</f>
        <v>0</v>
      </c>
      <c r="Q355" s="224">
        <v>0</v>
      </c>
      <c r="R355" s="224">
        <f>Q355*H355</f>
        <v>0</v>
      </c>
      <c r="S355" s="224">
        <v>0</v>
      </c>
      <c r="T355" s="22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163</v>
      </c>
      <c r="AT355" s="226" t="s">
        <v>158</v>
      </c>
      <c r="AU355" s="226" t="s">
        <v>81</v>
      </c>
      <c r="AY355" s="20" t="s">
        <v>156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79</v>
      </c>
      <c r="BK355" s="227">
        <f>ROUND(I355*H355,2)</f>
        <v>0</v>
      </c>
      <c r="BL355" s="20" t="s">
        <v>163</v>
      </c>
      <c r="BM355" s="226" t="s">
        <v>1291</v>
      </c>
    </row>
    <row r="356" s="2" customFormat="1">
      <c r="A356" s="41"/>
      <c r="B356" s="42"/>
      <c r="C356" s="43"/>
      <c r="D356" s="228" t="s">
        <v>165</v>
      </c>
      <c r="E356" s="43"/>
      <c r="F356" s="229" t="s">
        <v>1292</v>
      </c>
      <c r="G356" s="43"/>
      <c r="H356" s="43"/>
      <c r="I356" s="230"/>
      <c r="J356" s="43"/>
      <c r="K356" s="43"/>
      <c r="L356" s="47"/>
      <c r="M356" s="231"/>
      <c r="N356" s="232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165</v>
      </c>
      <c r="AU356" s="20" t="s">
        <v>81</v>
      </c>
    </row>
    <row r="357" s="12" customFormat="1" ht="22.8" customHeight="1">
      <c r="A357" s="12"/>
      <c r="B357" s="199"/>
      <c r="C357" s="200"/>
      <c r="D357" s="201" t="s">
        <v>71</v>
      </c>
      <c r="E357" s="213" t="s">
        <v>543</v>
      </c>
      <c r="F357" s="213" t="s">
        <v>544</v>
      </c>
      <c r="G357" s="200"/>
      <c r="H357" s="200"/>
      <c r="I357" s="203"/>
      <c r="J357" s="214">
        <f>BK357</f>
        <v>0</v>
      </c>
      <c r="K357" s="200"/>
      <c r="L357" s="205"/>
      <c r="M357" s="206"/>
      <c r="N357" s="207"/>
      <c r="O357" s="207"/>
      <c r="P357" s="208">
        <f>SUM(P358:P359)</f>
        <v>0</v>
      </c>
      <c r="Q357" s="207"/>
      <c r="R357" s="208">
        <f>SUM(R358:R359)</f>
        <v>0</v>
      </c>
      <c r="S357" s="207"/>
      <c r="T357" s="209">
        <f>SUM(T358:T359)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0" t="s">
        <v>79</v>
      </c>
      <c r="AT357" s="211" t="s">
        <v>71</v>
      </c>
      <c r="AU357" s="211" t="s">
        <v>79</v>
      </c>
      <c r="AY357" s="210" t="s">
        <v>156</v>
      </c>
      <c r="BK357" s="212">
        <f>SUM(BK358:BK359)</f>
        <v>0</v>
      </c>
    </row>
    <row r="358" s="2" customFormat="1" ht="24.15" customHeight="1">
      <c r="A358" s="41"/>
      <c r="B358" s="42"/>
      <c r="C358" s="215" t="s">
        <v>596</v>
      </c>
      <c r="D358" s="215" t="s">
        <v>158</v>
      </c>
      <c r="E358" s="216" t="s">
        <v>1293</v>
      </c>
      <c r="F358" s="217" t="s">
        <v>1294</v>
      </c>
      <c r="G358" s="218" t="s">
        <v>218</v>
      </c>
      <c r="H358" s="219">
        <v>207.637</v>
      </c>
      <c r="I358" s="220"/>
      <c r="J358" s="221">
        <f>ROUND(I358*H358,2)</f>
        <v>0</v>
      </c>
      <c r="K358" s="217" t="s">
        <v>162</v>
      </c>
      <c r="L358" s="47"/>
      <c r="M358" s="222" t="s">
        <v>19</v>
      </c>
      <c r="N358" s="223" t="s">
        <v>43</v>
      </c>
      <c r="O358" s="87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6" t="s">
        <v>163</v>
      </c>
      <c r="AT358" s="226" t="s">
        <v>158</v>
      </c>
      <c r="AU358" s="226" t="s">
        <v>81</v>
      </c>
      <c r="AY358" s="20" t="s">
        <v>156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20" t="s">
        <v>79</v>
      </c>
      <c r="BK358" s="227">
        <f>ROUND(I358*H358,2)</f>
        <v>0</v>
      </c>
      <c r="BL358" s="20" t="s">
        <v>163</v>
      </c>
      <c r="BM358" s="226" t="s">
        <v>1295</v>
      </c>
    </row>
    <row r="359" s="2" customFormat="1">
      <c r="A359" s="41"/>
      <c r="B359" s="42"/>
      <c r="C359" s="43"/>
      <c r="D359" s="228" t="s">
        <v>165</v>
      </c>
      <c r="E359" s="43"/>
      <c r="F359" s="229" t="s">
        <v>1296</v>
      </c>
      <c r="G359" s="43"/>
      <c r="H359" s="43"/>
      <c r="I359" s="230"/>
      <c r="J359" s="43"/>
      <c r="K359" s="43"/>
      <c r="L359" s="47"/>
      <c r="M359" s="231"/>
      <c r="N359" s="232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165</v>
      </c>
      <c r="AU359" s="20" t="s">
        <v>81</v>
      </c>
    </row>
    <row r="360" s="12" customFormat="1" ht="25.92" customHeight="1">
      <c r="A360" s="12"/>
      <c r="B360" s="199"/>
      <c r="C360" s="200"/>
      <c r="D360" s="201" t="s">
        <v>71</v>
      </c>
      <c r="E360" s="202" t="s">
        <v>550</v>
      </c>
      <c r="F360" s="202" t="s">
        <v>551</v>
      </c>
      <c r="G360" s="200"/>
      <c r="H360" s="200"/>
      <c r="I360" s="203"/>
      <c r="J360" s="204">
        <f>BK360</f>
        <v>0</v>
      </c>
      <c r="K360" s="200"/>
      <c r="L360" s="205"/>
      <c r="M360" s="206"/>
      <c r="N360" s="207"/>
      <c r="O360" s="207"/>
      <c r="P360" s="208">
        <f>P361</f>
        <v>0</v>
      </c>
      <c r="Q360" s="207"/>
      <c r="R360" s="208">
        <f>R361</f>
        <v>0.0309</v>
      </c>
      <c r="S360" s="207"/>
      <c r="T360" s="209">
        <f>T361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0" t="s">
        <v>81</v>
      </c>
      <c r="AT360" s="211" t="s">
        <v>71</v>
      </c>
      <c r="AU360" s="211" t="s">
        <v>72</v>
      </c>
      <c r="AY360" s="210" t="s">
        <v>156</v>
      </c>
      <c r="BK360" s="212">
        <f>BK361</f>
        <v>0</v>
      </c>
    </row>
    <row r="361" s="12" customFormat="1" ht="22.8" customHeight="1">
      <c r="A361" s="12"/>
      <c r="B361" s="199"/>
      <c r="C361" s="200"/>
      <c r="D361" s="201" t="s">
        <v>71</v>
      </c>
      <c r="E361" s="213" t="s">
        <v>1297</v>
      </c>
      <c r="F361" s="213" t="s">
        <v>1298</v>
      </c>
      <c r="G361" s="200"/>
      <c r="H361" s="200"/>
      <c r="I361" s="203"/>
      <c r="J361" s="214">
        <f>BK361</f>
        <v>0</v>
      </c>
      <c r="K361" s="200"/>
      <c r="L361" s="205"/>
      <c r="M361" s="206"/>
      <c r="N361" s="207"/>
      <c r="O361" s="207"/>
      <c r="P361" s="208">
        <f>SUM(P362:P365)</f>
        <v>0</v>
      </c>
      <c r="Q361" s="207"/>
      <c r="R361" s="208">
        <f>SUM(R362:R365)</f>
        <v>0.0309</v>
      </c>
      <c r="S361" s="207"/>
      <c r="T361" s="209">
        <f>SUM(T362:T365)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0" t="s">
        <v>81</v>
      </c>
      <c r="AT361" s="211" t="s">
        <v>71</v>
      </c>
      <c r="AU361" s="211" t="s">
        <v>79</v>
      </c>
      <c r="AY361" s="210" t="s">
        <v>156</v>
      </c>
      <c r="BK361" s="212">
        <f>SUM(BK362:BK365)</f>
        <v>0</v>
      </c>
    </row>
    <row r="362" s="2" customFormat="1" ht="16.5" customHeight="1">
      <c r="A362" s="41"/>
      <c r="B362" s="42"/>
      <c r="C362" s="215" t="s">
        <v>602</v>
      </c>
      <c r="D362" s="215" t="s">
        <v>158</v>
      </c>
      <c r="E362" s="216" t="s">
        <v>1299</v>
      </c>
      <c r="F362" s="217" t="s">
        <v>1300</v>
      </c>
      <c r="G362" s="218" t="s">
        <v>496</v>
      </c>
      <c r="H362" s="219">
        <v>1</v>
      </c>
      <c r="I362" s="220"/>
      <c r="J362" s="221">
        <f>ROUND(I362*H362,2)</f>
        <v>0</v>
      </c>
      <c r="K362" s="217" t="s">
        <v>162</v>
      </c>
      <c r="L362" s="47"/>
      <c r="M362" s="222" t="s">
        <v>19</v>
      </c>
      <c r="N362" s="223" t="s">
        <v>43</v>
      </c>
      <c r="O362" s="87"/>
      <c r="P362" s="224">
        <f>O362*H362</f>
        <v>0</v>
      </c>
      <c r="Q362" s="224">
        <v>0.0309</v>
      </c>
      <c r="R362" s="224">
        <f>Q362*H362</f>
        <v>0.0309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260</v>
      </c>
      <c r="AT362" s="226" t="s">
        <v>158</v>
      </c>
      <c r="AU362" s="226" t="s">
        <v>81</v>
      </c>
      <c r="AY362" s="20" t="s">
        <v>156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79</v>
      </c>
      <c r="BK362" s="227">
        <f>ROUND(I362*H362,2)</f>
        <v>0</v>
      </c>
      <c r="BL362" s="20" t="s">
        <v>260</v>
      </c>
      <c r="BM362" s="226" t="s">
        <v>1301</v>
      </c>
    </row>
    <row r="363" s="2" customFormat="1">
      <c r="A363" s="41"/>
      <c r="B363" s="42"/>
      <c r="C363" s="43"/>
      <c r="D363" s="228" t="s">
        <v>165</v>
      </c>
      <c r="E363" s="43"/>
      <c r="F363" s="229" t="s">
        <v>1302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165</v>
      </c>
      <c r="AU363" s="20" t="s">
        <v>81</v>
      </c>
    </row>
    <row r="364" s="2" customFormat="1" ht="24.15" customHeight="1">
      <c r="A364" s="41"/>
      <c r="B364" s="42"/>
      <c r="C364" s="215" t="s">
        <v>607</v>
      </c>
      <c r="D364" s="215" t="s">
        <v>158</v>
      </c>
      <c r="E364" s="216" t="s">
        <v>1303</v>
      </c>
      <c r="F364" s="217" t="s">
        <v>1304</v>
      </c>
      <c r="G364" s="218" t="s">
        <v>218</v>
      </c>
      <c r="H364" s="219">
        <v>0.031</v>
      </c>
      <c r="I364" s="220"/>
      <c r="J364" s="221">
        <f>ROUND(I364*H364,2)</f>
        <v>0</v>
      </c>
      <c r="K364" s="217" t="s">
        <v>162</v>
      </c>
      <c r="L364" s="47"/>
      <c r="M364" s="222" t="s">
        <v>19</v>
      </c>
      <c r="N364" s="223" t="s">
        <v>43</v>
      </c>
      <c r="O364" s="87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6" t="s">
        <v>260</v>
      </c>
      <c r="AT364" s="226" t="s">
        <v>158</v>
      </c>
      <c r="AU364" s="226" t="s">
        <v>81</v>
      </c>
      <c r="AY364" s="20" t="s">
        <v>156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20" t="s">
        <v>79</v>
      </c>
      <c r="BK364" s="227">
        <f>ROUND(I364*H364,2)</f>
        <v>0</v>
      </c>
      <c r="BL364" s="20" t="s">
        <v>260</v>
      </c>
      <c r="BM364" s="226" t="s">
        <v>1305</v>
      </c>
    </row>
    <row r="365" s="2" customFormat="1">
      <c r="A365" s="41"/>
      <c r="B365" s="42"/>
      <c r="C365" s="43"/>
      <c r="D365" s="228" t="s">
        <v>165</v>
      </c>
      <c r="E365" s="43"/>
      <c r="F365" s="229" t="s">
        <v>1306</v>
      </c>
      <c r="G365" s="43"/>
      <c r="H365" s="43"/>
      <c r="I365" s="230"/>
      <c r="J365" s="43"/>
      <c r="K365" s="43"/>
      <c r="L365" s="47"/>
      <c r="M365" s="277"/>
      <c r="N365" s="278"/>
      <c r="O365" s="279"/>
      <c r="P365" s="279"/>
      <c r="Q365" s="279"/>
      <c r="R365" s="279"/>
      <c r="S365" s="279"/>
      <c r="T365" s="280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165</v>
      </c>
      <c r="AU365" s="20" t="s">
        <v>81</v>
      </c>
    </row>
    <row r="366" s="2" customFormat="1" ht="6.96" customHeight="1">
      <c r="A366" s="41"/>
      <c r="B366" s="62"/>
      <c r="C366" s="63"/>
      <c r="D366" s="63"/>
      <c r="E366" s="63"/>
      <c r="F366" s="63"/>
      <c r="G366" s="63"/>
      <c r="H366" s="63"/>
      <c r="I366" s="63"/>
      <c r="J366" s="63"/>
      <c r="K366" s="63"/>
      <c r="L366" s="47"/>
      <c r="M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</row>
  </sheetData>
  <sheetProtection sheet="1" autoFilter="0" formatColumns="0" formatRows="0" objects="1" scenarios="1" spinCount="100000" saltValue="OnPU96gUGzaUaDw5fW0Ege7B0y6WMAvoAbT6UJsmxITsHUN8PjjlLIIDgIOn3x/ESHc4wcKalYvWQa+IiW3sag==" hashValue="TJUAdurTk6hjZ+2PBWz6ThjXjVS56qeVeB0hwdaRhT0GK5cy9ZsZatDaGnL9M5bDFQMPVvFbCQVwusaS+lghAw==" algorithmName="SHA-512" password="CEE1"/>
  <autoFilter ref="C93:K365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hyperlinks>
    <hyperlink ref="F98" r:id="rId1" display="https://podminky.urs.cz/item/CS_URS_2026_01/121151113"/>
    <hyperlink ref="F108" r:id="rId2" display="https://podminky.urs.cz/item/CS_URS_2026_01/131251104"/>
    <hyperlink ref="F112" r:id="rId3" display="https://podminky.urs.cz/item/CS_URS_2026_01/132251252"/>
    <hyperlink ref="F119" r:id="rId4" display="https://podminky.urs.cz/item/CS_URS_2026_01/132254201"/>
    <hyperlink ref="F124" r:id="rId5" display="https://podminky.urs.cz/item/CS_URS_2026_01/133251101"/>
    <hyperlink ref="F129" r:id="rId6" display="https://podminky.urs.cz/item/CS_URS_2026_01/174151101"/>
    <hyperlink ref="F151" r:id="rId7" display="https://podminky.urs.cz/item/CS_URS_2026_01/174151101"/>
    <hyperlink ref="F159" r:id="rId8" display="https://podminky.urs.cz/item/CS_URS_2026_01/175111201"/>
    <hyperlink ref="F170" r:id="rId9" display="https://podminky.urs.cz/item/CS_URS_2026_01/175111209"/>
    <hyperlink ref="F172" r:id="rId10" display="https://podminky.urs.cz/item/CS_URS_2026_01/151101101"/>
    <hyperlink ref="F177" r:id="rId11" display="https://podminky.urs.cz/item/CS_URS_2026_01/151101111"/>
    <hyperlink ref="F179" r:id="rId12" display="https://podminky.urs.cz/item/CS_URS_2026_01/162351103"/>
    <hyperlink ref="F188" r:id="rId13" display="https://podminky.urs.cz/item/CS_URS_2026_01/167151111"/>
    <hyperlink ref="F195" r:id="rId14" display="https://podminky.urs.cz/item/CS_URS_2026_01/162751117"/>
    <hyperlink ref="F202" r:id="rId15" display="https://podminky.urs.cz/item/CS_URS_2026_01/171251201"/>
    <hyperlink ref="F204" r:id="rId16" display="https://podminky.urs.cz/item/CS_URS_2026_01/171201231"/>
    <hyperlink ref="F208" r:id="rId17" display="https://podminky.urs.cz/item/CS_URS_2026_01/919735124"/>
    <hyperlink ref="F216" r:id="rId18" display="https://podminky.urs.cz/item/CS_URS_2026_01/113107323"/>
    <hyperlink ref="F219" r:id="rId19" display="https://podminky.urs.cz/item/CS_URS_2026_01/181351103"/>
    <hyperlink ref="F229" r:id="rId20" display="https://podminky.urs.cz/item/CS_URS_2026_01/181411131"/>
    <hyperlink ref="F242" r:id="rId21" display="https://podminky.urs.cz/item/CS_URS_2026_01/451572111"/>
    <hyperlink ref="F259" r:id="rId22" display="https://podminky.urs.cz/item/CS_URS_2026_01/564952111"/>
    <hyperlink ref="F261" r:id="rId23" display="https://podminky.urs.cz/item/CS_URS_2026_01/564851011"/>
    <hyperlink ref="F264" r:id="rId24" display="https://podminky.urs.cz/item/CS_URS_2026_01/871310310"/>
    <hyperlink ref="F271" r:id="rId25" display="https://podminky.urs.cz/item/CS_URS_2026_01/871350310"/>
    <hyperlink ref="F275" r:id="rId26" display="https://podminky.urs.cz/item/CS_URS_2026_01/871360310"/>
    <hyperlink ref="F279" r:id="rId27" display="https://podminky.urs.cz/item/CS_URS_2026_01/877310310"/>
    <hyperlink ref="F285" r:id="rId28" display="https://podminky.urs.cz/item/CS_URS_2026_01/877350310"/>
    <hyperlink ref="F288" r:id="rId29" display="https://podminky.urs.cz/item/CS_URS_2026_01/877350320"/>
    <hyperlink ref="F291" r:id="rId30" display="https://podminky.urs.cz/item/CS_URS_2026_01/877350330"/>
    <hyperlink ref="F294" r:id="rId31" display="https://podminky.urs.cz/item/CS_URS_2026_01/452386131"/>
    <hyperlink ref="F297" r:id="rId32" display="https://podminky.urs.cz/item/CS_URS_2026_01/894410103"/>
    <hyperlink ref="F300" r:id="rId33" display="https://podminky.urs.cz/item/CS_URS_2026_01/894410211"/>
    <hyperlink ref="F303" r:id="rId34" display="https://podminky.urs.cz/item/CS_URS_2026_01/894410232"/>
    <hyperlink ref="F306" r:id="rId35" display="https://podminky.urs.cz/item/CS_URS_2026_01/894410302"/>
    <hyperlink ref="F309" r:id="rId36" display="https://podminky.urs.cz/item/CS_URS_2026_01/899104112"/>
    <hyperlink ref="F312" r:id="rId37" display="https://podminky.urs.cz/item/CS_URS_2026_01/894812206"/>
    <hyperlink ref="F314" r:id="rId38" display="https://podminky.urs.cz/item/CS_URS_2026_01/894812231"/>
    <hyperlink ref="F316" r:id="rId39" display="https://podminky.urs.cz/item/CS_URS_2026_01/894812242"/>
    <hyperlink ref="F318" r:id="rId40" display="https://podminky.urs.cz/item/CS_URS_2026_01/894812249"/>
    <hyperlink ref="F320" r:id="rId41" display="https://podminky.urs.cz/item/CS_URS_2026_01/894812262"/>
    <hyperlink ref="F323" r:id="rId42" display="https://podminky.urs.cz/item/CS_URS_2026_01/564811111"/>
    <hyperlink ref="F327" r:id="rId43" display="https://podminky.urs.cz/item/CS_URS_2026_01/897171133"/>
    <hyperlink ref="F331" r:id="rId44" display="https://podminky.urs.cz/item/CS_URS_2026_01/897173132"/>
    <hyperlink ref="F333" r:id="rId45" display="https://podminky.urs.cz/item/CS_URS_2026_01/894812033"/>
    <hyperlink ref="F335" r:id="rId46" display="https://podminky.urs.cz/item/CS_URS_2026_01/894812041"/>
    <hyperlink ref="F337" r:id="rId47" display="https://podminky.urs.cz/item/CS_URS_2026_01/899101113"/>
    <hyperlink ref="F342" r:id="rId48" display="https://podminky.urs.cz/item/CS_URS_2026_01/113202111"/>
    <hyperlink ref="F344" r:id="rId49" display="https://podminky.urs.cz/item/CS_URS_2026_01/916131113"/>
    <hyperlink ref="F346" r:id="rId50" display="https://podminky.urs.cz/item/CS_URS_2026_01/919121213"/>
    <hyperlink ref="F348" r:id="rId51" display="https://podminky.urs.cz/item/CS_URS_2026_01/919731122"/>
    <hyperlink ref="F351" r:id="rId52" display="https://podminky.urs.cz/item/CS_URS_2026_01/997221551"/>
    <hyperlink ref="F353" r:id="rId53" display="https://podminky.urs.cz/item/CS_URS_2026_01/997221559"/>
    <hyperlink ref="F356" r:id="rId54" display="https://podminky.urs.cz/item/CS_URS_2026_01/997221873"/>
    <hyperlink ref="F359" r:id="rId55" display="https://podminky.urs.cz/item/CS_URS_2026_01/998276101"/>
    <hyperlink ref="F363" r:id="rId56" display="https://podminky.urs.cz/item/CS_URS_2026_01/721241103"/>
    <hyperlink ref="F365" r:id="rId57" display="https://podminky.urs.cz/item/CS_URS_2026_01/99872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112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1307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3. 3. 2026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686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ROUND(J82,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ROUND((SUM(BE82:BE124)),  2)</f>
        <v>0</v>
      </c>
      <c r="G33" s="41"/>
      <c r="H33" s="41"/>
      <c r="I33" s="160">
        <v>0.20999999999999999</v>
      </c>
      <c r="J33" s="159">
        <f>ROUND(((SUM(BE82:BE124))*I33),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ROUND((SUM(BF82:BF124)),  2)</f>
        <v>0</v>
      </c>
      <c r="G34" s="41"/>
      <c r="H34" s="41"/>
      <c r="I34" s="160">
        <v>0.12</v>
      </c>
      <c r="J34" s="159">
        <f>ROUND(((SUM(BF82:BF124))*I34),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ROUND((SUM(BG82:BG124)),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ROUND((SUM(BH82:BH124)),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ROUND((SUM(BI82:BI124)),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116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Novostavba skladovací haly - Havlíčkův Brod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112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SO_03 - kabelová přípojka NN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Havlíčkův Brod</v>
      </c>
      <c r="G52" s="43"/>
      <c r="H52" s="43"/>
      <c r="I52" s="35" t="s">
        <v>23</v>
      </c>
      <c r="J52" s="75" t="str">
        <f>IF(J12="","",J12)</f>
        <v>3. 3. 2026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Technické služby Havlíčkův Brod, Na Valech 3523</v>
      </c>
      <c r="G54" s="43"/>
      <c r="H54" s="43"/>
      <c r="I54" s="35" t="s">
        <v>31</v>
      </c>
      <c r="J54" s="39" t="str">
        <f>E21</f>
        <v>AGROPROJEKT Jihlava, spol.s r.o., Strojírenská 4/7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Jiří Čurda (Import do KROS4)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117</v>
      </c>
      <c r="D57" s="174"/>
      <c r="E57" s="174"/>
      <c r="F57" s="174"/>
      <c r="G57" s="174"/>
      <c r="H57" s="174"/>
      <c r="I57" s="174"/>
      <c r="J57" s="175" t="s">
        <v>118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119</v>
      </c>
    </row>
    <row r="60" s="9" customFormat="1" ht="24.96" customHeight="1">
      <c r="A60" s="9"/>
      <c r="B60" s="177"/>
      <c r="C60" s="178"/>
      <c r="D60" s="179" t="s">
        <v>688</v>
      </c>
      <c r="E60" s="180"/>
      <c r="F60" s="180"/>
      <c r="G60" s="180"/>
      <c r="H60" s="180"/>
      <c r="I60" s="180"/>
      <c r="J60" s="181">
        <f>J83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689</v>
      </c>
      <c r="E61" s="185"/>
      <c r="F61" s="185"/>
      <c r="G61" s="185"/>
      <c r="H61" s="185"/>
      <c r="I61" s="185"/>
      <c r="J61" s="186">
        <f>J84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816</v>
      </c>
      <c r="E62" s="185"/>
      <c r="F62" s="185"/>
      <c r="G62" s="185"/>
      <c r="H62" s="185"/>
      <c r="I62" s="185"/>
      <c r="J62" s="186">
        <f>J116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141</v>
      </c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72" t="str">
        <f>E7</f>
        <v>Novostavba skladovací haly - Havlíčkův Brod</v>
      </c>
      <c r="F72" s="35"/>
      <c r="G72" s="35"/>
      <c r="H72" s="35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112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SO_03 - kabelová přípojka NN</v>
      </c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>Havlíčkův Brod</v>
      </c>
      <c r="G76" s="43"/>
      <c r="H76" s="43"/>
      <c r="I76" s="35" t="s">
        <v>23</v>
      </c>
      <c r="J76" s="75" t="str">
        <f>IF(J12="","",J12)</f>
        <v>3. 3. 2026</v>
      </c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40.05" customHeight="1">
      <c r="A78" s="41"/>
      <c r="B78" s="42"/>
      <c r="C78" s="35" t="s">
        <v>25</v>
      </c>
      <c r="D78" s="43"/>
      <c r="E78" s="43"/>
      <c r="F78" s="30" t="str">
        <f>E15</f>
        <v>Technické služby Havlíčkův Brod, Na Valech 3523</v>
      </c>
      <c r="G78" s="43"/>
      <c r="H78" s="43"/>
      <c r="I78" s="35" t="s">
        <v>31</v>
      </c>
      <c r="J78" s="39" t="str">
        <f>E21</f>
        <v>AGROPROJEKT Jihlava, spol.s r.o., Strojírenská 4/7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5.65" customHeight="1">
      <c r="A79" s="41"/>
      <c r="B79" s="42"/>
      <c r="C79" s="35" t="s">
        <v>29</v>
      </c>
      <c r="D79" s="43"/>
      <c r="E79" s="43"/>
      <c r="F79" s="30" t="str">
        <f>IF(E18="","",E18)</f>
        <v>Vyplň údaj</v>
      </c>
      <c r="G79" s="43"/>
      <c r="H79" s="43"/>
      <c r="I79" s="35" t="s">
        <v>34</v>
      </c>
      <c r="J79" s="39" t="str">
        <f>E24</f>
        <v>Jiří Čurda (Import do KROS4)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8"/>
      <c r="B81" s="189"/>
      <c r="C81" s="190" t="s">
        <v>142</v>
      </c>
      <c r="D81" s="191" t="s">
        <v>57</v>
      </c>
      <c r="E81" s="191" t="s">
        <v>53</v>
      </c>
      <c r="F81" s="191" t="s">
        <v>54</v>
      </c>
      <c r="G81" s="191" t="s">
        <v>143</v>
      </c>
      <c r="H81" s="191" t="s">
        <v>144</v>
      </c>
      <c r="I81" s="191" t="s">
        <v>145</v>
      </c>
      <c r="J81" s="191" t="s">
        <v>118</v>
      </c>
      <c r="K81" s="192" t="s">
        <v>146</v>
      </c>
      <c r="L81" s="193"/>
      <c r="M81" s="95" t="s">
        <v>19</v>
      </c>
      <c r="N81" s="96" t="s">
        <v>42</v>
      </c>
      <c r="O81" s="96" t="s">
        <v>147</v>
      </c>
      <c r="P81" s="96" t="s">
        <v>148</v>
      </c>
      <c r="Q81" s="96" t="s">
        <v>149</v>
      </c>
      <c r="R81" s="96" t="s">
        <v>150</v>
      </c>
      <c r="S81" s="96" t="s">
        <v>151</v>
      </c>
      <c r="T81" s="97" t="s">
        <v>152</v>
      </c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</row>
    <row r="82" s="2" customFormat="1" ht="22.8" customHeight="1">
      <c r="A82" s="41"/>
      <c r="B82" s="42"/>
      <c r="C82" s="102" t="s">
        <v>153</v>
      </c>
      <c r="D82" s="43"/>
      <c r="E82" s="43"/>
      <c r="F82" s="43"/>
      <c r="G82" s="43"/>
      <c r="H82" s="43"/>
      <c r="I82" s="43"/>
      <c r="J82" s="194">
        <f>BK82</f>
        <v>0</v>
      </c>
      <c r="K82" s="43"/>
      <c r="L82" s="47"/>
      <c r="M82" s="98"/>
      <c r="N82" s="195"/>
      <c r="O82" s="99"/>
      <c r="P82" s="196">
        <f>P83</f>
        <v>0</v>
      </c>
      <c r="Q82" s="99"/>
      <c r="R82" s="196">
        <f>R83</f>
        <v>14.2154305</v>
      </c>
      <c r="S82" s="99"/>
      <c r="T82" s="197">
        <f>T83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71</v>
      </c>
      <c r="AU82" s="20" t="s">
        <v>119</v>
      </c>
      <c r="BK82" s="198">
        <f>BK83</f>
        <v>0</v>
      </c>
    </row>
    <row r="83" s="12" customFormat="1" ht="25.92" customHeight="1">
      <c r="A83" s="12"/>
      <c r="B83" s="199"/>
      <c r="C83" s="200"/>
      <c r="D83" s="201" t="s">
        <v>71</v>
      </c>
      <c r="E83" s="202" t="s">
        <v>237</v>
      </c>
      <c r="F83" s="202" t="s">
        <v>794</v>
      </c>
      <c r="G83" s="200"/>
      <c r="H83" s="200"/>
      <c r="I83" s="203"/>
      <c r="J83" s="204">
        <f>BK83</f>
        <v>0</v>
      </c>
      <c r="K83" s="200"/>
      <c r="L83" s="205"/>
      <c r="M83" s="206"/>
      <c r="N83" s="207"/>
      <c r="O83" s="207"/>
      <c r="P83" s="208">
        <f>P84+P116</f>
        <v>0</v>
      </c>
      <c r="Q83" s="207"/>
      <c r="R83" s="208">
        <f>R84+R116</f>
        <v>14.2154305</v>
      </c>
      <c r="S83" s="207"/>
      <c r="T83" s="209">
        <f>T84+T116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0" t="s">
        <v>170</v>
      </c>
      <c r="AT83" s="211" t="s">
        <v>71</v>
      </c>
      <c r="AU83" s="211" t="s">
        <v>72</v>
      </c>
      <c r="AY83" s="210" t="s">
        <v>156</v>
      </c>
      <c r="BK83" s="212">
        <f>BK84+BK116</f>
        <v>0</v>
      </c>
    </row>
    <row r="84" s="12" customFormat="1" ht="22.8" customHeight="1">
      <c r="A84" s="12"/>
      <c r="B84" s="199"/>
      <c r="C84" s="200"/>
      <c r="D84" s="201" t="s">
        <v>71</v>
      </c>
      <c r="E84" s="213" t="s">
        <v>795</v>
      </c>
      <c r="F84" s="213" t="s">
        <v>796</v>
      </c>
      <c r="G84" s="200"/>
      <c r="H84" s="200"/>
      <c r="I84" s="203"/>
      <c r="J84" s="214">
        <f>BK84</f>
        <v>0</v>
      </c>
      <c r="K84" s="200"/>
      <c r="L84" s="205"/>
      <c r="M84" s="206"/>
      <c r="N84" s="207"/>
      <c r="O84" s="207"/>
      <c r="P84" s="208">
        <f>SUM(P85:P115)</f>
        <v>0</v>
      </c>
      <c r="Q84" s="207"/>
      <c r="R84" s="208">
        <f>SUM(R85:R115)</f>
        <v>14.2078825</v>
      </c>
      <c r="S84" s="207"/>
      <c r="T84" s="209">
        <f>SUM(T85:T115)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0" t="s">
        <v>170</v>
      </c>
      <c r="AT84" s="211" t="s">
        <v>71</v>
      </c>
      <c r="AU84" s="211" t="s">
        <v>79</v>
      </c>
      <c r="AY84" s="210" t="s">
        <v>156</v>
      </c>
      <c r="BK84" s="212">
        <f>SUM(BK85:BK115)</f>
        <v>0</v>
      </c>
    </row>
    <row r="85" s="2" customFormat="1" ht="16.5" customHeight="1">
      <c r="A85" s="41"/>
      <c r="B85" s="42"/>
      <c r="C85" s="215" t="s">
        <v>79</v>
      </c>
      <c r="D85" s="215" t="s">
        <v>158</v>
      </c>
      <c r="E85" s="216" t="s">
        <v>1308</v>
      </c>
      <c r="F85" s="217" t="s">
        <v>1309</v>
      </c>
      <c r="G85" s="218" t="s">
        <v>398</v>
      </c>
      <c r="H85" s="219">
        <v>65</v>
      </c>
      <c r="I85" s="220"/>
      <c r="J85" s="221">
        <f>ROUND(I85*H85,2)</f>
        <v>0</v>
      </c>
      <c r="K85" s="217" t="s">
        <v>19</v>
      </c>
      <c r="L85" s="47"/>
      <c r="M85" s="222" t="s">
        <v>19</v>
      </c>
      <c r="N85" s="223" t="s">
        <v>43</v>
      </c>
      <c r="O85" s="87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6" t="s">
        <v>545</v>
      </c>
      <c r="AT85" s="226" t="s">
        <v>158</v>
      </c>
      <c r="AU85" s="226" t="s">
        <v>81</v>
      </c>
      <c r="AY85" s="20" t="s">
        <v>156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20" t="s">
        <v>79</v>
      </c>
      <c r="BK85" s="227">
        <f>ROUND(I85*H85,2)</f>
        <v>0</v>
      </c>
      <c r="BL85" s="20" t="s">
        <v>545</v>
      </c>
      <c r="BM85" s="226" t="s">
        <v>79</v>
      </c>
    </row>
    <row r="86" s="2" customFormat="1" ht="16.5" customHeight="1">
      <c r="A86" s="41"/>
      <c r="B86" s="42"/>
      <c r="C86" s="266" t="s">
        <v>81</v>
      </c>
      <c r="D86" s="266" t="s">
        <v>237</v>
      </c>
      <c r="E86" s="267" t="s">
        <v>1310</v>
      </c>
      <c r="F86" s="268" t="s">
        <v>1311</v>
      </c>
      <c r="G86" s="269" t="s">
        <v>398</v>
      </c>
      <c r="H86" s="270">
        <v>68.25</v>
      </c>
      <c r="I86" s="271"/>
      <c r="J86" s="272">
        <f>ROUND(I86*H86,2)</f>
        <v>0</v>
      </c>
      <c r="K86" s="268" t="s">
        <v>162</v>
      </c>
      <c r="L86" s="273"/>
      <c r="M86" s="274" t="s">
        <v>19</v>
      </c>
      <c r="N86" s="275" t="s">
        <v>43</v>
      </c>
      <c r="O86" s="87"/>
      <c r="P86" s="224">
        <f>O86*H86</f>
        <v>0</v>
      </c>
      <c r="Q86" s="224">
        <v>0.00027</v>
      </c>
      <c r="R86" s="224">
        <f>Q86*H86</f>
        <v>0.018427499999999999</v>
      </c>
      <c r="S86" s="224">
        <v>0</v>
      </c>
      <c r="T86" s="225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6" t="s">
        <v>801</v>
      </c>
      <c r="AT86" s="226" t="s">
        <v>237</v>
      </c>
      <c r="AU86" s="226" t="s">
        <v>81</v>
      </c>
      <c r="AY86" s="20" t="s">
        <v>156</v>
      </c>
      <c r="BE86" s="227">
        <f>IF(N86="základní",J86,0)</f>
        <v>0</v>
      </c>
      <c r="BF86" s="227">
        <f>IF(N86="snížená",J86,0)</f>
        <v>0</v>
      </c>
      <c r="BG86" s="227">
        <f>IF(N86="zákl. přenesená",J86,0)</f>
        <v>0</v>
      </c>
      <c r="BH86" s="227">
        <f>IF(N86="sníž. přenesená",J86,0)</f>
        <v>0</v>
      </c>
      <c r="BI86" s="227">
        <f>IF(N86="nulová",J86,0)</f>
        <v>0</v>
      </c>
      <c r="BJ86" s="20" t="s">
        <v>79</v>
      </c>
      <c r="BK86" s="227">
        <f>ROUND(I86*H86,2)</f>
        <v>0</v>
      </c>
      <c r="BL86" s="20" t="s">
        <v>545</v>
      </c>
      <c r="BM86" s="226" t="s">
        <v>81</v>
      </c>
    </row>
    <row r="87" s="2" customFormat="1" ht="24.15" customHeight="1">
      <c r="A87" s="41"/>
      <c r="B87" s="42"/>
      <c r="C87" s="215" t="s">
        <v>170</v>
      </c>
      <c r="D87" s="215" t="s">
        <v>158</v>
      </c>
      <c r="E87" s="216" t="s">
        <v>1312</v>
      </c>
      <c r="F87" s="217" t="s">
        <v>1313</v>
      </c>
      <c r="G87" s="218" t="s">
        <v>496</v>
      </c>
      <c r="H87" s="219">
        <v>4</v>
      </c>
      <c r="I87" s="220"/>
      <c r="J87" s="221">
        <f>ROUND(I87*H87,2)</f>
        <v>0</v>
      </c>
      <c r="K87" s="217" t="s">
        <v>162</v>
      </c>
      <c r="L87" s="47"/>
      <c r="M87" s="222" t="s">
        <v>19</v>
      </c>
      <c r="N87" s="223" t="s">
        <v>43</v>
      </c>
      <c r="O87" s="87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6" t="s">
        <v>545</v>
      </c>
      <c r="AT87" s="226" t="s">
        <v>158</v>
      </c>
      <c r="AU87" s="226" t="s">
        <v>81</v>
      </c>
      <c r="AY87" s="20" t="s">
        <v>156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20" t="s">
        <v>79</v>
      </c>
      <c r="BK87" s="227">
        <f>ROUND(I87*H87,2)</f>
        <v>0</v>
      </c>
      <c r="BL87" s="20" t="s">
        <v>545</v>
      </c>
      <c r="BM87" s="226" t="s">
        <v>170</v>
      </c>
    </row>
    <row r="88" s="2" customFormat="1">
      <c r="A88" s="41"/>
      <c r="B88" s="42"/>
      <c r="C88" s="43"/>
      <c r="D88" s="228" t="s">
        <v>165</v>
      </c>
      <c r="E88" s="43"/>
      <c r="F88" s="229" t="s">
        <v>1314</v>
      </c>
      <c r="G88" s="43"/>
      <c r="H88" s="43"/>
      <c r="I88" s="230"/>
      <c r="J88" s="43"/>
      <c r="K88" s="43"/>
      <c r="L88" s="47"/>
      <c r="M88" s="231"/>
      <c r="N88" s="232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165</v>
      </c>
      <c r="AU88" s="20" t="s">
        <v>81</v>
      </c>
    </row>
    <row r="89" s="2" customFormat="1" ht="16.5" customHeight="1">
      <c r="A89" s="41"/>
      <c r="B89" s="42"/>
      <c r="C89" s="266" t="s">
        <v>163</v>
      </c>
      <c r="D89" s="266" t="s">
        <v>237</v>
      </c>
      <c r="E89" s="267" t="s">
        <v>1315</v>
      </c>
      <c r="F89" s="268" t="s">
        <v>1316</v>
      </c>
      <c r="G89" s="269" t="s">
        <v>496</v>
      </c>
      <c r="H89" s="270">
        <v>4</v>
      </c>
      <c r="I89" s="271"/>
      <c r="J89" s="272">
        <f>ROUND(I89*H89,2)</f>
        <v>0</v>
      </c>
      <c r="K89" s="268" t="s">
        <v>162</v>
      </c>
      <c r="L89" s="273"/>
      <c r="M89" s="274" t="s">
        <v>19</v>
      </c>
      <c r="N89" s="275" t="s">
        <v>43</v>
      </c>
      <c r="O89" s="87"/>
      <c r="P89" s="224">
        <f>O89*H89</f>
        <v>0</v>
      </c>
      <c r="Q89" s="224">
        <v>0.0037000000000000002</v>
      </c>
      <c r="R89" s="224">
        <f>Q89*H89</f>
        <v>0.014800000000000001</v>
      </c>
      <c r="S89" s="224">
        <v>0</v>
      </c>
      <c r="T89" s="22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801</v>
      </c>
      <c r="AT89" s="226" t="s">
        <v>237</v>
      </c>
      <c r="AU89" s="226" t="s">
        <v>81</v>
      </c>
      <c r="AY89" s="20" t="s">
        <v>156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79</v>
      </c>
      <c r="BK89" s="227">
        <f>ROUND(I89*H89,2)</f>
        <v>0</v>
      </c>
      <c r="BL89" s="20" t="s">
        <v>545</v>
      </c>
      <c r="BM89" s="226" t="s">
        <v>163</v>
      </c>
    </row>
    <row r="90" s="2" customFormat="1" ht="16.5" customHeight="1">
      <c r="A90" s="41"/>
      <c r="B90" s="42"/>
      <c r="C90" s="215" t="s">
        <v>190</v>
      </c>
      <c r="D90" s="215" t="s">
        <v>158</v>
      </c>
      <c r="E90" s="216" t="s">
        <v>1317</v>
      </c>
      <c r="F90" s="217" t="s">
        <v>1318</v>
      </c>
      <c r="G90" s="218" t="s">
        <v>496</v>
      </c>
      <c r="H90" s="219">
        <v>3</v>
      </c>
      <c r="I90" s="220"/>
      <c r="J90" s="221">
        <f>ROUND(I90*H90,2)</f>
        <v>0</v>
      </c>
      <c r="K90" s="217" t="s">
        <v>162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545</v>
      </c>
      <c r="AT90" s="226" t="s">
        <v>158</v>
      </c>
      <c r="AU90" s="226" t="s">
        <v>81</v>
      </c>
      <c r="AY90" s="20" t="s">
        <v>156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545</v>
      </c>
      <c r="BM90" s="226" t="s">
        <v>190</v>
      </c>
    </row>
    <row r="91" s="2" customFormat="1">
      <c r="A91" s="41"/>
      <c r="B91" s="42"/>
      <c r="C91" s="43"/>
      <c r="D91" s="228" t="s">
        <v>165</v>
      </c>
      <c r="E91" s="43"/>
      <c r="F91" s="229" t="s">
        <v>1319</v>
      </c>
      <c r="G91" s="43"/>
      <c r="H91" s="43"/>
      <c r="I91" s="230"/>
      <c r="J91" s="43"/>
      <c r="K91" s="43"/>
      <c r="L91" s="47"/>
      <c r="M91" s="231"/>
      <c r="N91" s="232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165</v>
      </c>
      <c r="AU91" s="20" t="s">
        <v>81</v>
      </c>
    </row>
    <row r="92" s="2" customFormat="1" ht="16.5" customHeight="1">
      <c r="A92" s="41"/>
      <c r="B92" s="42"/>
      <c r="C92" s="266" t="s">
        <v>196</v>
      </c>
      <c r="D92" s="266" t="s">
        <v>237</v>
      </c>
      <c r="E92" s="267" t="s">
        <v>1320</v>
      </c>
      <c r="F92" s="268" t="s">
        <v>1321</v>
      </c>
      <c r="G92" s="269" t="s">
        <v>496</v>
      </c>
      <c r="H92" s="270">
        <v>3</v>
      </c>
      <c r="I92" s="271"/>
      <c r="J92" s="272">
        <f>ROUND(I92*H92,2)</f>
        <v>0</v>
      </c>
      <c r="K92" s="268" t="s">
        <v>162</v>
      </c>
      <c r="L92" s="273"/>
      <c r="M92" s="274" t="s">
        <v>19</v>
      </c>
      <c r="N92" s="275" t="s">
        <v>43</v>
      </c>
      <c r="O92" s="87"/>
      <c r="P92" s="224">
        <f>O92*H92</f>
        <v>0</v>
      </c>
      <c r="Q92" s="224">
        <v>0.00012999999999999999</v>
      </c>
      <c r="R92" s="224">
        <f>Q92*H92</f>
        <v>0.00038999999999999994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801</v>
      </c>
      <c r="AT92" s="226" t="s">
        <v>237</v>
      </c>
      <c r="AU92" s="226" t="s">
        <v>81</v>
      </c>
      <c r="AY92" s="20" t="s">
        <v>156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545</v>
      </c>
      <c r="BM92" s="226" t="s">
        <v>196</v>
      </c>
    </row>
    <row r="93" s="2" customFormat="1" ht="16.5" customHeight="1">
      <c r="A93" s="41"/>
      <c r="B93" s="42"/>
      <c r="C93" s="215" t="s">
        <v>201</v>
      </c>
      <c r="D93" s="215" t="s">
        <v>158</v>
      </c>
      <c r="E93" s="216" t="s">
        <v>1322</v>
      </c>
      <c r="F93" s="217" t="s">
        <v>1323</v>
      </c>
      <c r="G93" s="218" t="s">
        <v>496</v>
      </c>
      <c r="H93" s="219">
        <v>1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545</v>
      </c>
      <c r="AT93" s="226" t="s">
        <v>158</v>
      </c>
      <c r="AU93" s="226" t="s">
        <v>81</v>
      </c>
      <c r="AY93" s="20" t="s">
        <v>156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545</v>
      </c>
      <c r="BM93" s="226" t="s">
        <v>201</v>
      </c>
    </row>
    <row r="94" s="2" customFormat="1" ht="16.5" customHeight="1">
      <c r="A94" s="41"/>
      <c r="B94" s="42"/>
      <c r="C94" s="266" t="s">
        <v>210</v>
      </c>
      <c r="D94" s="266" t="s">
        <v>237</v>
      </c>
      <c r="E94" s="267" t="s">
        <v>1324</v>
      </c>
      <c r="F94" s="268" t="s">
        <v>1325</v>
      </c>
      <c r="G94" s="269" t="s">
        <v>496</v>
      </c>
      <c r="H94" s="270">
        <v>1</v>
      </c>
      <c r="I94" s="271"/>
      <c r="J94" s="272">
        <f>ROUND(I94*H94,2)</f>
        <v>0</v>
      </c>
      <c r="K94" s="268" t="s">
        <v>162</v>
      </c>
      <c r="L94" s="273"/>
      <c r="M94" s="274" t="s">
        <v>19</v>
      </c>
      <c r="N94" s="275" t="s">
        <v>43</v>
      </c>
      <c r="O94" s="87"/>
      <c r="P94" s="224">
        <f>O94*H94</f>
        <v>0</v>
      </c>
      <c r="Q94" s="224">
        <v>0.0010499999999999999</v>
      </c>
      <c r="R94" s="224">
        <f>Q94*H94</f>
        <v>0.0010499999999999999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801</v>
      </c>
      <c r="AT94" s="226" t="s">
        <v>237</v>
      </c>
      <c r="AU94" s="226" t="s">
        <v>81</v>
      </c>
      <c r="AY94" s="20" t="s">
        <v>156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545</v>
      </c>
      <c r="BM94" s="226" t="s">
        <v>210</v>
      </c>
    </row>
    <row r="95" s="2" customFormat="1" ht="16.5" customHeight="1">
      <c r="A95" s="41"/>
      <c r="B95" s="42"/>
      <c r="C95" s="215" t="s">
        <v>215</v>
      </c>
      <c r="D95" s="215" t="s">
        <v>158</v>
      </c>
      <c r="E95" s="216" t="s">
        <v>1326</v>
      </c>
      <c r="F95" s="217" t="s">
        <v>1327</v>
      </c>
      <c r="G95" s="218" t="s">
        <v>496</v>
      </c>
      <c r="H95" s="219">
        <v>2</v>
      </c>
      <c r="I95" s="220"/>
      <c r="J95" s="221">
        <f>ROUND(I95*H95,2)</f>
        <v>0</v>
      </c>
      <c r="K95" s="217" t="s">
        <v>162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545</v>
      </c>
      <c r="AT95" s="226" t="s">
        <v>158</v>
      </c>
      <c r="AU95" s="226" t="s">
        <v>81</v>
      </c>
      <c r="AY95" s="20" t="s">
        <v>156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545</v>
      </c>
      <c r="BM95" s="226" t="s">
        <v>215</v>
      </c>
    </row>
    <row r="96" s="2" customFormat="1">
      <c r="A96" s="41"/>
      <c r="B96" s="42"/>
      <c r="C96" s="43"/>
      <c r="D96" s="228" t="s">
        <v>165</v>
      </c>
      <c r="E96" s="43"/>
      <c r="F96" s="229" t="s">
        <v>1328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165</v>
      </c>
      <c r="AU96" s="20" t="s">
        <v>81</v>
      </c>
    </row>
    <row r="97" s="2" customFormat="1" ht="16.5" customHeight="1">
      <c r="A97" s="41"/>
      <c r="B97" s="42"/>
      <c r="C97" s="266" t="s">
        <v>224</v>
      </c>
      <c r="D97" s="266" t="s">
        <v>237</v>
      </c>
      <c r="E97" s="267" t="s">
        <v>1329</v>
      </c>
      <c r="F97" s="268" t="s">
        <v>1330</v>
      </c>
      <c r="G97" s="269" t="s">
        <v>496</v>
      </c>
      <c r="H97" s="270">
        <v>1</v>
      </c>
      <c r="I97" s="271"/>
      <c r="J97" s="272">
        <f>ROUND(I97*H97,2)</f>
        <v>0</v>
      </c>
      <c r="K97" s="268" t="s">
        <v>19</v>
      </c>
      <c r="L97" s="273"/>
      <c r="M97" s="274" t="s">
        <v>19</v>
      </c>
      <c r="N97" s="275" t="s">
        <v>43</v>
      </c>
      <c r="O97" s="87"/>
      <c r="P97" s="224">
        <f>O97*H97</f>
        <v>0</v>
      </c>
      <c r="Q97" s="224">
        <v>7.0300000000000002</v>
      </c>
      <c r="R97" s="224">
        <f>Q97*H97</f>
        <v>7.0300000000000002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801</v>
      </c>
      <c r="AT97" s="226" t="s">
        <v>237</v>
      </c>
      <c r="AU97" s="226" t="s">
        <v>81</v>
      </c>
      <c r="AY97" s="20" t="s">
        <v>156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545</v>
      </c>
      <c r="BM97" s="226" t="s">
        <v>224</v>
      </c>
    </row>
    <row r="98" s="2" customFormat="1" ht="16.5" customHeight="1">
      <c r="A98" s="41"/>
      <c r="B98" s="42"/>
      <c r="C98" s="266" t="s">
        <v>232</v>
      </c>
      <c r="D98" s="266" t="s">
        <v>237</v>
      </c>
      <c r="E98" s="267" t="s">
        <v>1331</v>
      </c>
      <c r="F98" s="268" t="s">
        <v>1332</v>
      </c>
      <c r="G98" s="269" t="s">
        <v>496</v>
      </c>
      <c r="H98" s="270">
        <v>1</v>
      </c>
      <c r="I98" s="271"/>
      <c r="J98" s="272">
        <f>ROUND(I98*H98,2)</f>
        <v>0</v>
      </c>
      <c r="K98" s="268" t="s">
        <v>19</v>
      </c>
      <c r="L98" s="273"/>
      <c r="M98" s="274" t="s">
        <v>19</v>
      </c>
      <c r="N98" s="275" t="s">
        <v>43</v>
      </c>
      <c r="O98" s="87"/>
      <c r="P98" s="224">
        <f>O98*H98</f>
        <v>0</v>
      </c>
      <c r="Q98" s="224">
        <v>7.0300000000000002</v>
      </c>
      <c r="R98" s="224">
        <f>Q98*H98</f>
        <v>7.0300000000000002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801</v>
      </c>
      <c r="AT98" s="226" t="s">
        <v>237</v>
      </c>
      <c r="AU98" s="226" t="s">
        <v>81</v>
      </c>
      <c r="AY98" s="20" t="s">
        <v>156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545</v>
      </c>
      <c r="BM98" s="226" t="s">
        <v>232</v>
      </c>
    </row>
    <row r="99" s="2" customFormat="1" ht="24.15" customHeight="1">
      <c r="A99" s="41"/>
      <c r="B99" s="42"/>
      <c r="C99" s="215" t="s">
        <v>8</v>
      </c>
      <c r="D99" s="215" t="s">
        <v>158</v>
      </c>
      <c r="E99" s="216" t="s">
        <v>817</v>
      </c>
      <c r="F99" s="217" t="s">
        <v>818</v>
      </c>
      <c r="G99" s="218" t="s">
        <v>398</v>
      </c>
      <c r="H99" s="219">
        <v>65</v>
      </c>
      <c r="I99" s="220"/>
      <c r="J99" s="221">
        <f>ROUND(I99*H99,2)</f>
        <v>0</v>
      </c>
      <c r="K99" s="217" t="s">
        <v>162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2.0000000000000002E-05</v>
      </c>
      <c r="R99" s="224">
        <f>Q99*H99</f>
        <v>0.0013000000000000002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545</v>
      </c>
      <c r="AT99" s="226" t="s">
        <v>158</v>
      </c>
      <c r="AU99" s="226" t="s">
        <v>81</v>
      </c>
      <c r="AY99" s="20" t="s">
        <v>156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545</v>
      </c>
      <c r="BM99" s="226" t="s">
        <v>8</v>
      </c>
    </row>
    <row r="100" s="2" customFormat="1">
      <c r="A100" s="41"/>
      <c r="B100" s="42"/>
      <c r="C100" s="43"/>
      <c r="D100" s="228" t="s">
        <v>165</v>
      </c>
      <c r="E100" s="43"/>
      <c r="F100" s="229" t="s">
        <v>819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165</v>
      </c>
      <c r="AU100" s="20" t="s">
        <v>81</v>
      </c>
    </row>
    <row r="101" s="2" customFormat="1" ht="16.5" customHeight="1">
      <c r="A101" s="41"/>
      <c r="B101" s="42"/>
      <c r="C101" s="266" t="s">
        <v>241</v>
      </c>
      <c r="D101" s="266" t="s">
        <v>237</v>
      </c>
      <c r="E101" s="267" t="s">
        <v>820</v>
      </c>
      <c r="F101" s="268" t="s">
        <v>821</v>
      </c>
      <c r="G101" s="269" t="s">
        <v>249</v>
      </c>
      <c r="H101" s="270">
        <v>65</v>
      </c>
      <c r="I101" s="271"/>
      <c r="J101" s="272">
        <f>ROUND(I101*H101,2)</f>
        <v>0</v>
      </c>
      <c r="K101" s="268" t="s">
        <v>162</v>
      </c>
      <c r="L101" s="273"/>
      <c r="M101" s="274" t="s">
        <v>19</v>
      </c>
      <c r="N101" s="275" t="s">
        <v>43</v>
      </c>
      <c r="O101" s="87"/>
      <c r="P101" s="224">
        <f>O101*H101</f>
        <v>0</v>
      </c>
      <c r="Q101" s="224">
        <v>0.001</v>
      </c>
      <c r="R101" s="224">
        <f>Q101*H101</f>
        <v>0.065000000000000002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801</v>
      </c>
      <c r="AT101" s="226" t="s">
        <v>237</v>
      </c>
      <c r="AU101" s="226" t="s">
        <v>81</v>
      </c>
      <c r="AY101" s="20" t="s">
        <v>156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545</v>
      </c>
      <c r="BM101" s="226" t="s">
        <v>241</v>
      </c>
    </row>
    <row r="102" s="2" customFormat="1" ht="24.15" customHeight="1">
      <c r="A102" s="41"/>
      <c r="B102" s="42"/>
      <c r="C102" s="215" t="s">
        <v>246</v>
      </c>
      <c r="D102" s="215" t="s">
        <v>158</v>
      </c>
      <c r="E102" s="216" t="s">
        <v>822</v>
      </c>
      <c r="F102" s="217" t="s">
        <v>823</v>
      </c>
      <c r="G102" s="218" t="s">
        <v>398</v>
      </c>
      <c r="H102" s="219">
        <v>6</v>
      </c>
      <c r="I102" s="220"/>
      <c r="J102" s="221">
        <f>ROUND(I102*H102,2)</f>
        <v>0</v>
      </c>
      <c r="K102" s="217" t="s">
        <v>162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2.0000000000000002E-05</v>
      </c>
      <c r="R102" s="224">
        <f>Q102*H102</f>
        <v>0.00012000000000000002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545</v>
      </c>
      <c r="AT102" s="226" t="s">
        <v>158</v>
      </c>
      <c r="AU102" s="226" t="s">
        <v>81</v>
      </c>
      <c r="AY102" s="20" t="s">
        <v>156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545</v>
      </c>
      <c r="BM102" s="226" t="s">
        <v>246</v>
      </c>
    </row>
    <row r="103" s="2" customFormat="1">
      <c r="A103" s="41"/>
      <c r="B103" s="42"/>
      <c r="C103" s="43"/>
      <c r="D103" s="228" t="s">
        <v>165</v>
      </c>
      <c r="E103" s="43"/>
      <c r="F103" s="229" t="s">
        <v>824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165</v>
      </c>
      <c r="AU103" s="20" t="s">
        <v>81</v>
      </c>
    </row>
    <row r="104" s="2" customFormat="1" ht="16.5" customHeight="1">
      <c r="A104" s="41"/>
      <c r="B104" s="42"/>
      <c r="C104" s="266" t="s">
        <v>253</v>
      </c>
      <c r="D104" s="266" t="s">
        <v>237</v>
      </c>
      <c r="E104" s="267" t="s">
        <v>825</v>
      </c>
      <c r="F104" s="268" t="s">
        <v>826</v>
      </c>
      <c r="G104" s="269" t="s">
        <v>249</v>
      </c>
      <c r="H104" s="270">
        <v>3.9060000000000001</v>
      </c>
      <c r="I104" s="271"/>
      <c r="J104" s="272">
        <f>ROUND(I104*H104,2)</f>
        <v>0</v>
      </c>
      <c r="K104" s="268" t="s">
        <v>162</v>
      </c>
      <c r="L104" s="273"/>
      <c r="M104" s="274" t="s">
        <v>19</v>
      </c>
      <c r="N104" s="275" t="s">
        <v>43</v>
      </c>
      <c r="O104" s="87"/>
      <c r="P104" s="224">
        <f>O104*H104</f>
        <v>0</v>
      </c>
      <c r="Q104" s="224">
        <v>0.001</v>
      </c>
      <c r="R104" s="224">
        <f>Q104*H104</f>
        <v>0.0039060000000000002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801</v>
      </c>
      <c r="AT104" s="226" t="s">
        <v>237</v>
      </c>
      <c r="AU104" s="226" t="s">
        <v>81</v>
      </c>
      <c r="AY104" s="20" t="s">
        <v>156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545</v>
      </c>
      <c r="BM104" s="226" t="s">
        <v>253</v>
      </c>
    </row>
    <row r="105" s="2" customFormat="1" ht="16.5" customHeight="1">
      <c r="A105" s="41"/>
      <c r="B105" s="42"/>
      <c r="C105" s="215" t="s">
        <v>260</v>
      </c>
      <c r="D105" s="215" t="s">
        <v>158</v>
      </c>
      <c r="E105" s="216" t="s">
        <v>827</v>
      </c>
      <c r="F105" s="217" t="s">
        <v>828</v>
      </c>
      <c r="G105" s="218" t="s">
        <v>496</v>
      </c>
      <c r="H105" s="219">
        <v>4</v>
      </c>
      <c r="I105" s="220"/>
      <c r="J105" s="221">
        <f>ROUND(I105*H105,2)</f>
        <v>0</v>
      </c>
      <c r="K105" s="217" t="s">
        <v>162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545</v>
      </c>
      <c r="AT105" s="226" t="s">
        <v>158</v>
      </c>
      <c r="AU105" s="226" t="s">
        <v>81</v>
      </c>
      <c r="AY105" s="20" t="s">
        <v>156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545</v>
      </c>
      <c r="BM105" s="226" t="s">
        <v>260</v>
      </c>
    </row>
    <row r="106" s="2" customFormat="1">
      <c r="A106" s="41"/>
      <c r="B106" s="42"/>
      <c r="C106" s="43"/>
      <c r="D106" s="228" t="s">
        <v>165</v>
      </c>
      <c r="E106" s="43"/>
      <c r="F106" s="229" t="s">
        <v>829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165</v>
      </c>
      <c r="AU106" s="20" t="s">
        <v>81</v>
      </c>
    </row>
    <row r="107" s="2" customFormat="1" ht="16.5" customHeight="1">
      <c r="A107" s="41"/>
      <c r="B107" s="42"/>
      <c r="C107" s="266" t="s">
        <v>267</v>
      </c>
      <c r="D107" s="266" t="s">
        <v>237</v>
      </c>
      <c r="E107" s="267" t="s">
        <v>830</v>
      </c>
      <c r="F107" s="268" t="s">
        <v>831</v>
      </c>
      <c r="G107" s="269" t="s">
        <v>496</v>
      </c>
      <c r="H107" s="270">
        <v>4</v>
      </c>
      <c r="I107" s="271"/>
      <c r="J107" s="272">
        <f>ROUND(I107*H107,2)</f>
        <v>0</v>
      </c>
      <c r="K107" s="268" t="s">
        <v>162</v>
      </c>
      <c r="L107" s="273"/>
      <c r="M107" s="274" t="s">
        <v>19</v>
      </c>
      <c r="N107" s="275" t="s">
        <v>43</v>
      </c>
      <c r="O107" s="87"/>
      <c r="P107" s="224">
        <f>O107*H107</f>
        <v>0</v>
      </c>
      <c r="Q107" s="224">
        <v>0.00069999999999999999</v>
      </c>
      <c r="R107" s="224">
        <f>Q107*H107</f>
        <v>0.0028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801</v>
      </c>
      <c r="AT107" s="226" t="s">
        <v>237</v>
      </c>
      <c r="AU107" s="226" t="s">
        <v>81</v>
      </c>
      <c r="AY107" s="20" t="s">
        <v>156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545</v>
      </c>
      <c r="BM107" s="226" t="s">
        <v>267</v>
      </c>
    </row>
    <row r="108" s="2" customFormat="1" ht="24.15" customHeight="1">
      <c r="A108" s="41"/>
      <c r="B108" s="42"/>
      <c r="C108" s="215" t="s">
        <v>222</v>
      </c>
      <c r="D108" s="215" t="s">
        <v>158</v>
      </c>
      <c r="E108" s="216" t="s">
        <v>853</v>
      </c>
      <c r="F108" s="217" t="s">
        <v>854</v>
      </c>
      <c r="G108" s="218" t="s">
        <v>496</v>
      </c>
      <c r="H108" s="219">
        <v>1</v>
      </c>
      <c r="I108" s="220"/>
      <c r="J108" s="221">
        <f>ROUND(I108*H108,2)</f>
        <v>0</v>
      </c>
      <c r="K108" s="217" t="s">
        <v>162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545</v>
      </c>
      <c r="AT108" s="226" t="s">
        <v>158</v>
      </c>
      <c r="AU108" s="226" t="s">
        <v>81</v>
      </c>
      <c r="AY108" s="20" t="s">
        <v>156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545</v>
      </c>
      <c r="BM108" s="226" t="s">
        <v>222</v>
      </c>
    </row>
    <row r="109" s="2" customFormat="1">
      <c r="A109" s="41"/>
      <c r="B109" s="42"/>
      <c r="C109" s="43"/>
      <c r="D109" s="228" t="s">
        <v>165</v>
      </c>
      <c r="E109" s="43"/>
      <c r="F109" s="229" t="s">
        <v>855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165</v>
      </c>
      <c r="AU109" s="20" t="s">
        <v>81</v>
      </c>
    </row>
    <row r="110" s="2" customFormat="1" ht="21.75" customHeight="1">
      <c r="A110" s="41"/>
      <c r="B110" s="42"/>
      <c r="C110" s="215" t="s">
        <v>281</v>
      </c>
      <c r="D110" s="215" t="s">
        <v>158</v>
      </c>
      <c r="E110" s="216" t="s">
        <v>1333</v>
      </c>
      <c r="F110" s="217" t="s">
        <v>1334</v>
      </c>
      <c r="G110" s="218" t="s">
        <v>398</v>
      </c>
      <c r="H110" s="219">
        <v>5</v>
      </c>
      <c r="I110" s="220"/>
      <c r="J110" s="221">
        <f>ROUND(I110*H110,2)</f>
        <v>0</v>
      </c>
      <c r="K110" s="217" t="s">
        <v>19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545</v>
      </c>
      <c r="AT110" s="226" t="s">
        <v>158</v>
      </c>
      <c r="AU110" s="226" t="s">
        <v>81</v>
      </c>
      <c r="AY110" s="20" t="s">
        <v>156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545</v>
      </c>
      <c r="BM110" s="226" t="s">
        <v>281</v>
      </c>
    </row>
    <row r="111" s="2" customFormat="1" ht="16.5" customHeight="1">
      <c r="A111" s="41"/>
      <c r="B111" s="42"/>
      <c r="C111" s="266" t="s">
        <v>287</v>
      </c>
      <c r="D111" s="266" t="s">
        <v>237</v>
      </c>
      <c r="E111" s="267" t="s">
        <v>1335</v>
      </c>
      <c r="F111" s="268" t="s">
        <v>1336</v>
      </c>
      <c r="G111" s="269" t="s">
        <v>398</v>
      </c>
      <c r="H111" s="270">
        <v>5.25</v>
      </c>
      <c r="I111" s="271"/>
      <c r="J111" s="272">
        <f>ROUND(I111*H111,2)</f>
        <v>0</v>
      </c>
      <c r="K111" s="268" t="s">
        <v>162</v>
      </c>
      <c r="L111" s="273"/>
      <c r="M111" s="274" t="s">
        <v>19</v>
      </c>
      <c r="N111" s="275" t="s">
        <v>43</v>
      </c>
      <c r="O111" s="87"/>
      <c r="P111" s="224">
        <f>O111*H111</f>
        <v>0</v>
      </c>
      <c r="Q111" s="224">
        <v>0.00064000000000000005</v>
      </c>
      <c r="R111" s="224">
        <f>Q111*H111</f>
        <v>0.0033600000000000001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801</v>
      </c>
      <c r="AT111" s="226" t="s">
        <v>237</v>
      </c>
      <c r="AU111" s="226" t="s">
        <v>81</v>
      </c>
      <c r="AY111" s="20" t="s">
        <v>156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545</v>
      </c>
      <c r="BM111" s="226" t="s">
        <v>287</v>
      </c>
    </row>
    <row r="112" s="2" customFormat="1" ht="21.75" customHeight="1">
      <c r="A112" s="41"/>
      <c r="B112" s="42"/>
      <c r="C112" s="215" t="s">
        <v>7</v>
      </c>
      <c r="D112" s="215" t="s">
        <v>158</v>
      </c>
      <c r="E112" s="216" t="s">
        <v>1337</v>
      </c>
      <c r="F112" s="217" t="s">
        <v>1338</v>
      </c>
      <c r="G112" s="218" t="s">
        <v>398</v>
      </c>
      <c r="H112" s="219">
        <v>66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545</v>
      </c>
      <c r="AT112" s="226" t="s">
        <v>158</v>
      </c>
      <c r="AU112" s="226" t="s">
        <v>81</v>
      </c>
      <c r="AY112" s="20" t="s">
        <v>156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545</v>
      </c>
      <c r="BM112" s="226" t="s">
        <v>7</v>
      </c>
    </row>
    <row r="113" s="2" customFormat="1" ht="16.5" customHeight="1">
      <c r="A113" s="41"/>
      <c r="B113" s="42"/>
      <c r="C113" s="266" t="s">
        <v>297</v>
      </c>
      <c r="D113" s="266" t="s">
        <v>237</v>
      </c>
      <c r="E113" s="267" t="s">
        <v>732</v>
      </c>
      <c r="F113" s="268" t="s">
        <v>733</v>
      </c>
      <c r="G113" s="269" t="s">
        <v>398</v>
      </c>
      <c r="H113" s="270">
        <v>69.299999999999997</v>
      </c>
      <c r="I113" s="271"/>
      <c r="J113" s="272">
        <f>ROUND(I113*H113,2)</f>
        <v>0</v>
      </c>
      <c r="K113" s="268" t="s">
        <v>162</v>
      </c>
      <c r="L113" s="273"/>
      <c r="M113" s="274" t="s">
        <v>19</v>
      </c>
      <c r="N113" s="275" t="s">
        <v>43</v>
      </c>
      <c r="O113" s="87"/>
      <c r="P113" s="224">
        <f>O113*H113</f>
        <v>0</v>
      </c>
      <c r="Q113" s="224">
        <v>0.00052999999999999998</v>
      </c>
      <c r="R113" s="224">
        <f>Q113*H113</f>
        <v>0.036728999999999998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801</v>
      </c>
      <c r="AT113" s="226" t="s">
        <v>237</v>
      </c>
      <c r="AU113" s="226" t="s">
        <v>81</v>
      </c>
      <c r="AY113" s="20" t="s">
        <v>156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545</v>
      </c>
      <c r="BM113" s="226" t="s">
        <v>297</v>
      </c>
    </row>
    <row r="114" s="2" customFormat="1" ht="16.5" customHeight="1">
      <c r="A114" s="41"/>
      <c r="B114" s="42"/>
      <c r="C114" s="215" t="s">
        <v>302</v>
      </c>
      <c r="D114" s="215" t="s">
        <v>158</v>
      </c>
      <c r="E114" s="216" t="s">
        <v>1339</v>
      </c>
      <c r="F114" s="217" t="s">
        <v>1340</v>
      </c>
      <c r="G114" s="218" t="s">
        <v>670</v>
      </c>
      <c r="H114" s="276"/>
      <c r="I114" s="220"/>
      <c r="J114" s="221">
        <f>ROUND(I114*H114,2)</f>
        <v>0</v>
      </c>
      <c r="K114" s="217" t="s">
        <v>19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545</v>
      </c>
      <c r="AT114" s="226" t="s">
        <v>158</v>
      </c>
      <c r="AU114" s="226" t="s">
        <v>81</v>
      </c>
      <c r="AY114" s="20" t="s">
        <v>156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545</v>
      </c>
      <c r="BM114" s="226" t="s">
        <v>302</v>
      </c>
    </row>
    <row r="115" s="2" customFormat="1" ht="16.5" customHeight="1">
      <c r="A115" s="41"/>
      <c r="B115" s="42"/>
      <c r="C115" s="215" t="s">
        <v>310</v>
      </c>
      <c r="D115" s="215" t="s">
        <v>158</v>
      </c>
      <c r="E115" s="216" t="s">
        <v>1341</v>
      </c>
      <c r="F115" s="217" t="s">
        <v>1342</v>
      </c>
      <c r="G115" s="218" t="s">
        <v>670</v>
      </c>
      <c r="H115" s="276"/>
      <c r="I115" s="220"/>
      <c r="J115" s="221">
        <f>ROUND(I115*H115,2)</f>
        <v>0</v>
      </c>
      <c r="K115" s="217" t="s">
        <v>19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545</v>
      </c>
      <c r="AT115" s="226" t="s">
        <v>158</v>
      </c>
      <c r="AU115" s="226" t="s">
        <v>81</v>
      </c>
      <c r="AY115" s="20" t="s">
        <v>156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545</v>
      </c>
      <c r="BM115" s="226" t="s">
        <v>310</v>
      </c>
    </row>
    <row r="116" s="12" customFormat="1" ht="22.8" customHeight="1">
      <c r="A116" s="12"/>
      <c r="B116" s="199"/>
      <c r="C116" s="200"/>
      <c r="D116" s="201" t="s">
        <v>71</v>
      </c>
      <c r="E116" s="213" t="s">
        <v>856</v>
      </c>
      <c r="F116" s="213" t="s">
        <v>857</v>
      </c>
      <c r="G116" s="200"/>
      <c r="H116" s="200"/>
      <c r="I116" s="203"/>
      <c r="J116" s="214">
        <f>BK116</f>
        <v>0</v>
      </c>
      <c r="K116" s="200"/>
      <c r="L116" s="205"/>
      <c r="M116" s="206"/>
      <c r="N116" s="207"/>
      <c r="O116" s="207"/>
      <c r="P116" s="208">
        <f>SUM(P117:P124)</f>
        <v>0</v>
      </c>
      <c r="Q116" s="207"/>
      <c r="R116" s="208">
        <f>SUM(R117:R124)</f>
        <v>0.0075480000000000009</v>
      </c>
      <c r="S116" s="207"/>
      <c r="T116" s="209">
        <f>SUM(T117:T124)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0" t="s">
        <v>170</v>
      </c>
      <c r="AT116" s="211" t="s">
        <v>71</v>
      </c>
      <c r="AU116" s="211" t="s">
        <v>79</v>
      </c>
      <c r="AY116" s="210" t="s">
        <v>156</v>
      </c>
      <c r="BK116" s="212">
        <f>SUM(BK117:BK124)</f>
        <v>0</v>
      </c>
    </row>
    <row r="117" s="2" customFormat="1" ht="33" customHeight="1">
      <c r="A117" s="41"/>
      <c r="B117" s="42"/>
      <c r="C117" s="215" t="s">
        <v>315</v>
      </c>
      <c r="D117" s="215" t="s">
        <v>158</v>
      </c>
      <c r="E117" s="216" t="s">
        <v>1343</v>
      </c>
      <c r="F117" s="217" t="s">
        <v>1344</v>
      </c>
      <c r="G117" s="218" t="s">
        <v>398</v>
      </c>
      <c r="H117" s="219">
        <v>60</v>
      </c>
      <c r="I117" s="220"/>
      <c r="J117" s="221">
        <f>ROUND(I117*H117,2)</f>
        <v>0</v>
      </c>
      <c r="K117" s="217" t="s">
        <v>162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545</v>
      </c>
      <c r="AT117" s="226" t="s">
        <v>158</v>
      </c>
      <c r="AU117" s="226" t="s">
        <v>81</v>
      </c>
      <c r="AY117" s="20" t="s">
        <v>156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545</v>
      </c>
      <c r="BM117" s="226" t="s">
        <v>315</v>
      </c>
    </row>
    <row r="118" s="2" customFormat="1">
      <c r="A118" s="41"/>
      <c r="B118" s="42"/>
      <c r="C118" s="43"/>
      <c r="D118" s="228" t="s">
        <v>165</v>
      </c>
      <c r="E118" s="43"/>
      <c r="F118" s="229" t="s">
        <v>1345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165</v>
      </c>
      <c r="AU118" s="20" t="s">
        <v>81</v>
      </c>
    </row>
    <row r="119" s="2" customFormat="1" ht="33" customHeight="1">
      <c r="A119" s="41"/>
      <c r="B119" s="42"/>
      <c r="C119" s="215" t="s">
        <v>320</v>
      </c>
      <c r="D119" s="215" t="s">
        <v>158</v>
      </c>
      <c r="E119" s="216" t="s">
        <v>1346</v>
      </c>
      <c r="F119" s="217" t="s">
        <v>1347</v>
      </c>
      <c r="G119" s="218" t="s">
        <v>398</v>
      </c>
      <c r="H119" s="219">
        <v>60</v>
      </c>
      <c r="I119" s="220"/>
      <c r="J119" s="221">
        <f>ROUND(I119*H119,2)</f>
        <v>0</v>
      </c>
      <c r="K119" s="217" t="s">
        <v>162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545</v>
      </c>
      <c r="AT119" s="226" t="s">
        <v>158</v>
      </c>
      <c r="AU119" s="226" t="s">
        <v>81</v>
      </c>
      <c r="AY119" s="20" t="s">
        <v>156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545</v>
      </c>
      <c r="BM119" s="226" t="s">
        <v>320</v>
      </c>
    </row>
    <row r="120" s="2" customFormat="1">
      <c r="A120" s="41"/>
      <c r="B120" s="42"/>
      <c r="C120" s="43"/>
      <c r="D120" s="228" t="s">
        <v>165</v>
      </c>
      <c r="E120" s="43"/>
      <c r="F120" s="229" t="s">
        <v>1348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165</v>
      </c>
      <c r="AU120" s="20" t="s">
        <v>81</v>
      </c>
    </row>
    <row r="121" s="2" customFormat="1" ht="24.15" customHeight="1">
      <c r="A121" s="41"/>
      <c r="B121" s="42"/>
      <c r="C121" s="215" t="s">
        <v>325</v>
      </c>
      <c r="D121" s="215" t="s">
        <v>158</v>
      </c>
      <c r="E121" s="216" t="s">
        <v>1349</v>
      </c>
      <c r="F121" s="217" t="s">
        <v>1350</v>
      </c>
      <c r="G121" s="218" t="s">
        <v>398</v>
      </c>
      <c r="H121" s="219">
        <v>68</v>
      </c>
      <c r="I121" s="220"/>
      <c r="J121" s="221">
        <f>ROUND(I121*H121,2)</f>
        <v>0</v>
      </c>
      <c r="K121" s="217" t="s">
        <v>162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9.0000000000000006E-05</v>
      </c>
      <c r="R121" s="224">
        <f>Q121*H121</f>
        <v>0.0061200000000000004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545</v>
      </c>
      <c r="AT121" s="226" t="s">
        <v>158</v>
      </c>
      <c r="AU121" s="226" t="s">
        <v>81</v>
      </c>
      <c r="AY121" s="20" t="s">
        <v>156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545</v>
      </c>
      <c r="BM121" s="226" t="s">
        <v>1351</v>
      </c>
    </row>
    <row r="122" s="2" customFormat="1">
      <c r="A122" s="41"/>
      <c r="B122" s="42"/>
      <c r="C122" s="43"/>
      <c r="D122" s="228" t="s">
        <v>165</v>
      </c>
      <c r="E122" s="43"/>
      <c r="F122" s="229" t="s">
        <v>1352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165</v>
      </c>
      <c r="AU122" s="20" t="s">
        <v>81</v>
      </c>
    </row>
    <row r="123" s="2" customFormat="1" ht="16.5" customHeight="1">
      <c r="A123" s="41"/>
      <c r="B123" s="42"/>
      <c r="C123" s="266" t="s">
        <v>330</v>
      </c>
      <c r="D123" s="266" t="s">
        <v>237</v>
      </c>
      <c r="E123" s="267" t="s">
        <v>1353</v>
      </c>
      <c r="F123" s="268" t="s">
        <v>1354</v>
      </c>
      <c r="G123" s="269" t="s">
        <v>398</v>
      </c>
      <c r="H123" s="270">
        <v>71.400000000000006</v>
      </c>
      <c r="I123" s="271"/>
      <c r="J123" s="272">
        <f>ROUND(I123*H123,2)</f>
        <v>0</v>
      </c>
      <c r="K123" s="268" t="s">
        <v>162</v>
      </c>
      <c r="L123" s="273"/>
      <c r="M123" s="274" t="s">
        <v>19</v>
      </c>
      <c r="N123" s="275" t="s">
        <v>43</v>
      </c>
      <c r="O123" s="87"/>
      <c r="P123" s="224">
        <f>O123*H123</f>
        <v>0</v>
      </c>
      <c r="Q123" s="224">
        <v>2.0000000000000002E-05</v>
      </c>
      <c r="R123" s="224">
        <f>Q123*H123</f>
        <v>0.0014280000000000002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801</v>
      </c>
      <c r="AT123" s="226" t="s">
        <v>237</v>
      </c>
      <c r="AU123" s="226" t="s">
        <v>81</v>
      </c>
      <c r="AY123" s="20" t="s">
        <v>156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545</v>
      </c>
      <c r="BM123" s="226" t="s">
        <v>1355</v>
      </c>
    </row>
    <row r="124" s="13" customFormat="1">
      <c r="A124" s="13"/>
      <c r="B124" s="233"/>
      <c r="C124" s="234"/>
      <c r="D124" s="235" t="s">
        <v>167</v>
      </c>
      <c r="E124" s="234"/>
      <c r="F124" s="237" t="s">
        <v>1356</v>
      </c>
      <c r="G124" s="234"/>
      <c r="H124" s="238">
        <v>71.400000000000006</v>
      </c>
      <c r="I124" s="239"/>
      <c r="J124" s="234"/>
      <c r="K124" s="234"/>
      <c r="L124" s="240"/>
      <c r="M124" s="298"/>
      <c r="N124" s="299"/>
      <c r="O124" s="299"/>
      <c r="P124" s="299"/>
      <c r="Q124" s="299"/>
      <c r="R124" s="299"/>
      <c r="S124" s="299"/>
      <c r="T124" s="30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167</v>
      </c>
      <c r="AU124" s="244" t="s">
        <v>81</v>
      </c>
      <c r="AV124" s="13" t="s">
        <v>81</v>
      </c>
      <c r="AW124" s="13" t="s">
        <v>4</v>
      </c>
      <c r="AX124" s="13" t="s">
        <v>79</v>
      </c>
      <c r="AY124" s="244" t="s">
        <v>156</v>
      </c>
    </row>
    <row r="125" s="2" customFormat="1" ht="6.96" customHeight="1">
      <c r="A125" s="4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47"/>
      <c r="M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</sheetData>
  <sheetProtection sheet="1" autoFilter="0" formatColumns="0" formatRows="0" objects="1" scenarios="1" spinCount="100000" saltValue="jwr2v0EPJVT7iJs8gh6+4VgCp/Ck9wZ8T1jWni2IkkK7i9jpuy8FQLvl27e8MFjSdES762eA9gH2GShb59suDQ==" hashValue="h6uzsdLSCN+BBYPd/l9ZNGhck/lDzrQIquq3vdYzIZ0eahb+HbLzfrS2jUege9RhyxoGUXH5eL5Sfwb3RofWiA==" algorithmName="SHA-512" password="CEE1"/>
  <autoFilter ref="C81:K124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8" r:id="rId1" display="https://podminky.urs.cz/item/CS_URS_2026_01/210100251"/>
    <hyperlink ref="F91" r:id="rId2" display="https://podminky.urs.cz/item/CS_URS_2026_01/210120102"/>
    <hyperlink ref="F96" r:id="rId3" display="https://podminky.urs.cz/item/CS_URS_2026_01/210191542"/>
    <hyperlink ref="F100" r:id="rId4" display="https://podminky.urs.cz/item/CS_URS_2026_01/210220020"/>
    <hyperlink ref="F103" r:id="rId5" display="https://podminky.urs.cz/item/CS_URS_2026_01/210220022"/>
    <hyperlink ref="F106" r:id="rId6" display="https://podminky.urs.cz/item/CS_URS_2026_01/210220301"/>
    <hyperlink ref="F109" r:id="rId7" display="https://podminky.urs.cz/item/CS_URS_2026_01/210280001"/>
    <hyperlink ref="F118" r:id="rId8" display="https://podminky.urs.cz/item/CS_URS_2026_01/460171172"/>
    <hyperlink ref="F120" r:id="rId9" display="https://podminky.urs.cz/item/CS_URS_2026_01/460431182"/>
    <hyperlink ref="F122" r:id="rId10" display="https://podminky.urs.cz/item/CS_URS_2026_01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111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Novostavba skladovací haly - Havlíčkův Brod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112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3. 3. 2026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ROUND(J85,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ROUND((SUM(BE85:BE177)),  2)</f>
        <v>0</v>
      </c>
      <c r="G33" s="41"/>
      <c r="H33" s="41"/>
      <c r="I33" s="160">
        <v>0.20999999999999999</v>
      </c>
      <c r="J33" s="159">
        <f>ROUND(((SUM(BE85:BE177))*I33),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ROUND((SUM(BF85:BF177)),  2)</f>
        <v>0</v>
      </c>
      <c r="G34" s="41"/>
      <c r="H34" s="41"/>
      <c r="I34" s="160">
        <v>0.12</v>
      </c>
      <c r="J34" s="159">
        <f>ROUND(((SUM(BF85:BF177))*I34),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ROUND((SUM(BG85:BG177)),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ROUND((SUM(BH85:BH177)),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ROUND((SUM(BI85:BI177)),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116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Novostavba skladovací haly - Havlíčkův Brod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112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SO_04 - demolice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Havlíčkův Brod</v>
      </c>
      <c r="G52" s="43"/>
      <c r="H52" s="43"/>
      <c r="I52" s="35" t="s">
        <v>23</v>
      </c>
      <c r="J52" s="75" t="str">
        <f>IF(J12="","",J12)</f>
        <v>3. 3. 2026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Technické služby Havlíčkův Brod, Na Valech 3523</v>
      </c>
      <c r="G54" s="43"/>
      <c r="H54" s="43"/>
      <c r="I54" s="35" t="s">
        <v>31</v>
      </c>
      <c r="J54" s="39" t="str">
        <f>E21</f>
        <v>AGROPROJEKT Jihlava, spol.s r.o., Strojírenská 4/7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Fr.Neuwirth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117</v>
      </c>
      <c r="D57" s="174"/>
      <c r="E57" s="174"/>
      <c r="F57" s="174"/>
      <c r="G57" s="174"/>
      <c r="H57" s="174"/>
      <c r="I57" s="174"/>
      <c r="J57" s="175" t="s">
        <v>118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119</v>
      </c>
    </row>
    <row r="60" s="9" customFormat="1" ht="24.96" customHeight="1">
      <c r="A60" s="9"/>
      <c r="B60" s="177"/>
      <c r="C60" s="178"/>
      <c r="D60" s="179" t="s">
        <v>120</v>
      </c>
      <c r="E60" s="180"/>
      <c r="F60" s="180"/>
      <c r="G60" s="180"/>
      <c r="H60" s="180"/>
      <c r="I60" s="180"/>
      <c r="J60" s="181">
        <f>J86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1358</v>
      </c>
      <c r="E61" s="185"/>
      <c r="F61" s="185"/>
      <c r="G61" s="185"/>
      <c r="H61" s="185"/>
      <c r="I61" s="185"/>
      <c r="J61" s="186">
        <f>J87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1359</v>
      </c>
      <c r="E62" s="185"/>
      <c r="F62" s="185"/>
      <c r="G62" s="185"/>
      <c r="H62" s="185"/>
      <c r="I62" s="185"/>
      <c r="J62" s="186">
        <f>J90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963</v>
      </c>
      <c r="E63" s="185"/>
      <c r="F63" s="185"/>
      <c r="G63" s="185"/>
      <c r="H63" s="185"/>
      <c r="I63" s="185"/>
      <c r="J63" s="186">
        <f>J153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7"/>
      <c r="C64" s="178"/>
      <c r="D64" s="179" t="s">
        <v>136</v>
      </c>
      <c r="E64" s="180"/>
      <c r="F64" s="180"/>
      <c r="G64" s="180"/>
      <c r="H64" s="180"/>
      <c r="I64" s="180"/>
      <c r="J64" s="181">
        <f>J172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1360</v>
      </c>
      <c r="E65" s="180"/>
      <c r="F65" s="180"/>
      <c r="G65" s="180"/>
      <c r="H65" s="180"/>
      <c r="I65" s="180"/>
      <c r="J65" s="181">
        <f>J173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141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72" t="str">
        <f>E7</f>
        <v>Novostavba skladovací haly - Havlíčkův Brod</v>
      </c>
      <c r="F75" s="35"/>
      <c r="G75" s="35"/>
      <c r="H75" s="35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112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SO_04 - demolice</v>
      </c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>Havlíčkův Brod</v>
      </c>
      <c r="G79" s="43"/>
      <c r="H79" s="43"/>
      <c r="I79" s="35" t="s">
        <v>23</v>
      </c>
      <c r="J79" s="75" t="str">
        <f>IF(J12="","",J12)</f>
        <v>3. 3. 2026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40.05" customHeight="1">
      <c r="A81" s="41"/>
      <c r="B81" s="42"/>
      <c r="C81" s="35" t="s">
        <v>25</v>
      </c>
      <c r="D81" s="43"/>
      <c r="E81" s="43"/>
      <c r="F81" s="30" t="str">
        <f>E15</f>
        <v>Technické služby Havlíčkův Brod, Na Valech 3523</v>
      </c>
      <c r="G81" s="43"/>
      <c r="H81" s="43"/>
      <c r="I81" s="35" t="s">
        <v>31</v>
      </c>
      <c r="J81" s="39" t="str">
        <f>E21</f>
        <v>AGROPROJEKT Jihlava, spol.s r.o., Strojírenská 4/7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3"/>
      <c r="E82" s="43"/>
      <c r="F82" s="30" t="str">
        <f>IF(E18="","",E18)</f>
        <v>Vyplň údaj</v>
      </c>
      <c r="G82" s="43"/>
      <c r="H82" s="43"/>
      <c r="I82" s="35" t="s">
        <v>34</v>
      </c>
      <c r="J82" s="39" t="str">
        <f>E24</f>
        <v>Fr.Neuwirth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8"/>
      <c r="B84" s="189"/>
      <c r="C84" s="190" t="s">
        <v>142</v>
      </c>
      <c r="D84" s="191" t="s">
        <v>57</v>
      </c>
      <c r="E84" s="191" t="s">
        <v>53</v>
      </c>
      <c r="F84" s="191" t="s">
        <v>54</v>
      </c>
      <c r="G84" s="191" t="s">
        <v>143</v>
      </c>
      <c r="H84" s="191" t="s">
        <v>144</v>
      </c>
      <c r="I84" s="191" t="s">
        <v>145</v>
      </c>
      <c r="J84" s="191" t="s">
        <v>118</v>
      </c>
      <c r="K84" s="192" t="s">
        <v>146</v>
      </c>
      <c r="L84" s="193"/>
      <c r="M84" s="95" t="s">
        <v>19</v>
      </c>
      <c r="N84" s="96" t="s">
        <v>42</v>
      </c>
      <c r="O84" s="96" t="s">
        <v>147</v>
      </c>
      <c r="P84" s="96" t="s">
        <v>148</v>
      </c>
      <c r="Q84" s="96" t="s">
        <v>149</v>
      </c>
      <c r="R84" s="96" t="s">
        <v>150</v>
      </c>
      <c r="S84" s="96" t="s">
        <v>151</v>
      </c>
      <c r="T84" s="97" t="s">
        <v>152</v>
      </c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</row>
    <row r="85" s="2" customFormat="1" ht="22.8" customHeight="1">
      <c r="A85" s="41"/>
      <c r="B85" s="42"/>
      <c r="C85" s="102" t="s">
        <v>153</v>
      </c>
      <c r="D85" s="43"/>
      <c r="E85" s="43"/>
      <c r="F85" s="43"/>
      <c r="G85" s="43"/>
      <c r="H85" s="43"/>
      <c r="I85" s="43"/>
      <c r="J85" s="194">
        <f>BK85</f>
        <v>0</v>
      </c>
      <c r="K85" s="43"/>
      <c r="L85" s="47"/>
      <c r="M85" s="98"/>
      <c r="N85" s="195"/>
      <c r="O85" s="99"/>
      <c r="P85" s="196">
        <f>P86+P172+P173</f>
        <v>0</v>
      </c>
      <c r="Q85" s="99"/>
      <c r="R85" s="196">
        <f>R86+R172+R173</f>
        <v>0.0063250000000000008</v>
      </c>
      <c r="S85" s="99"/>
      <c r="T85" s="197">
        <f>T86+T172+T173</f>
        <v>85.806253000000027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71</v>
      </c>
      <c r="AU85" s="20" t="s">
        <v>119</v>
      </c>
      <c r="BK85" s="198">
        <f>BK86+BK172+BK173</f>
        <v>0</v>
      </c>
    </row>
    <row r="86" s="12" customFormat="1" ht="25.92" customHeight="1">
      <c r="A86" s="12"/>
      <c r="B86" s="199"/>
      <c r="C86" s="200"/>
      <c r="D86" s="201" t="s">
        <v>71</v>
      </c>
      <c r="E86" s="202" t="s">
        <v>154</v>
      </c>
      <c r="F86" s="202" t="s">
        <v>155</v>
      </c>
      <c r="G86" s="200"/>
      <c r="H86" s="200"/>
      <c r="I86" s="203"/>
      <c r="J86" s="204">
        <f>BK86</f>
        <v>0</v>
      </c>
      <c r="K86" s="200"/>
      <c r="L86" s="205"/>
      <c r="M86" s="206"/>
      <c r="N86" s="207"/>
      <c r="O86" s="207"/>
      <c r="P86" s="208">
        <f>P87+P90+P153</f>
        <v>0</v>
      </c>
      <c r="Q86" s="207"/>
      <c r="R86" s="208">
        <f>R87+R90+R153</f>
        <v>0.0063250000000000008</v>
      </c>
      <c r="S86" s="207"/>
      <c r="T86" s="209">
        <f>T87+T90+T153</f>
        <v>85.606253000000024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79</v>
      </c>
      <c r="AT86" s="211" t="s">
        <v>71</v>
      </c>
      <c r="AU86" s="211" t="s">
        <v>72</v>
      </c>
      <c r="AY86" s="210" t="s">
        <v>156</v>
      </c>
      <c r="BK86" s="212">
        <f>BK87+BK90+BK153</f>
        <v>0</v>
      </c>
    </row>
    <row r="87" s="12" customFormat="1" ht="22.8" customHeight="1">
      <c r="A87" s="12"/>
      <c r="B87" s="199"/>
      <c r="C87" s="200"/>
      <c r="D87" s="201" t="s">
        <v>71</v>
      </c>
      <c r="E87" s="213" t="s">
        <v>79</v>
      </c>
      <c r="F87" s="213" t="s">
        <v>1361</v>
      </c>
      <c r="G87" s="200"/>
      <c r="H87" s="200"/>
      <c r="I87" s="203"/>
      <c r="J87" s="214">
        <f>BK87</f>
        <v>0</v>
      </c>
      <c r="K87" s="200"/>
      <c r="L87" s="205"/>
      <c r="M87" s="206"/>
      <c r="N87" s="207"/>
      <c r="O87" s="207"/>
      <c r="P87" s="208">
        <f>SUM(P88:P89)</f>
        <v>0</v>
      </c>
      <c r="Q87" s="207"/>
      <c r="R87" s="208">
        <f>SUM(R88:R89)</f>
        <v>0</v>
      </c>
      <c r="S87" s="207"/>
      <c r="T87" s="209">
        <f>SUM(T88:T89)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0" t="s">
        <v>79</v>
      </c>
      <c r="AT87" s="211" t="s">
        <v>71</v>
      </c>
      <c r="AU87" s="211" t="s">
        <v>79</v>
      </c>
      <c r="AY87" s="210" t="s">
        <v>156</v>
      </c>
      <c r="BK87" s="212">
        <f>SUM(BK88:BK89)</f>
        <v>0</v>
      </c>
    </row>
    <row r="88" s="2" customFormat="1" ht="16.5" customHeight="1">
      <c r="A88" s="41"/>
      <c r="B88" s="42"/>
      <c r="C88" s="215" t="s">
        <v>79</v>
      </c>
      <c r="D88" s="215" t="s">
        <v>158</v>
      </c>
      <c r="E88" s="216" t="s">
        <v>1362</v>
      </c>
      <c r="F88" s="217" t="s">
        <v>1363</v>
      </c>
      <c r="G88" s="218" t="s">
        <v>398</v>
      </c>
      <c r="H88" s="219">
        <v>6.5</v>
      </c>
      <c r="I88" s="220"/>
      <c r="J88" s="221">
        <f>ROUND(I88*H88,2)</f>
        <v>0</v>
      </c>
      <c r="K88" s="217" t="s">
        <v>19</v>
      </c>
      <c r="L88" s="47"/>
      <c r="M88" s="222" t="s">
        <v>19</v>
      </c>
      <c r="N88" s="223" t="s">
        <v>43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163</v>
      </c>
      <c r="AT88" s="226" t="s">
        <v>158</v>
      </c>
      <c r="AU88" s="226" t="s">
        <v>81</v>
      </c>
      <c r="AY88" s="20" t="s">
        <v>156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79</v>
      </c>
      <c r="BK88" s="227">
        <f>ROUND(I88*H88,2)</f>
        <v>0</v>
      </c>
      <c r="BL88" s="20" t="s">
        <v>163</v>
      </c>
      <c r="BM88" s="226" t="s">
        <v>1364</v>
      </c>
    </row>
    <row r="89" s="2" customFormat="1" ht="16.5" customHeight="1">
      <c r="A89" s="41"/>
      <c r="B89" s="42"/>
      <c r="C89" s="215" t="s">
        <v>81</v>
      </c>
      <c r="D89" s="215" t="s">
        <v>158</v>
      </c>
      <c r="E89" s="216" t="s">
        <v>1365</v>
      </c>
      <c r="F89" s="217" t="s">
        <v>1366</v>
      </c>
      <c r="G89" s="218" t="s">
        <v>398</v>
      </c>
      <c r="H89" s="219">
        <v>6.5</v>
      </c>
      <c r="I89" s="220"/>
      <c r="J89" s="221">
        <f>ROUND(I89*H89,2)</f>
        <v>0</v>
      </c>
      <c r="K89" s="217" t="s">
        <v>19</v>
      </c>
      <c r="L89" s="47"/>
      <c r="M89" s="222" t="s">
        <v>19</v>
      </c>
      <c r="N89" s="223" t="s">
        <v>43</v>
      </c>
      <c r="O89" s="87"/>
      <c r="P89" s="224">
        <f>O89*H89</f>
        <v>0</v>
      </c>
      <c r="Q89" s="224">
        <v>0</v>
      </c>
      <c r="R89" s="224">
        <f>Q89*H89</f>
        <v>0</v>
      </c>
      <c r="S89" s="224">
        <v>0</v>
      </c>
      <c r="T89" s="22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163</v>
      </c>
      <c r="AT89" s="226" t="s">
        <v>158</v>
      </c>
      <c r="AU89" s="226" t="s">
        <v>81</v>
      </c>
      <c r="AY89" s="20" t="s">
        <v>156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79</v>
      </c>
      <c r="BK89" s="227">
        <f>ROUND(I89*H89,2)</f>
        <v>0</v>
      </c>
      <c r="BL89" s="20" t="s">
        <v>163</v>
      </c>
      <c r="BM89" s="226" t="s">
        <v>1367</v>
      </c>
    </row>
    <row r="90" s="12" customFormat="1" ht="22.8" customHeight="1">
      <c r="A90" s="12"/>
      <c r="B90" s="199"/>
      <c r="C90" s="200"/>
      <c r="D90" s="201" t="s">
        <v>71</v>
      </c>
      <c r="E90" s="213" t="s">
        <v>1368</v>
      </c>
      <c r="F90" s="213" t="s">
        <v>1369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SUM(P91:P152)</f>
        <v>0</v>
      </c>
      <c r="Q90" s="207"/>
      <c r="R90" s="208">
        <f>SUM(R91:R152)</f>
        <v>0.0063250000000000008</v>
      </c>
      <c r="S90" s="207"/>
      <c r="T90" s="209">
        <f>SUM(T91:T152)</f>
        <v>85.606253000000024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156</v>
      </c>
      <c r="BK90" s="212">
        <f>SUM(BK91:BK152)</f>
        <v>0</v>
      </c>
    </row>
    <row r="91" s="2" customFormat="1" ht="21.75" customHeight="1">
      <c r="A91" s="41"/>
      <c r="B91" s="42"/>
      <c r="C91" s="215" t="s">
        <v>170</v>
      </c>
      <c r="D91" s="215" t="s">
        <v>158</v>
      </c>
      <c r="E91" s="216" t="s">
        <v>1370</v>
      </c>
      <c r="F91" s="217" t="s">
        <v>1371</v>
      </c>
      <c r="G91" s="218" t="s">
        <v>227</v>
      </c>
      <c r="H91" s="219">
        <v>473.02499999999998</v>
      </c>
      <c r="I91" s="220"/>
      <c r="J91" s="221">
        <f>ROUND(I91*H91,2)</f>
        <v>0</v>
      </c>
      <c r="K91" s="217" t="s">
        <v>162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0.0089999999999999993</v>
      </c>
      <c r="T91" s="225">
        <f>S91*H91</f>
        <v>4.2572249999999991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163</v>
      </c>
      <c r="AT91" s="226" t="s">
        <v>158</v>
      </c>
      <c r="AU91" s="226" t="s">
        <v>81</v>
      </c>
      <c r="AY91" s="20" t="s">
        <v>156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163</v>
      </c>
      <c r="BM91" s="226" t="s">
        <v>1372</v>
      </c>
    </row>
    <row r="92" s="2" customFormat="1">
      <c r="A92" s="41"/>
      <c r="B92" s="42"/>
      <c r="C92" s="43"/>
      <c r="D92" s="228" t="s">
        <v>165</v>
      </c>
      <c r="E92" s="43"/>
      <c r="F92" s="229" t="s">
        <v>1373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165</v>
      </c>
      <c r="AU92" s="20" t="s">
        <v>81</v>
      </c>
    </row>
    <row r="93" s="13" customFormat="1">
      <c r="A93" s="13"/>
      <c r="B93" s="233"/>
      <c r="C93" s="234"/>
      <c r="D93" s="235" t="s">
        <v>167</v>
      </c>
      <c r="E93" s="236" t="s">
        <v>19</v>
      </c>
      <c r="F93" s="237" t="s">
        <v>1374</v>
      </c>
      <c r="G93" s="234"/>
      <c r="H93" s="238">
        <v>473.02499999999998</v>
      </c>
      <c r="I93" s="239"/>
      <c r="J93" s="234"/>
      <c r="K93" s="234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167</v>
      </c>
      <c r="AU93" s="244" t="s">
        <v>81</v>
      </c>
      <c r="AV93" s="13" t="s">
        <v>81</v>
      </c>
      <c r="AW93" s="13" t="s">
        <v>33</v>
      </c>
      <c r="AX93" s="13" t="s">
        <v>72</v>
      </c>
      <c r="AY93" s="244" t="s">
        <v>156</v>
      </c>
    </row>
    <row r="94" s="14" customFormat="1">
      <c r="A94" s="14"/>
      <c r="B94" s="245"/>
      <c r="C94" s="246"/>
      <c r="D94" s="235" t="s">
        <v>167</v>
      </c>
      <c r="E94" s="247" t="s">
        <v>19</v>
      </c>
      <c r="F94" s="248" t="s">
        <v>169</v>
      </c>
      <c r="G94" s="246"/>
      <c r="H94" s="249">
        <v>473.02499999999998</v>
      </c>
      <c r="I94" s="250"/>
      <c r="J94" s="246"/>
      <c r="K94" s="246"/>
      <c r="L94" s="251"/>
      <c r="M94" s="252"/>
      <c r="N94" s="253"/>
      <c r="O94" s="253"/>
      <c r="P94" s="253"/>
      <c r="Q94" s="253"/>
      <c r="R94" s="253"/>
      <c r="S94" s="253"/>
      <c r="T94" s="25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5" t="s">
        <v>167</v>
      </c>
      <c r="AU94" s="255" t="s">
        <v>81</v>
      </c>
      <c r="AV94" s="14" t="s">
        <v>170</v>
      </c>
      <c r="AW94" s="14" t="s">
        <v>33</v>
      </c>
      <c r="AX94" s="14" t="s">
        <v>79</v>
      </c>
      <c r="AY94" s="255" t="s">
        <v>156</v>
      </c>
    </row>
    <row r="95" s="2" customFormat="1" ht="16.5" customHeight="1">
      <c r="A95" s="41"/>
      <c r="B95" s="42"/>
      <c r="C95" s="215" t="s">
        <v>163</v>
      </c>
      <c r="D95" s="215" t="s">
        <v>158</v>
      </c>
      <c r="E95" s="216" t="s">
        <v>1375</v>
      </c>
      <c r="F95" s="217" t="s">
        <v>1376</v>
      </c>
      <c r="G95" s="218" t="s">
        <v>398</v>
      </c>
      <c r="H95" s="219">
        <v>37.200000000000003</v>
      </c>
      <c r="I95" s="220"/>
      <c r="J95" s="221">
        <f>ROUND(I95*H95,2)</f>
        <v>0</v>
      </c>
      <c r="K95" s="217" t="s">
        <v>162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0.0025999999999999999</v>
      </c>
      <c r="T95" s="225">
        <f>S95*H95</f>
        <v>0.09672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163</v>
      </c>
      <c r="AT95" s="226" t="s">
        <v>158</v>
      </c>
      <c r="AU95" s="226" t="s">
        <v>81</v>
      </c>
      <c r="AY95" s="20" t="s">
        <v>156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163</v>
      </c>
      <c r="BM95" s="226" t="s">
        <v>1377</v>
      </c>
    </row>
    <row r="96" s="2" customFormat="1">
      <c r="A96" s="41"/>
      <c r="B96" s="42"/>
      <c r="C96" s="43"/>
      <c r="D96" s="228" t="s">
        <v>165</v>
      </c>
      <c r="E96" s="43"/>
      <c r="F96" s="229" t="s">
        <v>1378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165</v>
      </c>
      <c r="AU96" s="20" t="s">
        <v>81</v>
      </c>
    </row>
    <row r="97" s="13" customFormat="1">
      <c r="A97" s="13"/>
      <c r="B97" s="233"/>
      <c r="C97" s="234"/>
      <c r="D97" s="235" t="s">
        <v>167</v>
      </c>
      <c r="E97" s="236" t="s">
        <v>19</v>
      </c>
      <c r="F97" s="237" t="s">
        <v>1379</v>
      </c>
      <c r="G97" s="234"/>
      <c r="H97" s="238">
        <v>37.200000000000003</v>
      </c>
      <c r="I97" s="239"/>
      <c r="J97" s="234"/>
      <c r="K97" s="234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167</v>
      </c>
      <c r="AU97" s="244" t="s">
        <v>81</v>
      </c>
      <c r="AV97" s="13" t="s">
        <v>81</v>
      </c>
      <c r="AW97" s="13" t="s">
        <v>33</v>
      </c>
      <c r="AX97" s="13" t="s">
        <v>72</v>
      </c>
      <c r="AY97" s="244" t="s">
        <v>156</v>
      </c>
    </row>
    <row r="98" s="14" customFormat="1">
      <c r="A98" s="14"/>
      <c r="B98" s="245"/>
      <c r="C98" s="246"/>
      <c r="D98" s="235" t="s">
        <v>167</v>
      </c>
      <c r="E98" s="247" t="s">
        <v>19</v>
      </c>
      <c r="F98" s="248" t="s">
        <v>169</v>
      </c>
      <c r="G98" s="246"/>
      <c r="H98" s="249">
        <v>37.200000000000003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167</v>
      </c>
      <c r="AU98" s="255" t="s">
        <v>81</v>
      </c>
      <c r="AV98" s="14" t="s">
        <v>170</v>
      </c>
      <c r="AW98" s="14" t="s">
        <v>33</v>
      </c>
      <c r="AX98" s="14" t="s">
        <v>79</v>
      </c>
      <c r="AY98" s="255" t="s">
        <v>156</v>
      </c>
    </row>
    <row r="99" s="2" customFormat="1" ht="16.5" customHeight="1">
      <c r="A99" s="41"/>
      <c r="B99" s="42"/>
      <c r="C99" s="215" t="s">
        <v>190</v>
      </c>
      <c r="D99" s="215" t="s">
        <v>158</v>
      </c>
      <c r="E99" s="216" t="s">
        <v>1380</v>
      </c>
      <c r="F99" s="217" t="s">
        <v>1381</v>
      </c>
      <c r="G99" s="218" t="s">
        <v>398</v>
      </c>
      <c r="H99" s="219">
        <v>19.199999999999999</v>
      </c>
      <c r="I99" s="220"/>
      <c r="J99" s="221">
        <f>ROUND(I99*H99,2)</f>
        <v>0</v>
      </c>
      <c r="K99" s="217" t="s">
        <v>162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0.0039399999999999999</v>
      </c>
      <c r="T99" s="225">
        <f>S99*H99</f>
        <v>0.075647999999999993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163</v>
      </c>
      <c r="AT99" s="226" t="s">
        <v>158</v>
      </c>
      <c r="AU99" s="226" t="s">
        <v>81</v>
      </c>
      <c r="AY99" s="20" t="s">
        <v>156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163</v>
      </c>
      <c r="BM99" s="226" t="s">
        <v>1382</v>
      </c>
    </row>
    <row r="100" s="2" customFormat="1">
      <c r="A100" s="41"/>
      <c r="B100" s="42"/>
      <c r="C100" s="43"/>
      <c r="D100" s="228" t="s">
        <v>165</v>
      </c>
      <c r="E100" s="43"/>
      <c r="F100" s="229" t="s">
        <v>1383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165</v>
      </c>
      <c r="AU100" s="20" t="s">
        <v>81</v>
      </c>
    </row>
    <row r="101" s="13" customFormat="1">
      <c r="A101" s="13"/>
      <c r="B101" s="233"/>
      <c r="C101" s="234"/>
      <c r="D101" s="235" t="s">
        <v>167</v>
      </c>
      <c r="E101" s="236" t="s">
        <v>19</v>
      </c>
      <c r="F101" s="237" t="s">
        <v>1384</v>
      </c>
      <c r="G101" s="234"/>
      <c r="H101" s="238">
        <v>19.199999999999999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167</v>
      </c>
      <c r="AU101" s="244" t="s">
        <v>81</v>
      </c>
      <c r="AV101" s="13" t="s">
        <v>81</v>
      </c>
      <c r="AW101" s="13" t="s">
        <v>33</v>
      </c>
      <c r="AX101" s="13" t="s">
        <v>72</v>
      </c>
      <c r="AY101" s="244" t="s">
        <v>156</v>
      </c>
    </row>
    <row r="102" s="14" customFormat="1">
      <c r="A102" s="14"/>
      <c r="B102" s="245"/>
      <c r="C102" s="246"/>
      <c r="D102" s="235" t="s">
        <v>167</v>
      </c>
      <c r="E102" s="247" t="s">
        <v>19</v>
      </c>
      <c r="F102" s="248" t="s">
        <v>169</v>
      </c>
      <c r="G102" s="246"/>
      <c r="H102" s="249">
        <v>19.199999999999999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167</v>
      </c>
      <c r="AU102" s="255" t="s">
        <v>81</v>
      </c>
      <c r="AV102" s="14" t="s">
        <v>170</v>
      </c>
      <c r="AW102" s="14" t="s">
        <v>33</v>
      </c>
      <c r="AX102" s="14" t="s">
        <v>79</v>
      </c>
      <c r="AY102" s="255" t="s">
        <v>156</v>
      </c>
    </row>
    <row r="103" s="2" customFormat="1" ht="24.15" customHeight="1">
      <c r="A103" s="41"/>
      <c r="B103" s="42"/>
      <c r="C103" s="215" t="s">
        <v>196</v>
      </c>
      <c r="D103" s="215" t="s">
        <v>158</v>
      </c>
      <c r="E103" s="216" t="s">
        <v>1385</v>
      </c>
      <c r="F103" s="217" t="s">
        <v>1386</v>
      </c>
      <c r="G103" s="218" t="s">
        <v>227</v>
      </c>
      <c r="H103" s="219">
        <v>17.100000000000001</v>
      </c>
      <c r="I103" s="220"/>
      <c r="J103" s="221">
        <f>ROUND(I103*H103,2)</f>
        <v>0</v>
      </c>
      <c r="K103" s="217" t="s">
        <v>162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0.023</v>
      </c>
      <c r="T103" s="225">
        <f>S103*H103</f>
        <v>0.39330000000000004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163</v>
      </c>
      <c r="AT103" s="226" t="s">
        <v>158</v>
      </c>
      <c r="AU103" s="226" t="s">
        <v>81</v>
      </c>
      <c r="AY103" s="20" t="s">
        <v>156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163</v>
      </c>
      <c r="BM103" s="226" t="s">
        <v>1387</v>
      </c>
    </row>
    <row r="104" s="2" customFormat="1">
      <c r="A104" s="41"/>
      <c r="B104" s="42"/>
      <c r="C104" s="43"/>
      <c r="D104" s="228" t="s">
        <v>165</v>
      </c>
      <c r="E104" s="43"/>
      <c r="F104" s="229" t="s">
        <v>1388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165</v>
      </c>
      <c r="AU104" s="20" t="s">
        <v>81</v>
      </c>
    </row>
    <row r="105" s="13" customFormat="1">
      <c r="A105" s="13"/>
      <c r="B105" s="233"/>
      <c r="C105" s="234"/>
      <c r="D105" s="235" t="s">
        <v>167</v>
      </c>
      <c r="E105" s="236" t="s">
        <v>19</v>
      </c>
      <c r="F105" s="237" t="s">
        <v>1389</v>
      </c>
      <c r="G105" s="234"/>
      <c r="H105" s="238">
        <v>17.100000000000001</v>
      </c>
      <c r="I105" s="239"/>
      <c r="J105" s="234"/>
      <c r="K105" s="234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167</v>
      </c>
      <c r="AU105" s="244" t="s">
        <v>81</v>
      </c>
      <c r="AV105" s="13" t="s">
        <v>81</v>
      </c>
      <c r="AW105" s="13" t="s">
        <v>33</v>
      </c>
      <c r="AX105" s="13" t="s">
        <v>72</v>
      </c>
      <c r="AY105" s="244" t="s">
        <v>156</v>
      </c>
    </row>
    <row r="106" s="14" customFormat="1">
      <c r="A106" s="14"/>
      <c r="B106" s="245"/>
      <c r="C106" s="246"/>
      <c r="D106" s="235" t="s">
        <v>167</v>
      </c>
      <c r="E106" s="247" t="s">
        <v>19</v>
      </c>
      <c r="F106" s="248" t="s">
        <v>169</v>
      </c>
      <c r="G106" s="246"/>
      <c r="H106" s="249">
        <v>17.100000000000001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167</v>
      </c>
      <c r="AU106" s="255" t="s">
        <v>81</v>
      </c>
      <c r="AV106" s="14" t="s">
        <v>170</v>
      </c>
      <c r="AW106" s="14" t="s">
        <v>33</v>
      </c>
      <c r="AX106" s="14" t="s">
        <v>79</v>
      </c>
      <c r="AY106" s="255" t="s">
        <v>156</v>
      </c>
    </row>
    <row r="107" s="2" customFormat="1" ht="16.5" customHeight="1">
      <c r="A107" s="41"/>
      <c r="B107" s="42"/>
      <c r="C107" s="215" t="s">
        <v>201</v>
      </c>
      <c r="D107" s="215" t="s">
        <v>158</v>
      </c>
      <c r="E107" s="216" t="s">
        <v>1390</v>
      </c>
      <c r="F107" s="217" t="s">
        <v>1391</v>
      </c>
      <c r="G107" s="218" t="s">
        <v>227</v>
      </c>
      <c r="H107" s="219">
        <v>133.66800000000001</v>
      </c>
      <c r="I107" s="220"/>
      <c r="J107" s="221">
        <f>ROUND(I107*H107,2)</f>
        <v>0</v>
      </c>
      <c r="K107" s="217" t="s">
        <v>162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0.16800000000000001</v>
      </c>
      <c r="T107" s="225">
        <f>S107*H107</f>
        <v>22.456224000000002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163</v>
      </c>
      <c r="AT107" s="226" t="s">
        <v>158</v>
      </c>
      <c r="AU107" s="226" t="s">
        <v>81</v>
      </c>
      <c r="AY107" s="20" t="s">
        <v>156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163</v>
      </c>
      <c r="BM107" s="226" t="s">
        <v>1392</v>
      </c>
    </row>
    <row r="108" s="2" customFormat="1">
      <c r="A108" s="41"/>
      <c r="B108" s="42"/>
      <c r="C108" s="43"/>
      <c r="D108" s="228" t="s">
        <v>165</v>
      </c>
      <c r="E108" s="43"/>
      <c r="F108" s="229" t="s">
        <v>1393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165</v>
      </c>
      <c r="AU108" s="20" t="s">
        <v>81</v>
      </c>
    </row>
    <row r="109" s="15" customFormat="1">
      <c r="A109" s="15"/>
      <c r="B109" s="256"/>
      <c r="C109" s="257"/>
      <c r="D109" s="235" t="s">
        <v>167</v>
      </c>
      <c r="E109" s="258" t="s">
        <v>19</v>
      </c>
      <c r="F109" s="259" t="s">
        <v>1394</v>
      </c>
      <c r="G109" s="257"/>
      <c r="H109" s="258" t="s">
        <v>19</v>
      </c>
      <c r="I109" s="260"/>
      <c r="J109" s="257"/>
      <c r="K109" s="257"/>
      <c r="L109" s="261"/>
      <c r="M109" s="262"/>
      <c r="N109" s="263"/>
      <c r="O109" s="263"/>
      <c r="P109" s="263"/>
      <c r="Q109" s="263"/>
      <c r="R109" s="263"/>
      <c r="S109" s="263"/>
      <c r="T109" s="264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5" t="s">
        <v>167</v>
      </c>
      <c r="AU109" s="265" t="s">
        <v>81</v>
      </c>
      <c r="AV109" s="15" t="s">
        <v>79</v>
      </c>
      <c r="AW109" s="15" t="s">
        <v>33</v>
      </c>
      <c r="AX109" s="15" t="s">
        <v>72</v>
      </c>
      <c r="AY109" s="265" t="s">
        <v>156</v>
      </c>
    </row>
    <row r="110" s="13" customFormat="1">
      <c r="A110" s="13"/>
      <c r="B110" s="233"/>
      <c r="C110" s="234"/>
      <c r="D110" s="235" t="s">
        <v>167</v>
      </c>
      <c r="E110" s="236" t="s">
        <v>19</v>
      </c>
      <c r="F110" s="237" t="s">
        <v>1395</v>
      </c>
      <c r="G110" s="234"/>
      <c r="H110" s="238">
        <v>133.66800000000001</v>
      </c>
      <c r="I110" s="239"/>
      <c r="J110" s="234"/>
      <c r="K110" s="234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167</v>
      </c>
      <c r="AU110" s="244" t="s">
        <v>81</v>
      </c>
      <c r="AV110" s="13" t="s">
        <v>81</v>
      </c>
      <c r="AW110" s="13" t="s">
        <v>33</v>
      </c>
      <c r="AX110" s="13" t="s">
        <v>72</v>
      </c>
      <c r="AY110" s="244" t="s">
        <v>156</v>
      </c>
    </row>
    <row r="111" s="14" customFormat="1">
      <c r="A111" s="14"/>
      <c r="B111" s="245"/>
      <c r="C111" s="246"/>
      <c r="D111" s="235" t="s">
        <v>167</v>
      </c>
      <c r="E111" s="247" t="s">
        <v>19</v>
      </c>
      <c r="F111" s="248" t="s">
        <v>169</v>
      </c>
      <c r="G111" s="246"/>
      <c r="H111" s="249">
        <v>133.66800000000001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167</v>
      </c>
      <c r="AU111" s="255" t="s">
        <v>81</v>
      </c>
      <c r="AV111" s="14" t="s">
        <v>170</v>
      </c>
      <c r="AW111" s="14" t="s">
        <v>33</v>
      </c>
      <c r="AX111" s="14" t="s">
        <v>79</v>
      </c>
      <c r="AY111" s="255" t="s">
        <v>156</v>
      </c>
    </row>
    <row r="112" s="2" customFormat="1" ht="21.75" customHeight="1">
      <c r="A112" s="41"/>
      <c r="B112" s="42"/>
      <c r="C112" s="215" t="s">
        <v>210</v>
      </c>
      <c r="D112" s="215" t="s">
        <v>158</v>
      </c>
      <c r="E112" s="216" t="s">
        <v>1396</v>
      </c>
      <c r="F112" s="217" t="s">
        <v>1397</v>
      </c>
      <c r="G112" s="218" t="s">
        <v>218</v>
      </c>
      <c r="H112" s="219">
        <v>2.6440000000000001</v>
      </c>
      <c r="I112" s="220"/>
      <c r="J112" s="221">
        <f>ROUND(I112*H112,2)</f>
        <v>0</v>
      </c>
      <c r="K112" s="217" t="s">
        <v>162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1</v>
      </c>
      <c r="T112" s="225">
        <f>S112*H112</f>
        <v>2.6440000000000001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163</v>
      </c>
      <c r="AT112" s="226" t="s">
        <v>158</v>
      </c>
      <c r="AU112" s="226" t="s">
        <v>81</v>
      </c>
      <c r="AY112" s="20" t="s">
        <v>156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163</v>
      </c>
      <c r="BM112" s="226" t="s">
        <v>1398</v>
      </c>
    </row>
    <row r="113" s="2" customFormat="1">
      <c r="A113" s="41"/>
      <c r="B113" s="42"/>
      <c r="C113" s="43"/>
      <c r="D113" s="228" t="s">
        <v>165</v>
      </c>
      <c r="E113" s="43"/>
      <c r="F113" s="229" t="s">
        <v>1399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165</v>
      </c>
      <c r="AU113" s="20" t="s">
        <v>81</v>
      </c>
    </row>
    <row r="114" s="15" customFormat="1">
      <c r="A114" s="15"/>
      <c r="B114" s="256"/>
      <c r="C114" s="257"/>
      <c r="D114" s="235" t="s">
        <v>167</v>
      </c>
      <c r="E114" s="258" t="s">
        <v>19</v>
      </c>
      <c r="F114" s="259" t="s">
        <v>1400</v>
      </c>
      <c r="G114" s="257"/>
      <c r="H114" s="258" t="s">
        <v>19</v>
      </c>
      <c r="I114" s="260"/>
      <c r="J114" s="257"/>
      <c r="K114" s="257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167</v>
      </c>
      <c r="AU114" s="265" t="s">
        <v>81</v>
      </c>
      <c r="AV114" s="15" t="s">
        <v>79</v>
      </c>
      <c r="AW114" s="15" t="s">
        <v>33</v>
      </c>
      <c r="AX114" s="15" t="s">
        <v>72</v>
      </c>
      <c r="AY114" s="265" t="s">
        <v>156</v>
      </c>
    </row>
    <row r="115" s="13" customFormat="1">
      <c r="A115" s="13"/>
      <c r="B115" s="233"/>
      <c r="C115" s="234"/>
      <c r="D115" s="235" t="s">
        <v>167</v>
      </c>
      <c r="E115" s="236" t="s">
        <v>19</v>
      </c>
      <c r="F115" s="237" t="s">
        <v>1401</v>
      </c>
      <c r="G115" s="234"/>
      <c r="H115" s="238">
        <v>2.6440000000000001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167</v>
      </c>
      <c r="AU115" s="244" t="s">
        <v>81</v>
      </c>
      <c r="AV115" s="13" t="s">
        <v>81</v>
      </c>
      <c r="AW115" s="13" t="s">
        <v>33</v>
      </c>
      <c r="AX115" s="13" t="s">
        <v>72</v>
      </c>
      <c r="AY115" s="244" t="s">
        <v>156</v>
      </c>
    </row>
    <row r="116" s="14" customFormat="1">
      <c r="A116" s="14"/>
      <c r="B116" s="245"/>
      <c r="C116" s="246"/>
      <c r="D116" s="235" t="s">
        <v>167</v>
      </c>
      <c r="E116" s="247" t="s">
        <v>19</v>
      </c>
      <c r="F116" s="248" t="s">
        <v>169</v>
      </c>
      <c r="G116" s="246"/>
      <c r="H116" s="249">
        <v>2.6440000000000001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167</v>
      </c>
      <c r="AU116" s="255" t="s">
        <v>81</v>
      </c>
      <c r="AV116" s="14" t="s">
        <v>170</v>
      </c>
      <c r="AW116" s="14" t="s">
        <v>33</v>
      </c>
      <c r="AX116" s="14" t="s">
        <v>79</v>
      </c>
      <c r="AY116" s="255" t="s">
        <v>156</v>
      </c>
    </row>
    <row r="117" s="2" customFormat="1" ht="21.75" customHeight="1">
      <c r="A117" s="41"/>
      <c r="B117" s="42"/>
      <c r="C117" s="215" t="s">
        <v>215</v>
      </c>
      <c r="D117" s="215" t="s">
        <v>158</v>
      </c>
      <c r="E117" s="216" t="s">
        <v>1402</v>
      </c>
      <c r="F117" s="217" t="s">
        <v>1403</v>
      </c>
      <c r="G117" s="218" t="s">
        <v>398</v>
      </c>
      <c r="H117" s="219">
        <v>18.539999999999999</v>
      </c>
      <c r="I117" s="220"/>
      <c r="J117" s="221">
        <f>ROUND(I117*H117,2)</f>
        <v>0</v>
      </c>
      <c r="K117" s="217" t="s">
        <v>162</v>
      </c>
      <c r="L117" s="47"/>
      <c r="M117" s="222" t="s">
        <v>19</v>
      </c>
      <c r="N117" s="223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0.025399999999999999</v>
      </c>
      <c r="T117" s="225">
        <f>S117*H117</f>
        <v>0.47091599999999995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163</v>
      </c>
      <c r="AT117" s="226" t="s">
        <v>158</v>
      </c>
      <c r="AU117" s="226" t="s">
        <v>81</v>
      </c>
      <c r="AY117" s="20" t="s">
        <v>156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163</v>
      </c>
      <c r="BM117" s="226" t="s">
        <v>1404</v>
      </c>
    </row>
    <row r="118" s="2" customFormat="1">
      <c r="A118" s="41"/>
      <c r="B118" s="42"/>
      <c r="C118" s="43"/>
      <c r="D118" s="228" t="s">
        <v>165</v>
      </c>
      <c r="E118" s="43"/>
      <c r="F118" s="229" t="s">
        <v>1405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165</v>
      </c>
      <c r="AU118" s="20" t="s">
        <v>81</v>
      </c>
    </row>
    <row r="119" s="15" customFormat="1">
      <c r="A119" s="15"/>
      <c r="B119" s="256"/>
      <c r="C119" s="257"/>
      <c r="D119" s="235" t="s">
        <v>167</v>
      </c>
      <c r="E119" s="258" t="s">
        <v>19</v>
      </c>
      <c r="F119" s="259" t="s">
        <v>1406</v>
      </c>
      <c r="G119" s="257"/>
      <c r="H119" s="258" t="s">
        <v>19</v>
      </c>
      <c r="I119" s="260"/>
      <c r="J119" s="257"/>
      <c r="K119" s="257"/>
      <c r="L119" s="261"/>
      <c r="M119" s="262"/>
      <c r="N119" s="263"/>
      <c r="O119" s="263"/>
      <c r="P119" s="263"/>
      <c r="Q119" s="263"/>
      <c r="R119" s="263"/>
      <c r="S119" s="263"/>
      <c r="T119" s="264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5" t="s">
        <v>167</v>
      </c>
      <c r="AU119" s="265" t="s">
        <v>81</v>
      </c>
      <c r="AV119" s="15" t="s">
        <v>79</v>
      </c>
      <c r="AW119" s="15" t="s">
        <v>33</v>
      </c>
      <c r="AX119" s="15" t="s">
        <v>72</v>
      </c>
      <c r="AY119" s="265" t="s">
        <v>156</v>
      </c>
    </row>
    <row r="120" s="13" customFormat="1">
      <c r="A120" s="13"/>
      <c r="B120" s="233"/>
      <c r="C120" s="234"/>
      <c r="D120" s="235" t="s">
        <v>167</v>
      </c>
      <c r="E120" s="236" t="s">
        <v>19</v>
      </c>
      <c r="F120" s="237" t="s">
        <v>1407</v>
      </c>
      <c r="G120" s="234"/>
      <c r="H120" s="238">
        <v>18.539999999999999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167</v>
      </c>
      <c r="AU120" s="244" t="s">
        <v>81</v>
      </c>
      <c r="AV120" s="13" t="s">
        <v>81</v>
      </c>
      <c r="AW120" s="13" t="s">
        <v>33</v>
      </c>
      <c r="AX120" s="13" t="s">
        <v>72</v>
      </c>
      <c r="AY120" s="244" t="s">
        <v>156</v>
      </c>
    </row>
    <row r="121" s="14" customFormat="1">
      <c r="A121" s="14"/>
      <c r="B121" s="245"/>
      <c r="C121" s="246"/>
      <c r="D121" s="235" t="s">
        <v>167</v>
      </c>
      <c r="E121" s="247" t="s">
        <v>19</v>
      </c>
      <c r="F121" s="248" t="s">
        <v>169</v>
      </c>
      <c r="G121" s="246"/>
      <c r="H121" s="249">
        <v>18.539999999999999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167</v>
      </c>
      <c r="AU121" s="255" t="s">
        <v>81</v>
      </c>
      <c r="AV121" s="14" t="s">
        <v>170</v>
      </c>
      <c r="AW121" s="14" t="s">
        <v>33</v>
      </c>
      <c r="AX121" s="14" t="s">
        <v>79</v>
      </c>
      <c r="AY121" s="255" t="s">
        <v>156</v>
      </c>
    </row>
    <row r="122" s="2" customFormat="1" ht="21.75" customHeight="1">
      <c r="A122" s="41"/>
      <c r="B122" s="42"/>
      <c r="C122" s="215" t="s">
        <v>224</v>
      </c>
      <c r="D122" s="215" t="s">
        <v>158</v>
      </c>
      <c r="E122" s="216" t="s">
        <v>1408</v>
      </c>
      <c r="F122" s="217" t="s">
        <v>1409</v>
      </c>
      <c r="G122" s="218" t="s">
        <v>496</v>
      </c>
      <c r="H122" s="219">
        <v>16</v>
      </c>
      <c r="I122" s="220"/>
      <c r="J122" s="221">
        <f>ROUND(I122*H122,2)</f>
        <v>0</v>
      </c>
      <c r="K122" s="217" t="s">
        <v>162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0.0080000000000000002</v>
      </c>
      <c r="T122" s="225">
        <f>S122*H122</f>
        <v>0.128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163</v>
      </c>
      <c r="AT122" s="226" t="s">
        <v>158</v>
      </c>
      <c r="AU122" s="226" t="s">
        <v>81</v>
      </c>
      <c r="AY122" s="20" t="s">
        <v>156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163</v>
      </c>
      <c r="BM122" s="226" t="s">
        <v>1410</v>
      </c>
    </row>
    <row r="123" s="2" customFormat="1">
      <c r="A123" s="41"/>
      <c r="B123" s="42"/>
      <c r="C123" s="43"/>
      <c r="D123" s="228" t="s">
        <v>165</v>
      </c>
      <c r="E123" s="43"/>
      <c r="F123" s="229" t="s">
        <v>1411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165</v>
      </c>
      <c r="AU123" s="20" t="s">
        <v>81</v>
      </c>
    </row>
    <row r="124" s="13" customFormat="1">
      <c r="A124" s="13"/>
      <c r="B124" s="233"/>
      <c r="C124" s="234"/>
      <c r="D124" s="235" t="s">
        <v>167</v>
      </c>
      <c r="E124" s="236" t="s">
        <v>19</v>
      </c>
      <c r="F124" s="237" t="s">
        <v>1412</v>
      </c>
      <c r="G124" s="234"/>
      <c r="H124" s="238">
        <v>13</v>
      </c>
      <c r="I124" s="239"/>
      <c r="J124" s="234"/>
      <c r="K124" s="234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167</v>
      </c>
      <c r="AU124" s="244" t="s">
        <v>81</v>
      </c>
      <c r="AV124" s="13" t="s">
        <v>81</v>
      </c>
      <c r="AW124" s="13" t="s">
        <v>33</v>
      </c>
      <c r="AX124" s="13" t="s">
        <v>72</v>
      </c>
      <c r="AY124" s="244" t="s">
        <v>156</v>
      </c>
    </row>
    <row r="125" s="13" customFormat="1">
      <c r="A125" s="13"/>
      <c r="B125" s="233"/>
      <c r="C125" s="234"/>
      <c r="D125" s="235" t="s">
        <v>167</v>
      </c>
      <c r="E125" s="236" t="s">
        <v>19</v>
      </c>
      <c r="F125" s="237" t="s">
        <v>1413</v>
      </c>
      <c r="G125" s="234"/>
      <c r="H125" s="238">
        <v>3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167</v>
      </c>
      <c r="AU125" s="244" t="s">
        <v>81</v>
      </c>
      <c r="AV125" s="13" t="s">
        <v>81</v>
      </c>
      <c r="AW125" s="13" t="s">
        <v>33</v>
      </c>
      <c r="AX125" s="13" t="s">
        <v>72</v>
      </c>
      <c r="AY125" s="244" t="s">
        <v>156</v>
      </c>
    </row>
    <row r="126" s="14" customFormat="1">
      <c r="A126" s="14"/>
      <c r="B126" s="245"/>
      <c r="C126" s="246"/>
      <c r="D126" s="235" t="s">
        <v>167</v>
      </c>
      <c r="E126" s="247" t="s">
        <v>19</v>
      </c>
      <c r="F126" s="248" t="s">
        <v>169</v>
      </c>
      <c r="G126" s="246"/>
      <c r="H126" s="249">
        <v>16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167</v>
      </c>
      <c r="AU126" s="255" t="s">
        <v>81</v>
      </c>
      <c r="AV126" s="14" t="s">
        <v>170</v>
      </c>
      <c r="AW126" s="14" t="s">
        <v>33</v>
      </c>
      <c r="AX126" s="14" t="s">
        <v>79</v>
      </c>
      <c r="AY126" s="255" t="s">
        <v>156</v>
      </c>
    </row>
    <row r="127" s="2" customFormat="1" ht="16.5" customHeight="1">
      <c r="A127" s="41"/>
      <c r="B127" s="42"/>
      <c r="C127" s="215" t="s">
        <v>232</v>
      </c>
      <c r="D127" s="215" t="s">
        <v>158</v>
      </c>
      <c r="E127" s="216" t="s">
        <v>1414</v>
      </c>
      <c r="F127" s="217" t="s">
        <v>1415</v>
      </c>
      <c r="G127" s="218" t="s">
        <v>496</v>
      </c>
      <c r="H127" s="219">
        <v>1</v>
      </c>
      <c r="I127" s="220"/>
      <c r="J127" s="221">
        <f>ROUND(I127*H127,2)</f>
        <v>0</v>
      </c>
      <c r="K127" s="217" t="s">
        <v>162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0.40000000000000002</v>
      </c>
      <c r="T127" s="225">
        <f>S127*H127</f>
        <v>0.40000000000000002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163</v>
      </c>
      <c r="AT127" s="226" t="s">
        <v>158</v>
      </c>
      <c r="AU127" s="226" t="s">
        <v>81</v>
      </c>
      <c r="AY127" s="20" t="s">
        <v>156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163</v>
      </c>
      <c r="BM127" s="226" t="s">
        <v>1416</v>
      </c>
    </row>
    <row r="128" s="2" customFormat="1">
      <c r="A128" s="41"/>
      <c r="B128" s="42"/>
      <c r="C128" s="43"/>
      <c r="D128" s="228" t="s">
        <v>165</v>
      </c>
      <c r="E128" s="43"/>
      <c r="F128" s="229" t="s">
        <v>1417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165</v>
      </c>
      <c r="AU128" s="20" t="s">
        <v>81</v>
      </c>
    </row>
    <row r="129" s="13" customFormat="1">
      <c r="A129" s="13"/>
      <c r="B129" s="233"/>
      <c r="C129" s="234"/>
      <c r="D129" s="235" t="s">
        <v>167</v>
      </c>
      <c r="E129" s="236" t="s">
        <v>19</v>
      </c>
      <c r="F129" s="237" t="s">
        <v>1418</v>
      </c>
      <c r="G129" s="234"/>
      <c r="H129" s="238">
        <v>1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167</v>
      </c>
      <c r="AU129" s="244" t="s">
        <v>81</v>
      </c>
      <c r="AV129" s="13" t="s">
        <v>81</v>
      </c>
      <c r="AW129" s="13" t="s">
        <v>33</v>
      </c>
      <c r="AX129" s="13" t="s">
        <v>72</v>
      </c>
      <c r="AY129" s="244" t="s">
        <v>156</v>
      </c>
    </row>
    <row r="130" s="14" customFormat="1">
      <c r="A130" s="14"/>
      <c r="B130" s="245"/>
      <c r="C130" s="246"/>
      <c r="D130" s="235" t="s">
        <v>167</v>
      </c>
      <c r="E130" s="247" t="s">
        <v>19</v>
      </c>
      <c r="F130" s="248" t="s">
        <v>169</v>
      </c>
      <c r="G130" s="246"/>
      <c r="H130" s="249">
        <v>1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167</v>
      </c>
      <c r="AU130" s="255" t="s">
        <v>81</v>
      </c>
      <c r="AV130" s="14" t="s">
        <v>170</v>
      </c>
      <c r="AW130" s="14" t="s">
        <v>33</v>
      </c>
      <c r="AX130" s="14" t="s">
        <v>79</v>
      </c>
      <c r="AY130" s="255" t="s">
        <v>156</v>
      </c>
    </row>
    <row r="131" s="2" customFormat="1" ht="24.15" customHeight="1">
      <c r="A131" s="41"/>
      <c r="B131" s="42"/>
      <c r="C131" s="215" t="s">
        <v>8</v>
      </c>
      <c r="D131" s="215" t="s">
        <v>158</v>
      </c>
      <c r="E131" s="216" t="s">
        <v>1419</v>
      </c>
      <c r="F131" s="217" t="s">
        <v>1420</v>
      </c>
      <c r="G131" s="218" t="s">
        <v>161</v>
      </c>
      <c r="H131" s="219">
        <v>25.895</v>
      </c>
      <c r="I131" s="220"/>
      <c r="J131" s="221">
        <f>ROUND(I131*H131,2)</f>
        <v>0</v>
      </c>
      <c r="K131" s="217" t="s">
        <v>162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0.26000000000000001</v>
      </c>
      <c r="T131" s="225">
        <f>S131*H131</f>
        <v>6.7327000000000004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163</v>
      </c>
      <c r="AT131" s="226" t="s">
        <v>158</v>
      </c>
      <c r="AU131" s="226" t="s">
        <v>81</v>
      </c>
      <c r="AY131" s="20" t="s">
        <v>156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163</v>
      </c>
      <c r="BM131" s="226" t="s">
        <v>1421</v>
      </c>
    </row>
    <row r="132" s="2" customFormat="1">
      <c r="A132" s="41"/>
      <c r="B132" s="42"/>
      <c r="C132" s="43"/>
      <c r="D132" s="228" t="s">
        <v>165</v>
      </c>
      <c r="E132" s="43"/>
      <c r="F132" s="229" t="s">
        <v>1422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165</v>
      </c>
      <c r="AU132" s="20" t="s">
        <v>81</v>
      </c>
    </row>
    <row r="133" s="13" customFormat="1">
      <c r="A133" s="13"/>
      <c r="B133" s="233"/>
      <c r="C133" s="234"/>
      <c r="D133" s="235" t="s">
        <v>167</v>
      </c>
      <c r="E133" s="236" t="s">
        <v>19</v>
      </c>
      <c r="F133" s="237" t="s">
        <v>1423</v>
      </c>
      <c r="G133" s="234"/>
      <c r="H133" s="238">
        <v>25.895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167</v>
      </c>
      <c r="AU133" s="244" t="s">
        <v>81</v>
      </c>
      <c r="AV133" s="13" t="s">
        <v>81</v>
      </c>
      <c r="AW133" s="13" t="s">
        <v>33</v>
      </c>
      <c r="AX133" s="13" t="s">
        <v>72</v>
      </c>
      <c r="AY133" s="244" t="s">
        <v>156</v>
      </c>
    </row>
    <row r="134" s="14" customFormat="1">
      <c r="A134" s="14"/>
      <c r="B134" s="245"/>
      <c r="C134" s="246"/>
      <c r="D134" s="235" t="s">
        <v>167</v>
      </c>
      <c r="E134" s="247" t="s">
        <v>19</v>
      </c>
      <c r="F134" s="248" t="s">
        <v>169</v>
      </c>
      <c r="G134" s="246"/>
      <c r="H134" s="249">
        <v>25.895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167</v>
      </c>
      <c r="AU134" s="255" t="s">
        <v>81</v>
      </c>
      <c r="AV134" s="14" t="s">
        <v>170</v>
      </c>
      <c r="AW134" s="14" t="s">
        <v>33</v>
      </c>
      <c r="AX134" s="14" t="s">
        <v>79</v>
      </c>
      <c r="AY134" s="255" t="s">
        <v>156</v>
      </c>
    </row>
    <row r="135" s="2" customFormat="1" ht="16.5" customHeight="1">
      <c r="A135" s="41"/>
      <c r="B135" s="42"/>
      <c r="C135" s="215" t="s">
        <v>241</v>
      </c>
      <c r="D135" s="215" t="s">
        <v>158</v>
      </c>
      <c r="E135" s="216" t="s">
        <v>1424</v>
      </c>
      <c r="F135" s="217" t="s">
        <v>1425</v>
      </c>
      <c r="G135" s="218" t="s">
        <v>218</v>
      </c>
      <c r="H135" s="219">
        <v>15.227</v>
      </c>
      <c r="I135" s="220"/>
      <c r="J135" s="221">
        <f>ROUND(I135*H135,2)</f>
        <v>0</v>
      </c>
      <c r="K135" s="217" t="s">
        <v>162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1</v>
      </c>
      <c r="T135" s="225">
        <f>S135*H135</f>
        <v>15.227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163</v>
      </c>
      <c r="AT135" s="226" t="s">
        <v>158</v>
      </c>
      <c r="AU135" s="226" t="s">
        <v>81</v>
      </c>
      <c r="AY135" s="20" t="s">
        <v>156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163</v>
      </c>
      <c r="BM135" s="226" t="s">
        <v>1426</v>
      </c>
    </row>
    <row r="136" s="2" customFormat="1">
      <c r="A136" s="41"/>
      <c r="B136" s="42"/>
      <c r="C136" s="43"/>
      <c r="D136" s="228" t="s">
        <v>165</v>
      </c>
      <c r="E136" s="43"/>
      <c r="F136" s="229" t="s">
        <v>1427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165</v>
      </c>
      <c r="AU136" s="20" t="s">
        <v>81</v>
      </c>
    </row>
    <row r="137" s="15" customFormat="1">
      <c r="A137" s="15"/>
      <c r="B137" s="256"/>
      <c r="C137" s="257"/>
      <c r="D137" s="235" t="s">
        <v>167</v>
      </c>
      <c r="E137" s="258" t="s">
        <v>19</v>
      </c>
      <c r="F137" s="259" t="s">
        <v>1428</v>
      </c>
      <c r="G137" s="257"/>
      <c r="H137" s="258" t="s">
        <v>19</v>
      </c>
      <c r="I137" s="260"/>
      <c r="J137" s="257"/>
      <c r="K137" s="257"/>
      <c r="L137" s="261"/>
      <c r="M137" s="262"/>
      <c r="N137" s="263"/>
      <c r="O137" s="263"/>
      <c r="P137" s="263"/>
      <c r="Q137" s="263"/>
      <c r="R137" s="263"/>
      <c r="S137" s="263"/>
      <c r="T137" s="26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5" t="s">
        <v>167</v>
      </c>
      <c r="AU137" s="265" t="s">
        <v>81</v>
      </c>
      <c r="AV137" s="15" t="s">
        <v>79</v>
      </c>
      <c r="AW137" s="15" t="s">
        <v>33</v>
      </c>
      <c r="AX137" s="15" t="s">
        <v>72</v>
      </c>
      <c r="AY137" s="265" t="s">
        <v>156</v>
      </c>
    </row>
    <row r="138" s="13" customFormat="1">
      <c r="A138" s="13"/>
      <c r="B138" s="233"/>
      <c r="C138" s="234"/>
      <c r="D138" s="235" t="s">
        <v>167</v>
      </c>
      <c r="E138" s="236" t="s">
        <v>19</v>
      </c>
      <c r="F138" s="237" t="s">
        <v>1429</v>
      </c>
      <c r="G138" s="234"/>
      <c r="H138" s="238">
        <v>7.1189999999999998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167</v>
      </c>
      <c r="AU138" s="244" t="s">
        <v>81</v>
      </c>
      <c r="AV138" s="13" t="s">
        <v>81</v>
      </c>
      <c r="AW138" s="13" t="s">
        <v>33</v>
      </c>
      <c r="AX138" s="13" t="s">
        <v>72</v>
      </c>
      <c r="AY138" s="244" t="s">
        <v>156</v>
      </c>
    </row>
    <row r="139" s="13" customFormat="1">
      <c r="A139" s="13"/>
      <c r="B139" s="233"/>
      <c r="C139" s="234"/>
      <c r="D139" s="235" t="s">
        <v>167</v>
      </c>
      <c r="E139" s="236" t="s">
        <v>19</v>
      </c>
      <c r="F139" s="237" t="s">
        <v>1430</v>
      </c>
      <c r="G139" s="234"/>
      <c r="H139" s="238">
        <v>6.7599999999999998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167</v>
      </c>
      <c r="AU139" s="244" t="s">
        <v>81</v>
      </c>
      <c r="AV139" s="13" t="s">
        <v>81</v>
      </c>
      <c r="AW139" s="13" t="s">
        <v>33</v>
      </c>
      <c r="AX139" s="13" t="s">
        <v>72</v>
      </c>
      <c r="AY139" s="244" t="s">
        <v>156</v>
      </c>
    </row>
    <row r="140" s="13" customFormat="1">
      <c r="A140" s="13"/>
      <c r="B140" s="233"/>
      <c r="C140" s="234"/>
      <c r="D140" s="235" t="s">
        <v>167</v>
      </c>
      <c r="E140" s="236" t="s">
        <v>19</v>
      </c>
      <c r="F140" s="237" t="s">
        <v>1431</v>
      </c>
      <c r="G140" s="234"/>
      <c r="H140" s="238">
        <v>1.3480000000000001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167</v>
      </c>
      <c r="AU140" s="244" t="s">
        <v>81</v>
      </c>
      <c r="AV140" s="13" t="s">
        <v>81</v>
      </c>
      <c r="AW140" s="13" t="s">
        <v>33</v>
      </c>
      <c r="AX140" s="13" t="s">
        <v>72</v>
      </c>
      <c r="AY140" s="244" t="s">
        <v>156</v>
      </c>
    </row>
    <row r="141" s="14" customFormat="1">
      <c r="A141" s="14"/>
      <c r="B141" s="245"/>
      <c r="C141" s="246"/>
      <c r="D141" s="235" t="s">
        <v>167</v>
      </c>
      <c r="E141" s="247" t="s">
        <v>19</v>
      </c>
      <c r="F141" s="248" t="s">
        <v>169</v>
      </c>
      <c r="G141" s="246"/>
      <c r="H141" s="249">
        <v>15.227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167</v>
      </c>
      <c r="AU141" s="255" t="s">
        <v>81</v>
      </c>
      <c r="AV141" s="14" t="s">
        <v>170</v>
      </c>
      <c r="AW141" s="14" t="s">
        <v>33</v>
      </c>
      <c r="AX141" s="14" t="s">
        <v>79</v>
      </c>
      <c r="AY141" s="255" t="s">
        <v>156</v>
      </c>
    </row>
    <row r="142" s="2" customFormat="1" ht="16.5" customHeight="1">
      <c r="A142" s="41"/>
      <c r="B142" s="42"/>
      <c r="C142" s="215" t="s">
        <v>246</v>
      </c>
      <c r="D142" s="215" t="s">
        <v>158</v>
      </c>
      <c r="E142" s="216" t="s">
        <v>1432</v>
      </c>
      <c r="F142" s="217" t="s">
        <v>1433</v>
      </c>
      <c r="G142" s="218" t="s">
        <v>161</v>
      </c>
      <c r="H142" s="219">
        <v>13.5</v>
      </c>
      <c r="I142" s="220"/>
      <c r="J142" s="221">
        <f>ROUND(I142*H142,2)</f>
        <v>0</v>
      </c>
      <c r="K142" s="217" t="s">
        <v>162</v>
      </c>
      <c r="L142" s="47"/>
      <c r="M142" s="222" t="s">
        <v>19</v>
      </c>
      <c r="N142" s="223" t="s">
        <v>43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2.4100000000000001</v>
      </c>
      <c r="T142" s="225">
        <f>S142*H142</f>
        <v>32.535000000000004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163</v>
      </c>
      <c r="AT142" s="226" t="s">
        <v>158</v>
      </c>
      <c r="AU142" s="226" t="s">
        <v>81</v>
      </c>
      <c r="AY142" s="20" t="s">
        <v>156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79</v>
      </c>
      <c r="BK142" s="227">
        <f>ROUND(I142*H142,2)</f>
        <v>0</v>
      </c>
      <c r="BL142" s="20" t="s">
        <v>163</v>
      </c>
      <c r="BM142" s="226" t="s">
        <v>1434</v>
      </c>
    </row>
    <row r="143" s="2" customFormat="1">
      <c r="A143" s="41"/>
      <c r="B143" s="42"/>
      <c r="C143" s="43"/>
      <c r="D143" s="228" t="s">
        <v>165</v>
      </c>
      <c r="E143" s="43"/>
      <c r="F143" s="229" t="s">
        <v>1435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165</v>
      </c>
      <c r="AU143" s="20" t="s">
        <v>81</v>
      </c>
    </row>
    <row r="144" s="13" customFormat="1">
      <c r="A144" s="13"/>
      <c r="B144" s="233"/>
      <c r="C144" s="234"/>
      <c r="D144" s="235" t="s">
        <v>167</v>
      </c>
      <c r="E144" s="236" t="s">
        <v>19</v>
      </c>
      <c r="F144" s="237" t="s">
        <v>1436</v>
      </c>
      <c r="G144" s="234"/>
      <c r="H144" s="238">
        <v>5.157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167</v>
      </c>
      <c r="AU144" s="244" t="s">
        <v>81</v>
      </c>
      <c r="AV144" s="13" t="s">
        <v>81</v>
      </c>
      <c r="AW144" s="13" t="s">
        <v>33</v>
      </c>
      <c r="AX144" s="13" t="s">
        <v>72</v>
      </c>
      <c r="AY144" s="244" t="s">
        <v>156</v>
      </c>
    </row>
    <row r="145" s="13" customFormat="1">
      <c r="A145" s="13"/>
      <c r="B145" s="233"/>
      <c r="C145" s="234"/>
      <c r="D145" s="235" t="s">
        <v>167</v>
      </c>
      <c r="E145" s="236" t="s">
        <v>19</v>
      </c>
      <c r="F145" s="237" t="s">
        <v>1437</v>
      </c>
      <c r="G145" s="234"/>
      <c r="H145" s="238">
        <v>8.343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167</v>
      </c>
      <c r="AU145" s="244" t="s">
        <v>81</v>
      </c>
      <c r="AV145" s="13" t="s">
        <v>81</v>
      </c>
      <c r="AW145" s="13" t="s">
        <v>33</v>
      </c>
      <c r="AX145" s="13" t="s">
        <v>72</v>
      </c>
      <c r="AY145" s="244" t="s">
        <v>156</v>
      </c>
    </row>
    <row r="146" s="14" customFormat="1">
      <c r="A146" s="14"/>
      <c r="B146" s="245"/>
      <c r="C146" s="246"/>
      <c r="D146" s="235" t="s">
        <v>167</v>
      </c>
      <c r="E146" s="247" t="s">
        <v>19</v>
      </c>
      <c r="F146" s="248" t="s">
        <v>169</v>
      </c>
      <c r="G146" s="246"/>
      <c r="H146" s="249">
        <v>13.5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167</v>
      </c>
      <c r="AU146" s="255" t="s">
        <v>81</v>
      </c>
      <c r="AV146" s="14" t="s">
        <v>170</v>
      </c>
      <c r="AW146" s="14" t="s">
        <v>33</v>
      </c>
      <c r="AX146" s="14" t="s">
        <v>79</v>
      </c>
      <c r="AY146" s="255" t="s">
        <v>156</v>
      </c>
    </row>
    <row r="147" s="2" customFormat="1" ht="16.5" customHeight="1">
      <c r="A147" s="41"/>
      <c r="B147" s="42"/>
      <c r="C147" s="215" t="s">
        <v>253</v>
      </c>
      <c r="D147" s="215" t="s">
        <v>158</v>
      </c>
      <c r="E147" s="216" t="s">
        <v>1438</v>
      </c>
      <c r="F147" s="217" t="s">
        <v>1439</v>
      </c>
      <c r="G147" s="218" t="s">
        <v>950</v>
      </c>
      <c r="H147" s="219">
        <v>1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163</v>
      </c>
      <c r="AT147" s="226" t="s">
        <v>158</v>
      </c>
      <c r="AU147" s="226" t="s">
        <v>81</v>
      </c>
      <c r="AY147" s="20" t="s">
        <v>156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163</v>
      </c>
      <c r="BM147" s="226" t="s">
        <v>1440</v>
      </c>
    </row>
    <row r="148" s="2" customFormat="1" ht="24.15" customHeight="1">
      <c r="A148" s="41"/>
      <c r="B148" s="42"/>
      <c r="C148" s="215" t="s">
        <v>260</v>
      </c>
      <c r="D148" s="215" t="s">
        <v>158</v>
      </c>
      <c r="E148" s="216" t="s">
        <v>1441</v>
      </c>
      <c r="F148" s="217" t="s">
        <v>1442</v>
      </c>
      <c r="G148" s="218" t="s">
        <v>398</v>
      </c>
      <c r="H148" s="219">
        <v>11.5</v>
      </c>
      <c r="I148" s="220"/>
      <c r="J148" s="221">
        <f>ROUND(I148*H148,2)</f>
        <v>0</v>
      </c>
      <c r="K148" s="217" t="s">
        <v>162</v>
      </c>
      <c r="L148" s="47"/>
      <c r="M148" s="222" t="s">
        <v>19</v>
      </c>
      <c r="N148" s="223" t="s">
        <v>43</v>
      </c>
      <c r="O148" s="87"/>
      <c r="P148" s="224">
        <f>O148*H148</f>
        <v>0</v>
      </c>
      <c r="Q148" s="224">
        <v>0.00055000000000000003</v>
      </c>
      <c r="R148" s="224">
        <f>Q148*H148</f>
        <v>0.0063250000000000008</v>
      </c>
      <c r="S148" s="224">
        <v>0.016480000000000002</v>
      </c>
      <c r="T148" s="225">
        <f>S148*H148</f>
        <v>0.18952000000000002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260</v>
      </c>
      <c r="AT148" s="226" t="s">
        <v>158</v>
      </c>
      <c r="AU148" s="226" t="s">
        <v>81</v>
      </c>
      <c r="AY148" s="20" t="s">
        <v>156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260</v>
      </c>
      <c r="BM148" s="226" t="s">
        <v>1443</v>
      </c>
    </row>
    <row r="149" s="2" customFormat="1">
      <c r="A149" s="41"/>
      <c r="B149" s="42"/>
      <c r="C149" s="43"/>
      <c r="D149" s="228" t="s">
        <v>165</v>
      </c>
      <c r="E149" s="43"/>
      <c r="F149" s="229" t="s">
        <v>1444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165</v>
      </c>
      <c r="AU149" s="20" t="s">
        <v>81</v>
      </c>
    </row>
    <row r="150" s="13" customFormat="1">
      <c r="A150" s="13"/>
      <c r="B150" s="233"/>
      <c r="C150" s="234"/>
      <c r="D150" s="235" t="s">
        <v>167</v>
      </c>
      <c r="E150" s="236" t="s">
        <v>19</v>
      </c>
      <c r="F150" s="237" t="s">
        <v>1445</v>
      </c>
      <c r="G150" s="234"/>
      <c r="H150" s="238">
        <v>6.5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167</v>
      </c>
      <c r="AU150" s="244" t="s">
        <v>81</v>
      </c>
      <c r="AV150" s="13" t="s">
        <v>81</v>
      </c>
      <c r="AW150" s="13" t="s">
        <v>33</v>
      </c>
      <c r="AX150" s="13" t="s">
        <v>72</v>
      </c>
      <c r="AY150" s="244" t="s">
        <v>156</v>
      </c>
    </row>
    <row r="151" s="13" customFormat="1">
      <c r="A151" s="13"/>
      <c r="B151" s="233"/>
      <c r="C151" s="234"/>
      <c r="D151" s="235" t="s">
        <v>167</v>
      </c>
      <c r="E151" s="236" t="s">
        <v>19</v>
      </c>
      <c r="F151" s="237" t="s">
        <v>1446</v>
      </c>
      <c r="G151" s="234"/>
      <c r="H151" s="238">
        <v>5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167</v>
      </c>
      <c r="AU151" s="244" t="s">
        <v>81</v>
      </c>
      <c r="AV151" s="13" t="s">
        <v>81</v>
      </c>
      <c r="AW151" s="13" t="s">
        <v>33</v>
      </c>
      <c r="AX151" s="13" t="s">
        <v>72</v>
      </c>
      <c r="AY151" s="244" t="s">
        <v>156</v>
      </c>
    </row>
    <row r="152" s="14" customFormat="1">
      <c r="A152" s="14"/>
      <c r="B152" s="245"/>
      <c r="C152" s="246"/>
      <c r="D152" s="235" t="s">
        <v>167</v>
      </c>
      <c r="E152" s="247" t="s">
        <v>19</v>
      </c>
      <c r="F152" s="248" t="s">
        <v>169</v>
      </c>
      <c r="G152" s="246"/>
      <c r="H152" s="249">
        <v>11.5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167</v>
      </c>
      <c r="AU152" s="255" t="s">
        <v>81</v>
      </c>
      <c r="AV152" s="14" t="s">
        <v>170</v>
      </c>
      <c r="AW152" s="14" t="s">
        <v>33</v>
      </c>
      <c r="AX152" s="14" t="s">
        <v>79</v>
      </c>
      <c r="AY152" s="255" t="s">
        <v>156</v>
      </c>
    </row>
    <row r="153" s="12" customFormat="1" ht="22.8" customHeight="1">
      <c r="A153" s="12"/>
      <c r="B153" s="199"/>
      <c r="C153" s="200"/>
      <c r="D153" s="201" t="s">
        <v>71</v>
      </c>
      <c r="E153" s="213" t="s">
        <v>1278</v>
      </c>
      <c r="F153" s="213" t="s">
        <v>1279</v>
      </c>
      <c r="G153" s="200"/>
      <c r="H153" s="200"/>
      <c r="I153" s="203"/>
      <c r="J153" s="214">
        <f>BK153</f>
        <v>0</v>
      </c>
      <c r="K153" s="200"/>
      <c r="L153" s="205"/>
      <c r="M153" s="206"/>
      <c r="N153" s="207"/>
      <c r="O153" s="207"/>
      <c r="P153" s="208">
        <f>SUM(P154:P171)</f>
        <v>0</v>
      </c>
      <c r="Q153" s="207"/>
      <c r="R153" s="208">
        <f>SUM(R154:R171)</f>
        <v>0</v>
      </c>
      <c r="S153" s="207"/>
      <c r="T153" s="209">
        <f>SUM(T154:T171)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79</v>
      </c>
      <c r="AT153" s="211" t="s">
        <v>71</v>
      </c>
      <c r="AU153" s="211" t="s">
        <v>79</v>
      </c>
      <c r="AY153" s="210" t="s">
        <v>156</v>
      </c>
      <c r="BK153" s="212">
        <f>SUM(BK154:BK171)</f>
        <v>0</v>
      </c>
    </row>
    <row r="154" s="2" customFormat="1" ht="16.5" customHeight="1">
      <c r="A154" s="41"/>
      <c r="B154" s="42"/>
      <c r="C154" s="215" t="s">
        <v>267</v>
      </c>
      <c r="D154" s="215" t="s">
        <v>158</v>
      </c>
      <c r="E154" s="216" t="s">
        <v>1447</v>
      </c>
      <c r="F154" s="217" t="s">
        <v>1448</v>
      </c>
      <c r="G154" s="218" t="s">
        <v>218</v>
      </c>
      <c r="H154" s="219">
        <v>85.605999999999995</v>
      </c>
      <c r="I154" s="220"/>
      <c r="J154" s="221">
        <f>ROUND(I154*H154,2)</f>
        <v>0</v>
      </c>
      <c r="K154" s="217" t="s">
        <v>162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163</v>
      </c>
      <c r="AT154" s="226" t="s">
        <v>158</v>
      </c>
      <c r="AU154" s="226" t="s">
        <v>81</v>
      </c>
      <c r="AY154" s="20" t="s">
        <v>156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163</v>
      </c>
      <c r="BM154" s="226" t="s">
        <v>1449</v>
      </c>
    </row>
    <row r="155" s="2" customFormat="1">
      <c r="A155" s="41"/>
      <c r="B155" s="42"/>
      <c r="C155" s="43"/>
      <c r="D155" s="228" t="s">
        <v>165</v>
      </c>
      <c r="E155" s="43"/>
      <c r="F155" s="229" t="s">
        <v>1450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165</v>
      </c>
      <c r="AU155" s="20" t="s">
        <v>81</v>
      </c>
    </row>
    <row r="156" s="2" customFormat="1" ht="24.15" customHeight="1">
      <c r="A156" s="41"/>
      <c r="B156" s="42"/>
      <c r="C156" s="215" t="s">
        <v>222</v>
      </c>
      <c r="D156" s="215" t="s">
        <v>158</v>
      </c>
      <c r="E156" s="216" t="s">
        <v>1451</v>
      </c>
      <c r="F156" s="217" t="s">
        <v>1452</v>
      </c>
      <c r="G156" s="218" t="s">
        <v>218</v>
      </c>
      <c r="H156" s="219">
        <v>85.605999999999995</v>
      </c>
      <c r="I156" s="220"/>
      <c r="J156" s="221">
        <f>ROUND(I156*H156,2)</f>
        <v>0</v>
      </c>
      <c r="K156" s="217" t="s">
        <v>162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163</v>
      </c>
      <c r="AT156" s="226" t="s">
        <v>158</v>
      </c>
      <c r="AU156" s="226" t="s">
        <v>81</v>
      </c>
      <c r="AY156" s="20" t="s">
        <v>156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163</v>
      </c>
      <c r="BM156" s="226" t="s">
        <v>1453</v>
      </c>
    </row>
    <row r="157" s="2" customFormat="1">
      <c r="A157" s="41"/>
      <c r="B157" s="42"/>
      <c r="C157" s="43"/>
      <c r="D157" s="228" t="s">
        <v>165</v>
      </c>
      <c r="E157" s="43"/>
      <c r="F157" s="229" t="s">
        <v>1454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165</v>
      </c>
      <c r="AU157" s="20" t="s">
        <v>81</v>
      </c>
    </row>
    <row r="158" s="2" customFormat="1" ht="24.15" customHeight="1">
      <c r="A158" s="41"/>
      <c r="B158" s="42"/>
      <c r="C158" s="215" t="s">
        <v>281</v>
      </c>
      <c r="D158" s="215" t="s">
        <v>158</v>
      </c>
      <c r="E158" s="216" t="s">
        <v>1455</v>
      </c>
      <c r="F158" s="217" t="s">
        <v>1456</v>
      </c>
      <c r="G158" s="218" t="s">
        <v>218</v>
      </c>
      <c r="H158" s="219">
        <v>85.605999999999995</v>
      </c>
      <c r="I158" s="220"/>
      <c r="J158" s="221">
        <f>ROUND(I158*H158,2)</f>
        <v>0</v>
      </c>
      <c r="K158" s="217" t="s">
        <v>162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163</v>
      </c>
      <c r="AT158" s="226" t="s">
        <v>158</v>
      </c>
      <c r="AU158" s="226" t="s">
        <v>81</v>
      </c>
      <c r="AY158" s="20" t="s">
        <v>156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163</v>
      </c>
      <c r="BM158" s="226" t="s">
        <v>1457</v>
      </c>
    </row>
    <row r="159" s="2" customFormat="1">
      <c r="A159" s="41"/>
      <c r="B159" s="42"/>
      <c r="C159" s="43"/>
      <c r="D159" s="228" t="s">
        <v>165</v>
      </c>
      <c r="E159" s="43"/>
      <c r="F159" s="229" t="s">
        <v>1458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165</v>
      </c>
      <c r="AU159" s="20" t="s">
        <v>81</v>
      </c>
    </row>
    <row r="160" s="2" customFormat="1" ht="33" customHeight="1">
      <c r="A160" s="41"/>
      <c r="B160" s="42"/>
      <c r="C160" s="215" t="s">
        <v>287</v>
      </c>
      <c r="D160" s="215" t="s">
        <v>158</v>
      </c>
      <c r="E160" s="216" t="s">
        <v>1459</v>
      </c>
      <c r="F160" s="217" t="s">
        <v>1460</v>
      </c>
      <c r="G160" s="218" t="s">
        <v>218</v>
      </c>
      <c r="H160" s="219">
        <v>560.85299999999995</v>
      </c>
      <c r="I160" s="220"/>
      <c r="J160" s="221">
        <f>ROUND(I160*H160,2)</f>
        <v>0</v>
      </c>
      <c r="K160" s="217" t="s">
        <v>162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163</v>
      </c>
      <c r="AT160" s="226" t="s">
        <v>158</v>
      </c>
      <c r="AU160" s="226" t="s">
        <v>81</v>
      </c>
      <c r="AY160" s="20" t="s">
        <v>156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163</v>
      </c>
      <c r="BM160" s="226" t="s">
        <v>1461</v>
      </c>
    </row>
    <row r="161" s="2" customFormat="1">
      <c r="A161" s="41"/>
      <c r="B161" s="42"/>
      <c r="C161" s="43"/>
      <c r="D161" s="228" t="s">
        <v>165</v>
      </c>
      <c r="E161" s="43"/>
      <c r="F161" s="229" t="s">
        <v>1462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165</v>
      </c>
      <c r="AU161" s="20" t="s">
        <v>81</v>
      </c>
    </row>
    <row r="162" s="13" customFormat="1">
      <c r="A162" s="13"/>
      <c r="B162" s="233"/>
      <c r="C162" s="234"/>
      <c r="D162" s="235" t="s">
        <v>167</v>
      </c>
      <c r="E162" s="236" t="s">
        <v>19</v>
      </c>
      <c r="F162" s="237" t="s">
        <v>1463</v>
      </c>
      <c r="G162" s="234"/>
      <c r="H162" s="238">
        <v>560.85299999999995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167</v>
      </c>
      <c r="AU162" s="244" t="s">
        <v>81</v>
      </c>
      <c r="AV162" s="13" t="s">
        <v>81</v>
      </c>
      <c r="AW162" s="13" t="s">
        <v>33</v>
      </c>
      <c r="AX162" s="13" t="s">
        <v>72</v>
      </c>
      <c r="AY162" s="244" t="s">
        <v>156</v>
      </c>
    </row>
    <row r="163" s="14" customFormat="1">
      <c r="A163" s="14"/>
      <c r="B163" s="245"/>
      <c r="C163" s="246"/>
      <c r="D163" s="235" t="s">
        <v>167</v>
      </c>
      <c r="E163" s="247" t="s">
        <v>19</v>
      </c>
      <c r="F163" s="248" t="s">
        <v>169</v>
      </c>
      <c r="G163" s="246"/>
      <c r="H163" s="249">
        <v>560.85299999999995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167</v>
      </c>
      <c r="AU163" s="255" t="s">
        <v>81</v>
      </c>
      <c r="AV163" s="14" t="s">
        <v>170</v>
      </c>
      <c r="AW163" s="14" t="s">
        <v>33</v>
      </c>
      <c r="AX163" s="14" t="s">
        <v>79</v>
      </c>
      <c r="AY163" s="255" t="s">
        <v>156</v>
      </c>
    </row>
    <row r="164" s="2" customFormat="1" ht="24.15" customHeight="1">
      <c r="A164" s="41"/>
      <c r="B164" s="42"/>
      <c r="C164" s="215" t="s">
        <v>7</v>
      </c>
      <c r="D164" s="215" t="s">
        <v>158</v>
      </c>
      <c r="E164" s="216" t="s">
        <v>1464</v>
      </c>
      <c r="F164" s="217" t="s">
        <v>1465</v>
      </c>
      <c r="G164" s="218" t="s">
        <v>218</v>
      </c>
      <c r="H164" s="219">
        <v>54.991</v>
      </c>
      <c r="I164" s="220"/>
      <c r="J164" s="221">
        <f>ROUND(I164*H164,2)</f>
        <v>0</v>
      </c>
      <c r="K164" s="217" t="s">
        <v>162</v>
      </c>
      <c r="L164" s="47"/>
      <c r="M164" s="222" t="s">
        <v>19</v>
      </c>
      <c r="N164" s="223" t="s">
        <v>43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163</v>
      </c>
      <c r="AT164" s="226" t="s">
        <v>158</v>
      </c>
      <c r="AU164" s="226" t="s">
        <v>81</v>
      </c>
      <c r="AY164" s="20" t="s">
        <v>156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163</v>
      </c>
      <c r="BM164" s="226" t="s">
        <v>1466</v>
      </c>
    </row>
    <row r="165" s="2" customFormat="1">
      <c r="A165" s="41"/>
      <c r="B165" s="42"/>
      <c r="C165" s="43"/>
      <c r="D165" s="228" t="s">
        <v>165</v>
      </c>
      <c r="E165" s="43"/>
      <c r="F165" s="229" t="s">
        <v>1467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165</v>
      </c>
      <c r="AU165" s="20" t="s">
        <v>81</v>
      </c>
    </row>
    <row r="166" s="13" customFormat="1">
      <c r="A166" s="13"/>
      <c r="B166" s="233"/>
      <c r="C166" s="234"/>
      <c r="D166" s="235" t="s">
        <v>167</v>
      </c>
      <c r="E166" s="236" t="s">
        <v>19</v>
      </c>
      <c r="F166" s="237" t="s">
        <v>1468</v>
      </c>
      <c r="G166" s="234"/>
      <c r="H166" s="238">
        <v>54.991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167</v>
      </c>
      <c r="AU166" s="244" t="s">
        <v>81</v>
      </c>
      <c r="AV166" s="13" t="s">
        <v>81</v>
      </c>
      <c r="AW166" s="13" t="s">
        <v>33</v>
      </c>
      <c r="AX166" s="13" t="s">
        <v>72</v>
      </c>
      <c r="AY166" s="244" t="s">
        <v>156</v>
      </c>
    </row>
    <row r="167" s="14" customFormat="1">
      <c r="A167" s="14"/>
      <c r="B167" s="245"/>
      <c r="C167" s="246"/>
      <c r="D167" s="235" t="s">
        <v>167</v>
      </c>
      <c r="E167" s="247" t="s">
        <v>19</v>
      </c>
      <c r="F167" s="248" t="s">
        <v>169</v>
      </c>
      <c r="G167" s="246"/>
      <c r="H167" s="249">
        <v>54.991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167</v>
      </c>
      <c r="AU167" s="255" t="s">
        <v>81</v>
      </c>
      <c r="AV167" s="14" t="s">
        <v>170</v>
      </c>
      <c r="AW167" s="14" t="s">
        <v>33</v>
      </c>
      <c r="AX167" s="14" t="s">
        <v>79</v>
      </c>
      <c r="AY167" s="255" t="s">
        <v>156</v>
      </c>
    </row>
    <row r="168" s="2" customFormat="1" ht="24.15" customHeight="1">
      <c r="A168" s="41"/>
      <c r="B168" s="42"/>
      <c r="C168" s="215" t="s">
        <v>297</v>
      </c>
      <c r="D168" s="215" t="s">
        <v>158</v>
      </c>
      <c r="E168" s="216" t="s">
        <v>1469</v>
      </c>
      <c r="F168" s="217" t="s">
        <v>1470</v>
      </c>
      <c r="G168" s="218" t="s">
        <v>218</v>
      </c>
      <c r="H168" s="219">
        <v>7.3259999999999996</v>
      </c>
      <c r="I168" s="220"/>
      <c r="J168" s="221">
        <f>ROUND(I168*H168,2)</f>
        <v>0</v>
      </c>
      <c r="K168" s="217" t="s">
        <v>162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163</v>
      </c>
      <c r="AT168" s="226" t="s">
        <v>158</v>
      </c>
      <c r="AU168" s="226" t="s">
        <v>81</v>
      </c>
      <c r="AY168" s="20" t="s">
        <v>156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163</v>
      </c>
      <c r="BM168" s="226" t="s">
        <v>1471</v>
      </c>
    </row>
    <row r="169" s="2" customFormat="1">
      <c r="A169" s="41"/>
      <c r="B169" s="42"/>
      <c r="C169" s="43"/>
      <c r="D169" s="228" t="s">
        <v>165</v>
      </c>
      <c r="E169" s="43"/>
      <c r="F169" s="229" t="s">
        <v>1472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165</v>
      </c>
      <c r="AU169" s="20" t="s">
        <v>81</v>
      </c>
    </row>
    <row r="170" s="13" customFormat="1">
      <c r="A170" s="13"/>
      <c r="B170" s="233"/>
      <c r="C170" s="234"/>
      <c r="D170" s="235" t="s">
        <v>167</v>
      </c>
      <c r="E170" s="236" t="s">
        <v>19</v>
      </c>
      <c r="F170" s="237" t="s">
        <v>1473</v>
      </c>
      <c r="G170" s="234"/>
      <c r="H170" s="238">
        <v>7.3259999999999996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167</v>
      </c>
      <c r="AU170" s="244" t="s">
        <v>81</v>
      </c>
      <c r="AV170" s="13" t="s">
        <v>81</v>
      </c>
      <c r="AW170" s="13" t="s">
        <v>33</v>
      </c>
      <c r="AX170" s="13" t="s">
        <v>72</v>
      </c>
      <c r="AY170" s="244" t="s">
        <v>156</v>
      </c>
    </row>
    <row r="171" s="14" customFormat="1">
      <c r="A171" s="14"/>
      <c r="B171" s="245"/>
      <c r="C171" s="246"/>
      <c r="D171" s="235" t="s">
        <v>167</v>
      </c>
      <c r="E171" s="247" t="s">
        <v>19</v>
      </c>
      <c r="F171" s="248" t="s">
        <v>169</v>
      </c>
      <c r="G171" s="246"/>
      <c r="H171" s="249">
        <v>7.3259999999999996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167</v>
      </c>
      <c r="AU171" s="255" t="s">
        <v>81</v>
      </c>
      <c r="AV171" s="14" t="s">
        <v>170</v>
      </c>
      <c r="AW171" s="14" t="s">
        <v>33</v>
      </c>
      <c r="AX171" s="14" t="s">
        <v>79</v>
      </c>
      <c r="AY171" s="255" t="s">
        <v>156</v>
      </c>
    </row>
    <row r="172" s="12" customFormat="1" ht="25.92" customHeight="1">
      <c r="A172" s="12"/>
      <c r="B172" s="199"/>
      <c r="C172" s="200"/>
      <c r="D172" s="201" t="s">
        <v>71</v>
      </c>
      <c r="E172" s="202" t="s">
        <v>550</v>
      </c>
      <c r="F172" s="202" t="s">
        <v>551</v>
      </c>
      <c r="G172" s="200"/>
      <c r="H172" s="200"/>
      <c r="I172" s="203"/>
      <c r="J172" s="204">
        <f>BK172</f>
        <v>0</v>
      </c>
      <c r="K172" s="200"/>
      <c r="L172" s="205"/>
      <c r="M172" s="206"/>
      <c r="N172" s="207"/>
      <c r="O172" s="207"/>
      <c r="P172" s="208">
        <v>0</v>
      </c>
      <c r="Q172" s="207"/>
      <c r="R172" s="208">
        <v>0</v>
      </c>
      <c r="S172" s="207"/>
      <c r="T172" s="209"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0" t="s">
        <v>81</v>
      </c>
      <c r="AT172" s="211" t="s">
        <v>71</v>
      </c>
      <c r="AU172" s="211" t="s">
        <v>72</v>
      </c>
      <c r="AY172" s="210" t="s">
        <v>156</v>
      </c>
      <c r="BK172" s="212">
        <v>0</v>
      </c>
    </row>
    <row r="173" s="12" customFormat="1" ht="25.92" customHeight="1">
      <c r="A173" s="12"/>
      <c r="B173" s="199"/>
      <c r="C173" s="200"/>
      <c r="D173" s="201" t="s">
        <v>71</v>
      </c>
      <c r="E173" s="202" t="s">
        <v>1474</v>
      </c>
      <c r="F173" s="202" t="s">
        <v>1475</v>
      </c>
      <c r="G173" s="200"/>
      <c r="H173" s="200"/>
      <c r="I173" s="203"/>
      <c r="J173" s="204">
        <f>BK173</f>
        <v>0</v>
      </c>
      <c r="K173" s="200"/>
      <c r="L173" s="205"/>
      <c r="M173" s="206"/>
      <c r="N173" s="207"/>
      <c r="O173" s="207"/>
      <c r="P173" s="208">
        <f>SUM(P174:P177)</f>
        <v>0</v>
      </c>
      <c r="Q173" s="207"/>
      <c r="R173" s="208">
        <f>SUM(R174:R177)</f>
        <v>0</v>
      </c>
      <c r="S173" s="207"/>
      <c r="T173" s="209">
        <f>SUM(T174:T177)</f>
        <v>0.20000000000000001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0" t="s">
        <v>163</v>
      </c>
      <c r="AT173" s="211" t="s">
        <v>71</v>
      </c>
      <c r="AU173" s="211" t="s">
        <v>72</v>
      </c>
      <c r="AY173" s="210" t="s">
        <v>156</v>
      </c>
      <c r="BK173" s="212">
        <f>SUM(BK174:BK177)</f>
        <v>0</v>
      </c>
    </row>
    <row r="174" s="2" customFormat="1" ht="24.15" customHeight="1">
      <c r="A174" s="41"/>
      <c r="B174" s="42"/>
      <c r="C174" s="215" t="s">
        <v>302</v>
      </c>
      <c r="D174" s="215" t="s">
        <v>158</v>
      </c>
      <c r="E174" s="216" t="s">
        <v>1476</v>
      </c>
      <c r="F174" s="217" t="s">
        <v>1477</v>
      </c>
      <c r="G174" s="218" t="s">
        <v>1478</v>
      </c>
      <c r="H174" s="219">
        <v>50</v>
      </c>
      <c r="I174" s="220"/>
      <c r="J174" s="221">
        <f>ROUND(I174*H174,2)</f>
        <v>0</v>
      </c>
      <c r="K174" s="217" t="s">
        <v>162</v>
      </c>
      <c r="L174" s="47"/>
      <c r="M174" s="222" t="s">
        <v>19</v>
      </c>
      <c r="N174" s="223" t="s">
        <v>43</v>
      </c>
      <c r="O174" s="87"/>
      <c r="P174" s="224">
        <f>O174*H174</f>
        <v>0</v>
      </c>
      <c r="Q174" s="224">
        <v>0</v>
      </c>
      <c r="R174" s="224">
        <f>Q174*H174</f>
        <v>0</v>
      </c>
      <c r="S174" s="224">
        <v>0.0040000000000000001</v>
      </c>
      <c r="T174" s="225">
        <f>S174*H174</f>
        <v>0.20000000000000001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1479</v>
      </c>
      <c r="AT174" s="226" t="s">
        <v>158</v>
      </c>
      <c r="AU174" s="226" t="s">
        <v>79</v>
      </c>
      <c r="AY174" s="20" t="s">
        <v>156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79</v>
      </c>
      <c r="BK174" s="227">
        <f>ROUND(I174*H174,2)</f>
        <v>0</v>
      </c>
      <c r="BL174" s="20" t="s">
        <v>1479</v>
      </c>
      <c r="BM174" s="226" t="s">
        <v>1480</v>
      </c>
    </row>
    <row r="175" s="2" customFormat="1">
      <c r="A175" s="41"/>
      <c r="B175" s="42"/>
      <c r="C175" s="43"/>
      <c r="D175" s="228" t="s">
        <v>165</v>
      </c>
      <c r="E175" s="43"/>
      <c r="F175" s="229" t="s">
        <v>1481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165</v>
      </c>
      <c r="AU175" s="20" t="s">
        <v>79</v>
      </c>
    </row>
    <row r="176" s="2" customFormat="1" ht="24.15" customHeight="1">
      <c r="A176" s="41"/>
      <c r="B176" s="42"/>
      <c r="C176" s="215" t="s">
        <v>310</v>
      </c>
      <c r="D176" s="215" t="s">
        <v>158</v>
      </c>
      <c r="E176" s="216" t="s">
        <v>1482</v>
      </c>
      <c r="F176" s="217" t="s">
        <v>1483</v>
      </c>
      <c r="G176" s="218" t="s">
        <v>1478</v>
      </c>
      <c r="H176" s="219">
        <v>50</v>
      </c>
      <c r="I176" s="220"/>
      <c r="J176" s="221">
        <f>ROUND(I176*H176,2)</f>
        <v>0</v>
      </c>
      <c r="K176" s="217" t="s">
        <v>162</v>
      </c>
      <c r="L176" s="47"/>
      <c r="M176" s="222" t="s">
        <v>19</v>
      </c>
      <c r="N176" s="223" t="s">
        <v>43</v>
      </c>
      <c r="O176" s="87"/>
      <c r="P176" s="224">
        <f>O176*H176</f>
        <v>0</v>
      </c>
      <c r="Q176" s="224">
        <v>0</v>
      </c>
      <c r="R176" s="224">
        <f>Q176*H176</f>
        <v>0</v>
      </c>
      <c r="S176" s="224">
        <v>0</v>
      </c>
      <c r="T176" s="22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6" t="s">
        <v>1479</v>
      </c>
      <c r="AT176" s="226" t="s">
        <v>158</v>
      </c>
      <c r="AU176" s="226" t="s">
        <v>79</v>
      </c>
      <c r="AY176" s="20" t="s">
        <v>156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20" t="s">
        <v>79</v>
      </c>
      <c r="BK176" s="227">
        <f>ROUND(I176*H176,2)</f>
        <v>0</v>
      </c>
      <c r="BL176" s="20" t="s">
        <v>1479</v>
      </c>
      <c r="BM176" s="226" t="s">
        <v>1484</v>
      </c>
    </row>
    <row r="177" s="2" customFormat="1">
      <c r="A177" s="41"/>
      <c r="B177" s="42"/>
      <c r="C177" s="43"/>
      <c r="D177" s="228" t="s">
        <v>165</v>
      </c>
      <c r="E177" s="43"/>
      <c r="F177" s="229" t="s">
        <v>1485</v>
      </c>
      <c r="G177" s="43"/>
      <c r="H177" s="43"/>
      <c r="I177" s="230"/>
      <c r="J177" s="43"/>
      <c r="K177" s="43"/>
      <c r="L177" s="47"/>
      <c r="M177" s="277"/>
      <c r="N177" s="278"/>
      <c r="O177" s="279"/>
      <c r="P177" s="279"/>
      <c r="Q177" s="279"/>
      <c r="R177" s="279"/>
      <c r="S177" s="279"/>
      <c r="T177" s="280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165</v>
      </c>
      <c r="AU177" s="20" t="s">
        <v>79</v>
      </c>
    </row>
    <row r="178" s="2" customFormat="1" ht="6.96" customHeight="1">
      <c r="A178" s="41"/>
      <c r="B178" s="62"/>
      <c r="C178" s="63"/>
      <c r="D178" s="63"/>
      <c r="E178" s="63"/>
      <c r="F178" s="63"/>
      <c r="G178" s="63"/>
      <c r="H178" s="63"/>
      <c r="I178" s="63"/>
      <c r="J178" s="63"/>
      <c r="K178" s="63"/>
      <c r="L178" s="47"/>
      <c r="M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</row>
  </sheetData>
  <sheetProtection sheet="1" autoFilter="0" formatColumns="0" formatRows="0" objects="1" scenarios="1" spinCount="100000" saltValue="qqnROib39xbsw88UV5e0kA3YC1PNJLceA5vRkwMBxcTZeneFuo3x+LjAgZk1p9Pz26+wXCBXY7v7q6k5b3Z71Q==" hashValue="ssM46v3U9h+DBseVliVZmZG0rfrBhsQ+eO6RQn2qDOsoUS117eMRvuzFGGTmXvAbIR2XmjSg75MKFi3QDJjbcA==" algorithmName="SHA-512" password="CEE1"/>
  <autoFilter ref="C84:K17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92" r:id="rId1" display="https://podminky.urs.cz/item/CS_URS_2026_01/966073121"/>
    <hyperlink ref="F96" r:id="rId2" display="https://podminky.urs.cz/item/CS_URS_2026_01/764004801"/>
    <hyperlink ref="F100" r:id="rId3" display="https://podminky.urs.cz/item/CS_URS_2026_01/764004861"/>
    <hyperlink ref="F104" r:id="rId4" display="https://podminky.urs.cz/item/CS_URS_2026_01/968062247"/>
    <hyperlink ref="F108" r:id="rId5" display="https://podminky.urs.cz/item/CS_URS_2026_01/962051115"/>
    <hyperlink ref="F113" r:id="rId6" display="https://podminky.urs.cz/item/CS_URS_2026_01/966071121"/>
    <hyperlink ref="F118" r:id="rId7" display="https://podminky.urs.cz/item/CS_URS_2026_01/966072820"/>
    <hyperlink ref="F123" r:id="rId8" display="https://podminky.urs.cz/item/CS_URS_2026_01/966071721"/>
    <hyperlink ref="F128" r:id="rId9" display="https://podminky.urs.cz/item/CS_URS_2026_01/966073813"/>
    <hyperlink ref="F132" r:id="rId10" display="https://podminky.urs.cz/item/CS_URS_2026_01/981011412"/>
    <hyperlink ref="F136" r:id="rId11" display="https://podminky.urs.cz/item/CS_URS_2026_01/981332111"/>
    <hyperlink ref="F143" r:id="rId12" display="https://podminky.urs.cz/item/CS_URS_2026_01/981513114"/>
    <hyperlink ref="F149" r:id="rId13" display="https://podminky.urs.cz/item/CS_URS_2026_01/723150805"/>
    <hyperlink ref="F155" r:id="rId14" display="https://podminky.urs.cz/item/CS_URS_2026_01/997006002"/>
    <hyperlink ref="F157" r:id="rId15" display="https://podminky.urs.cz/item/CS_URS_2026_01/997013111"/>
    <hyperlink ref="F159" r:id="rId16" display="https://podminky.urs.cz/item/CS_URS_2026_01/997013501"/>
    <hyperlink ref="F161" r:id="rId17" display="https://podminky.urs.cz/item/CS_URS_2026_01/997013509"/>
    <hyperlink ref="F165" r:id="rId18" display="https://podminky.urs.cz/item/CS_URS_2026_01/997013862"/>
    <hyperlink ref="F169" r:id="rId19" display="https://podminky.urs.cz/item/CS_URS_2026_01/997013871"/>
    <hyperlink ref="F175" r:id="rId20" display="https://podminky.urs.cz/item/CS_URS_2026_01/HZS2231"/>
    <hyperlink ref="F177" r:id="rId21" display="https://podminky.urs.cz/item/CS_URS_2026_01/HZS24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DESKTOP-272HBHE\Uzivatel</dc:creator>
  <cp:lastModifiedBy>DESKTOP-272HBHE\Uzivatel</cp:lastModifiedBy>
  <dcterms:created xsi:type="dcterms:W3CDTF">2026-03-13T08:53:33Z</dcterms:created>
  <dcterms:modified xsi:type="dcterms:W3CDTF">2026-03-13T08:53:38Z</dcterms:modified>
</cp:coreProperties>
</file>