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85" windowWidth="26535" windowHeight="5070"/>
  </bookViews>
  <sheets>
    <sheet name="Rekapitulace stavby" sheetId="1" r:id="rId1"/>
    <sheet name="01 - Příprava území-Rozpočet" sheetId="2" r:id="rId2"/>
    <sheet name="02 - Venkovní úpravy-Rozp..." sheetId="3" r:id="rId3"/>
    <sheet name="03 - Sadové úpravy-Rozpočet" sheetId="4" r:id="rId4"/>
  </sheets>
  <definedNames>
    <definedName name="_xlnm._FilterDatabase" localSheetId="1" hidden="1">'01 - Příprava území-Rozpočet'!$C$118:$K$167</definedName>
    <definedName name="_xlnm._FilterDatabase" localSheetId="2" hidden="1">'02 - Venkovní úpravy-Rozp...'!$C$124:$K$343</definedName>
    <definedName name="_xlnm._FilterDatabase" localSheetId="3" hidden="1">'03 - Sadové úpravy-Rozpočet'!$C$118:$K$240</definedName>
    <definedName name="_xlnm.Print_Titles" localSheetId="1">'01 - Příprava území-Rozpočet'!$118:$118</definedName>
    <definedName name="_xlnm.Print_Titles" localSheetId="2">'02 - Venkovní úpravy-Rozp...'!$124:$124</definedName>
    <definedName name="_xlnm.Print_Titles" localSheetId="3">'03 - Sadové úpravy-Rozpočet'!$118:$118</definedName>
    <definedName name="_xlnm.Print_Titles" localSheetId="0">'Rekapitulace stavby'!$92:$92</definedName>
    <definedName name="_xlnm.Print_Area" localSheetId="1">'01 - Příprava území-Rozpočet'!$C$4:$J$76,'01 - Příprava území-Rozpočet'!$C$82:$J$100,'01 - Příprava území-Rozpočet'!$C$106:$K$167</definedName>
    <definedName name="_xlnm.Print_Area" localSheetId="2">'02 - Venkovní úpravy-Rozp...'!$C$4:$J$76,'02 - Venkovní úpravy-Rozp...'!$C$82:$J$106,'02 - Venkovní úpravy-Rozp...'!$C$112:$K$343</definedName>
    <definedName name="_xlnm.Print_Area" localSheetId="3">'03 - Sadové úpravy-Rozpočet'!$C$4:$J$76,'03 - Sadové úpravy-Rozpočet'!$C$82:$J$100,'03 - Sadové úpravy-Rozpočet'!$C$106:$K$240</definedName>
    <definedName name="_xlnm.Print_Area" localSheetId="0">'Rekapitulace stavby'!$D$4:$AO$76,'Rekapitulace stavby'!$C$82:$AQ$98</definedName>
  </definedNames>
  <calcPr calcId="145621" fullCalcOnLoad="1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239" i="4"/>
  <c r="BH239" i="4"/>
  <c r="BG239" i="4"/>
  <c r="BF239" i="4"/>
  <c r="T239" i="4"/>
  <c r="T238" i="4"/>
  <c r="R239" i="4"/>
  <c r="R238" i="4"/>
  <c r="P239" i="4"/>
  <c r="P238" i="4"/>
  <c r="BI235" i="4"/>
  <c r="BH235" i="4"/>
  <c r="BG235" i="4"/>
  <c r="BF235" i="4"/>
  <c r="T235" i="4"/>
  <c r="R235" i="4"/>
  <c r="P235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15" i="4"/>
  <c r="BH215" i="4"/>
  <c r="BG215" i="4"/>
  <c r="BF215" i="4"/>
  <c r="T215" i="4"/>
  <c r="R215" i="4"/>
  <c r="P215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5" i="4"/>
  <c r="BH155" i="4"/>
  <c r="BG155" i="4"/>
  <c r="BF155" i="4"/>
  <c r="T155" i="4"/>
  <c r="R155" i="4"/>
  <c r="P155" i="4"/>
  <c r="BI152" i="4"/>
  <c r="BH152" i="4"/>
  <c r="BG152" i="4"/>
  <c r="BF152" i="4"/>
  <c r="T152" i="4"/>
  <c r="R152" i="4"/>
  <c r="P152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BI122" i="4"/>
  <c r="BH122" i="4"/>
  <c r="BG122" i="4"/>
  <c r="BF122" i="4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/>
  <c r="J17" i="4"/>
  <c r="J12" i="4"/>
  <c r="J113" i="4"/>
  <c r="E7" i="4"/>
  <c r="E85" i="4"/>
  <c r="J37" i="3"/>
  <c r="J36" i="3"/>
  <c r="AY96" i="1"/>
  <c r="J35" i="3"/>
  <c r="AX96" i="1"/>
  <c r="BI342" i="3"/>
  <c r="BH342" i="3"/>
  <c r="BG342" i="3"/>
  <c r="BF342" i="3"/>
  <c r="T342" i="3"/>
  <c r="R342" i="3"/>
  <c r="P342" i="3"/>
  <c r="BI339" i="3"/>
  <c r="BH339" i="3"/>
  <c r="BG339" i="3"/>
  <c r="BF339" i="3"/>
  <c r="T339" i="3"/>
  <c r="R339" i="3"/>
  <c r="P339" i="3"/>
  <c r="BI337" i="3"/>
  <c r="BH337" i="3"/>
  <c r="BG337" i="3"/>
  <c r="BF337" i="3"/>
  <c r="T337" i="3"/>
  <c r="R337" i="3"/>
  <c r="P337" i="3"/>
  <c r="BI334" i="3"/>
  <c r="BH334" i="3"/>
  <c r="BG334" i="3"/>
  <c r="BF334" i="3"/>
  <c r="T334" i="3"/>
  <c r="R334" i="3"/>
  <c r="P334" i="3"/>
  <c r="BI331" i="3"/>
  <c r="BH331" i="3"/>
  <c r="BG331" i="3"/>
  <c r="BF331" i="3"/>
  <c r="T331" i="3"/>
  <c r="R331" i="3"/>
  <c r="P331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3" i="3"/>
  <c r="BH323" i="3"/>
  <c r="BG323" i="3"/>
  <c r="BF323" i="3"/>
  <c r="T323" i="3"/>
  <c r="R323" i="3"/>
  <c r="P323" i="3"/>
  <c r="BI321" i="3"/>
  <c r="BH321" i="3"/>
  <c r="BG321" i="3"/>
  <c r="BF321" i="3"/>
  <c r="T321" i="3"/>
  <c r="R321" i="3"/>
  <c r="P321" i="3"/>
  <c r="BI318" i="3"/>
  <c r="BH318" i="3"/>
  <c r="BG318" i="3"/>
  <c r="BF318" i="3"/>
  <c r="T318" i="3"/>
  <c r="R318" i="3"/>
  <c r="P318" i="3"/>
  <c r="BI316" i="3"/>
  <c r="BH316" i="3"/>
  <c r="BG316" i="3"/>
  <c r="BF316" i="3"/>
  <c r="T316" i="3"/>
  <c r="R316" i="3"/>
  <c r="P316" i="3"/>
  <c r="BI313" i="3"/>
  <c r="BH313" i="3"/>
  <c r="BG313" i="3"/>
  <c r="BF313" i="3"/>
  <c r="T313" i="3"/>
  <c r="R313" i="3"/>
  <c r="P313" i="3"/>
  <c r="BI311" i="3"/>
  <c r="BH311" i="3"/>
  <c r="BG311" i="3"/>
  <c r="BF311" i="3"/>
  <c r="T311" i="3"/>
  <c r="R311" i="3"/>
  <c r="P311" i="3"/>
  <c r="BI308" i="3"/>
  <c r="BH308" i="3"/>
  <c r="BG308" i="3"/>
  <c r="BF308" i="3"/>
  <c r="T308" i="3"/>
  <c r="R308" i="3"/>
  <c r="P308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R298" i="3"/>
  <c r="P298" i="3"/>
  <c r="BI296" i="3"/>
  <c r="BH296" i="3"/>
  <c r="BG296" i="3"/>
  <c r="BF296" i="3"/>
  <c r="T296" i="3"/>
  <c r="R296" i="3"/>
  <c r="P296" i="3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5" i="3"/>
  <c r="BH285" i="3"/>
  <c r="BG285" i="3"/>
  <c r="BF285" i="3"/>
  <c r="T285" i="3"/>
  <c r="T284" i="3"/>
  <c r="R285" i="3"/>
  <c r="R284" i="3"/>
  <c r="P285" i="3"/>
  <c r="P284" i="3"/>
  <c r="BI280" i="3"/>
  <c r="BH280" i="3"/>
  <c r="BG280" i="3"/>
  <c r="BF280" i="3"/>
  <c r="T280" i="3"/>
  <c r="R280" i="3"/>
  <c r="P280" i="3"/>
  <c r="BI276" i="3"/>
  <c r="BH276" i="3"/>
  <c r="BG276" i="3"/>
  <c r="BF276" i="3"/>
  <c r="T276" i="3"/>
  <c r="R276" i="3"/>
  <c r="P276" i="3"/>
  <c r="BI272" i="3"/>
  <c r="BH272" i="3"/>
  <c r="BG272" i="3"/>
  <c r="BF272" i="3"/>
  <c r="T272" i="3"/>
  <c r="T271" i="3"/>
  <c r="R272" i="3"/>
  <c r="R271" i="3"/>
  <c r="P272" i="3"/>
  <c r="P271" i="3"/>
  <c r="BI267" i="3"/>
  <c r="BH267" i="3"/>
  <c r="BG267" i="3"/>
  <c r="BF267" i="3"/>
  <c r="T267" i="3"/>
  <c r="R267" i="3"/>
  <c r="P267" i="3"/>
  <c r="BI263" i="3"/>
  <c r="BH263" i="3"/>
  <c r="BG263" i="3"/>
  <c r="BF263" i="3"/>
  <c r="T263" i="3"/>
  <c r="R263" i="3"/>
  <c r="P263" i="3"/>
  <c r="BI259" i="3"/>
  <c r="BH259" i="3"/>
  <c r="BG259" i="3"/>
  <c r="BF259" i="3"/>
  <c r="T259" i="3"/>
  <c r="R259" i="3"/>
  <c r="P259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T203" i="3" s="1"/>
  <c r="T126" i="3" s="1"/>
  <c r="R250" i="3"/>
  <c r="P250" i="3"/>
  <c r="BI246" i="3"/>
  <c r="F37" i="3" s="1"/>
  <c r="BD96" i="1" s="1"/>
  <c r="BH246" i="3"/>
  <c r="BG246" i="3"/>
  <c r="BF246" i="3"/>
  <c r="T246" i="3"/>
  <c r="R246" i="3"/>
  <c r="P246" i="3"/>
  <c r="BI243" i="3"/>
  <c r="BH243" i="3"/>
  <c r="F36" i="3" s="1"/>
  <c r="BC96" i="1" s="1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1" i="3"/>
  <c r="BH221" i="3"/>
  <c r="BG221" i="3"/>
  <c r="BF221" i="3"/>
  <c r="T221" i="3"/>
  <c r="R221" i="3"/>
  <c r="P221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2" i="3"/>
  <c r="BH212" i="3"/>
  <c r="BG212" i="3"/>
  <c r="BF212" i="3"/>
  <c r="T212" i="3"/>
  <c r="R212" i="3"/>
  <c r="P212" i="3"/>
  <c r="BI208" i="3"/>
  <c r="BH208" i="3"/>
  <c r="BG208" i="3"/>
  <c r="BF208" i="3"/>
  <c r="T208" i="3"/>
  <c r="R208" i="3"/>
  <c r="P208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2" i="3"/>
  <c r="BH172" i="3"/>
  <c r="BG172" i="3"/>
  <c r="BF172" i="3"/>
  <c r="T172" i="3"/>
  <c r="R172" i="3"/>
  <c r="P172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122" i="3"/>
  <c r="J17" i="3"/>
  <c r="J12" i="3"/>
  <c r="J119" i="3"/>
  <c r="E7" i="3"/>
  <c r="E85" i="3"/>
  <c r="J37" i="2"/>
  <c r="J36" i="2"/>
  <c r="AY95" i="1"/>
  <c r="J35" i="2"/>
  <c r="AX95" i="1"/>
  <c r="BI166" i="2"/>
  <c r="BH166" i="2"/>
  <c r="BG166" i="2"/>
  <c r="BF166" i="2"/>
  <c r="T166" i="2"/>
  <c r="T165" i="2"/>
  <c r="R166" i="2"/>
  <c r="R165" i="2"/>
  <c r="P166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J116" i="2"/>
  <c r="J115" i="2"/>
  <c r="F115" i="2"/>
  <c r="F113" i="2"/>
  <c r="E111" i="2"/>
  <c r="J92" i="2"/>
  <c r="J91" i="2"/>
  <c r="F91" i="2"/>
  <c r="F89" i="2"/>
  <c r="E87" i="2"/>
  <c r="J18" i="2"/>
  <c r="E18" i="2"/>
  <c r="F116" i="2"/>
  <c r="J17" i="2"/>
  <c r="J12" i="2"/>
  <c r="J113" i="2"/>
  <c r="E7" i="2"/>
  <c r="E109" i="2"/>
  <c r="L90" i="1"/>
  <c r="AM90" i="1"/>
  <c r="AM89" i="1"/>
  <c r="L89" i="1"/>
  <c r="AM87" i="1"/>
  <c r="L87" i="1"/>
  <c r="L85" i="1"/>
  <c r="L84" i="1"/>
  <c r="BK150" i="2"/>
  <c r="J159" i="2"/>
  <c r="J144" i="2"/>
  <c r="J138" i="2"/>
  <c r="BK129" i="2"/>
  <c r="J122" i="2"/>
  <c r="BK303" i="3"/>
  <c r="BK259" i="3"/>
  <c r="J218" i="3"/>
  <c r="J192" i="3"/>
  <c r="BK342" i="3"/>
  <c r="BK313" i="3"/>
  <c r="J288" i="3"/>
  <c r="BK243" i="3"/>
  <c r="J179" i="3"/>
  <c r="J316" i="3"/>
  <c r="J291" i="3"/>
  <c r="J238" i="3"/>
  <c r="J339" i="3"/>
  <c r="J263" i="3"/>
  <c r="BE263" i="3" s="1"/>
  <c r="BK225" i="3"/>
  <c r="BK337" i="3"/>
  <c r="J276" i="3"/>
  <c r="J225" i="3"/>
  <c r="BK154" i="3"/>
  <c r="BK272" i="3"/>
  <c r="J200" i="3"/>
  <c r="J164" i="3"/>
  <c r="J215" i="4"/>
  <c r="J180" i="4"/>
  <c r="BE180" i="4" s="1"/>
  <c r="BK152" i="4"/>
  <c r="J235" i="4"/>
  <c r="BK186" i="4"/>
  <c r="J155" i="4"/>
  <c r="J122" i="4"/>
  <c r="BK212" i="4"/>
  <c r="BK176" i="4"/>
  <c r="BK140" i="4"/>
  <c r="BK226" i="4"/>
  <c r="BK180" i="4"/>
  <c r="J146" i="4"/>
  <c r="BK195" i="4"/>
  <c r="BK148" i="4"/>
  <c r="J201" i="4"/>
  <c r="BE201" i="4" s="1"/>
  <c r="J160" i="4"/>
  <c r="BK128" i="4"/>
  <c r="J150" i="2"/>
  <c r="BK159" i="2"/>
  <c r="J147" i="2"/>
  <c r="BK135" i="2"/>
  <c r="J129" i="2"/>
  <c r="BK122" i="2"/>
  <c r="J308" i="3"/>
  <c r="J285" i="3"/>
  <c r="BK233" i="3"/>
  <c r="BK215" i="3"/>
  <c r="BK176" i="3"/>
  <c r="J128" i="3"/>
  <c r="J306" i="3"/>
  <c r="BK291" i="3"/>
  <c r="BK238" i="3"/>
  <c r="J326" i="3"/>
  <c r="J301" i="3"/>
  <c r="J246" i="3"/>
  <c r="BE246" i="3" s="1"/>
  <c r="BK192" i="3"/>
  <c r="J323" i="3"/>
  <c r="BE323" i="3" s="1"/>
  <c r="J252" i="3"/>
  <c r="J212" i="3"/>
  <c r="BK158" i="3"/>
  <c r="BK296" i="3"/>
  <c r="J215" i="3"/>
  <c r="J132" i="3"/>
  <c r="J298" i="3"/>
  <c r="J208" i="3"/>
  <c r="J161" i="3"/>
  <c r="J226" i="4"/>
  <c r="BK189" i="4"/>
  <c r="J140" i="4"/>
  <c r="J212" i="4"/>
  <c r="BK160" i="4"/>
  <c r="BK125" i="4"/>
  <c r="J221" i="4"/>
  <c r="J166" i="4"/>
  <c r="BK122" i="4"/>
  <c r="BK184" i="4"/>
  <c r="J130" i="4"/>
  <c r="J206" i="4"/>
  <c r="J172" i="4"/>
  <c r="BK239" i="4"/>
  <c r="BK178" i="4"/>
  <c r="J152" i="4"/>
  <c r="J125" i="4"/>
  <c r="J166" i="2"/>
  <c r="BK162" i="2"/>
  <c r="BK144" i="2"/>
  <c r="BK138" i="2"/>
  <c r="J132" i="2"/>
  <c r="BK126" i="2"/>
  <c r="BK321" i="3"/>
  <c r="J296" i="3"/>
  <c r="BK246" i="3"/>
  <c r="BK221" i="3"/>
  <c r="BK208" i="3"/>
  <c r="J168" i="3"/>
  <c r="BK323" i="3"/>
  <c r="BK293" i="3"/>
  <c r="BK250" i="3"/>
  <c r="BK204" i="3"/>
  <c r="J337" i="3"/>
  <c r="BK280" i="3"/>
  <c r="BK218" i="3"/>
  <c r="J342" i="3"/>
  <c r="BK318" i="3"/>
  <c r="J243" i="3"/>
  <c r="J172" i="3"/>
  <c r="J318" i="3"/>
  <c r="BE318" i="3" s="1"/>
  <c r="J181" i="3"/>
  <c r="J313" i="3"/>
  <c r="BK231" i="3"/>
  <c r="BK179" i="3"/>
  <c r="BK218" i="4"/>
  <c r="J178" i="4"/>
  <c r="J218" i="4"/>
  <c r="BE218" i="4" s="1"/>
  <c r="BK162" i="4"/>
  <c r="BK201" i="4"/>
  <c r="J182" i="4"/>
  <c r="J142" i="4"/>
  <c r="BK197" i="4"/>
  <c r="J158" i="4"/>
  <c r="BK166" i="2"/>
  <c r="BK153" i="2"/>
  <c r="BK156" i="2"/>
  <c r="J141" i="2"/>
  <c r="J135" i="2"/>
  <c r="J126" i="2"/>
  <c r="AS94" i="1"/>
  <c r="BK228" i="3"/>
  <c r="BK200" i="3"/>
  <c r="J158" i="3"/>
  <c r="J334" i="3"/>
  <c r="BE334" i="3" s="1"/>
  <c r="BK298" i="3"/>
  <c r="J272" i="3"/>
  <c r="J236" i="3"/>
  <c r="BK161" i="3"/>
  <c r="BK306" i="3"/>
  <c r="J250" i="3"/>
  <c r="J189" i="3"/>
  <c r="BK328" i="3"/>
  <c r="J293" i="3"/>
  <c r="J228" i="3"/>
  <c r="BK164" i="3"/>
  <c r="BK311" i="3"/>
  <c r="BK267" i="3"/>
  <c r="J176" i="3"/>
  <c r="J321" i="3"/>
  <c r="BK252" i="3"/>
  <c r="J196" i="3"/>
  <c r="BK128" i="3"/>
  <c r="J192" i="4"/>
  <c r="J174" i="4"/>
  <c r="J128" i="4"/>
  <c r="BK229" i="4"/>
  <c r="J168" i="4"/>
  <c r="BK146" i="4"/>
  <c r="J232" i="4"/>
  <c r="J195" i="4"/>
  <c r="BK155" i="4"/>
  <c r="J133" i="4"/>
  <c r="BK192" i="4"/>
  <c r="BK168" i="4"/>
  <c r="J197" i="4"/>
  <c r="J162" i="4"/>
  <c r="BE162" i="4" s="1"/>
  <c r="BK224" i="4"/>
  <c r="BK174" i="4"/>
  <c r="BK142" i="4"/>
  <c r="J153" i="2"/>
  <c r="J162" i="2"/>
  <c r="J156" i="2"/>
  <c r="BK141" i="2"/>
  <c r="BK132" i="2"/>
  <c r="BK147" i="2"/>
  <c r="BK301" i="3"/>
  <c r="J267" i="3"/>
  <c r="J231" i="3"/>
  <c r="J186" i="3"/>
  <c r="J154" i="3"/>
  <c r="BK331" i="3"/>
  <c r="J303" i="3"/>
  <c r="BK263" i="3"/>
  <c r="J221" i="3"/>
  <c r="BK339" i="3"/>
  <c r="BK308" i="3"/>
  <c r="BK276" i="3"/>
  <c r="BK181" i="3"/>
  <c r="BK326" i="3"/>
  <c r="BK288" i="3"/>
  <c r="J204" i="3"/>
  <c r="BK132" i="3"/>
  <c r="J280" i="3"/>
  <c r="BK241" i="3"/>
  <c r="J328" i="3"/>
  <c r="J241" i="3"/>
  <c r="BK189" i="3"/>
  <c r="J229" i="4"/>
  <c r="BK204" i="4"/>
  <c r="BK164" i="4"/>
  <c r="J209" i="4"/>
  <c r="BE209" i="4" s="1"/>
  <c r="J176" i="4"/>
  <c r="BE176" i="4" s="1"/>
  <c r="BK232" i="4"/>
  <c r="J184" i="4"/>
  <c r="BK166" i="4"/>
  <c r="BK221" i="4"/>
  <c r="J189" i="4"/>
  <c r="BK196" i="3"/>
  <c r="BK285" i="3"/>
  <c r="J233" i="3"/>
  <c r="BK334" i="3"/>
  <c r="BK316" i="3"/>
  <c r="BK236" i="3"/>
  <c r="BK168" i="3"/>
  <c r="J331" i="3"/>
  <c r="J259" i="3"/>
  <c r="BK172" i="3"/>
  <c r="J311" i="3"/>
  <c r="BK212" i="3"/>
  <c r="BK186" i="3"/>
  <c r="BK209" i="4"/>
  <c r="BK172" i="4"/>
  <c r="J239" i="4"/>
  <c r="J204" i="4"/>
  <c r="J170" i="4"/>
  <c r="J136" i="4"/>
  <c r="J224" i="4"/>
  <c r="J186" i="4"/>
  <c r="J148" i="4"/>
  <c r="BK136" i="4"/>
  <c r="BK235" i="4"/>
  <c r="BK182" i="4"/>
  <c r="BK158" i="4"/>
  <c r="BK215" i="4"/>
  <c r="BK170" i="4"/>
  <c r="BK130" i="4"/>
  <c r="BK206" i="4"/>
  <c r="J164" i="4"/>
  <c r="BE164" i="4" s="1"/>
  <c r="BK133" i="4"/>
  <c r="P121" i="2"/>
  <c r="P120" i="2"/>
  <c r="P119" i="2"/>
  <c r="AU95" i="1"/>
  <c r="BK127" i="3"/>
  <c r="J127" i="3"/>
  <c r="J98" i="3"/>
  <c r="T121" i="4"/>
  <c r="T120" i="4" s="1"/>
  <c r="T119" i="4" s="1"/>
  <c r="BK275" i="3"/>
  <c r="J275" i="3"/>
  <c r="J103" i="3"/>
  <c r="R275" i="3"/>
  <c r="R121" i="4"/>
  <c r="R120" i="4" s="1"/>
  <c r="R119" i="4" s="1"/>
  <c r="BK121" i="2"/>
  <c r="J121" i="2"/>
  <c r="J98" i="2"/>
  <c r="T127" i="3"/>
  <c r="P185" i="3"/>
  <c r="T185" i="3"/>
  <c r="P195" i="3"/>
  <c r="T195" i="3"/>
  <c r="T121" i="2"/>
  <c r="T120" i="2"/>
  <c r="T119" i="2"/>
  <c r="R127" i="3"/>
  <c r="BK185" i="3"/>
  <c r="J185" i="3"/>
  <c r="J99" i="3"/>
  <c r="R185" i="3"/>
  <c r="BK195" i="3"/>
  <c r="J195" i="3"/>
  <c r="J100" i="3"/>
  <c r="R195" i="3"/>
  <c r="R121" i="2"/>
  <c r="R120" i="2"/>
  <c r="R119" i="2"/>
  <c r="P275" i="3"/>
  <c r="T275" i="3"/>
  <c r="P127" i="3"/>
  <c r="BK165" i="2"/>
  <c r="BK120" i="2"/>
  <c r="J120" i="2"/>
  <c r="J97" i="2"/>
  <c r="J165" i="2"/>
  <c r="J99" i="2"/>
  <c r="BK284" i="3"/>
  <c r="J284" i="3"/>
  <c r="J104" i="3"/>
  <c r="BK271" i="3"/>
  <c r="J271" i="3"/>
  <c r="J102" i="3"/>
  <c r="BK238" i="4"/>
  <c r="J238" i="4"/>
  <c r="J99" i="4"/>
  <c r="F92" i="4"/>
  <c r="BE122" i="4"/>
  <c r="BE155" i="4"/>
  <c r="BE172" i="4"/>
  <c r="BE229" i="4"/>
  <c r="BE239" i="4"/>
  <c r="BE125" i="4"/>
  <c r="BE128" i="4"/>
  <c r="BE140" i="4"/>
  <c r="BE168" i="4"/>
  <c r="BE178" i="4"/>
  <c r="BE192" i="4"/>
  <c r="BE204" i="4"/>
  <c r="BE212" i="4"/>
  <c r="E109" i="4"/>
  <c r="BE130" i="4"/>
  <c r="BE136" i="4"/>
  <c r="BE160" i="4"/>
  <c r="BE166" i="4"/>
  <c r="BE174" i="4"/>
  <c r="BE189" i="4"/>
  <c r="BE197" i="4"/>
  <c r="BE206" i="4"/>
  <c r="BE215" i="4"/>
  <c r="BE235" i="4"/>
  <c r="J89" i="4"/>
  <c r="BE146" i="4"/>
  <c r="BE152" i="4"/>
  <c r="BE170" i="4"/>
  <c r="BE182" i="4"/>
  <c r="BE184" i="4"/>
  <c r="BE226" i="4"/>
  <c r="BE158" i="4"/>
  <c r="BE221" i="4"/>
  <c r="BE232" i="4"/>
  <c r="BE133" i="4"/>
  <c r="BE142" i="4"/>
  <c r="BE148" i="4"/>
  <c r="BE186" i="4"/>
  <c r="BE195" i="4"/>
  <c r="BE224" i="4"/>
  <c r="J89" i="3"/>
  <c r="E115" i="3"/>
  <c r="BE176" i="3"/>
  <c r="BE192" i="3"/>
  <c r="BE218" i="3"/>
  <c r="BE276" i="3"/>
  <c r="BE291" i="3"/>
  <c r="BE296" i="3"/>
  <c r="BE306" i="3"/>
  <c r="BE311" i="3"/>
  <c r="BE128" i="3"/>
  <c r="BE168" i="3"/>
  <c r="BE179" i="3"/>
  <c r="BE189" i="3"/>
  <c r="BE221" i="3"/>
  <c r="BE228" i="3"/>
  <c r="BE238" i="3"/>
  <c r="BE272" i="3"/>
  <c r="BE280" i="3"/>
  <c r="BE285" i="3"/>
  <c r="BE293" i="3"/>
  <c r="BE326" i="3"/>
  <c r="BE154" i="3"/>
  <c r="BE196" i="3"/>
  <c r="BE208" i="3"/>
  <c r="BE225" i="3"/>
  <c r="BE241" i="3"/>
  <c r="BE250" i="3"/>
  <c r="BE259" i="3"/>
  <c r="BE313" i="3"/>
  <c r="BE321" i="3"/>
  <c r="BE331" i="3"/>
  <c r="BE337" i="3"/>
  <c r="BE339" i="3"/>
  <c r="F92" i="3"/>
  <c r="BE132" i="3"/>
  <c r="BE186" i="3"/>
  <c r="BE212" i="3"/>
  <c r="BE236" i="3"/>
  <c r="BE298" i="3"/>
  <c r="BE303" i="3"/>
  <c r="BE342" i="3"/>
  <c r="BE158" i="3"/>
  <c r="BE200" i="3"/>
  <c r="BE215" i="3"/>
  <c r="BE231" i="3"/>
  <c r="BE233" i="3"/>
  <c r="BE267" i="3"/>
  <c r="BE288" i="3"/>
  <c r="BE301" i="3"/>
  <c r="BE308" i="3"/>
  <c r="BE316" i="3"/>
  <c r="BE161" i="3"/>
  <c r="BE164" i="3"/>
  <c r="BE172" i="3"/>
  <c r="BE181" i="3"/>
  <c r="BE204" i="3"/>
  <c r="BE243" i="3"/>
  <c r="BE252" i="3"/>
  <c r="BE328" i="3"/>
  <c r="E85" i="2"/>
  <c r="J89" i="2"/>
  <c r="F92" i="2"/>
  <c r="BE122" i="2"/>
  <c r="BE147" i="2"/>
  <c r="BE126" i="2"/>
  <c r="BE129" i="2"/>
  <c r="BE132" i="2"/>
  <c r="BE135" i="2"/>
  <c r="BE138" i="2"/>
  <c r="BE141" i="2"/>
  <c r="BE144" i="2"/>
  <c r="BE153" i="2"/>
  <c r="BE156" i="2"/>
  <c r="BE159" i="2"/>
  <c r="BE162" i="2"/>
  <c r="BE166" i="2"/>
  <c r="BE150" i="2"/>
  <c r="J34" i="2"/>
  <c r="AW95" i="1"/>
  <c r="J34" i="4"/>
  <c r="AW97" i="1" s="1"/>
  <c r="F37" i="2"/>
  <c r="BD95" i="1"/>
  <c r="F34" i="2"/>
  <c r="BA95" i="1"/>
  <c r="F37" i="4"/>
  <c r="BD97" i="1" s="1"/>
  <c r="F36" i="2"/>
  <c r="BC95" i="1"/>
  <c r="F35" i="2"/>
  <c r="BB95" i="1"/>
  <c r="BK119" i="2"/>
  <c r="J119" i="2"/>
  <c r="J96" i="2"/>
  <c r="F33" i="2"/>
  <c r="AZ95" i="1"/>
  <c r="J33" i="2"/>
  <c r="AV95" i="1"/>
  <c r="AT95" i="1"/>
  <c r="J30" i="2"/>
  <c r="AG95" i="1"/>
  <c r="J39" i="2"/>
  <c r="AN95" i="1"/>
  <c r="F34" i="4" l="1"/>
  <c r="BA97" i="1" s="1"/>
  <c r="F35" i="4"/>
  <c r="BB97" i="1" s="1"/>
  <c r="P121" i="4"/>
  <c r="P120" i="4" s="1"/>
  <c r="P119" i="4" s="1"/>
  <c r="AU97" i="1" s="1"/>
  <c r="F36" i="4"/>
  <c r="BC97" i="1" s="1"/>
  <c r="BC94" i="1" s="1"/>
  <c r="W32" i="1" s="1"/>
  <c r="F33" i="4"/>
  <c r="AZ97" i="1" s="1"/>
  <c r="BK121" i="4"/>
  <c r="BK120" i="4" s="1"/>
  <c r="J33" i="4"/>
  <c r="AV97" i="1" s="1"/>
  <c r="AT97" i="1" s="1"/>
  <c r="BD94" i="1"/>
  <c r="W33" i="1" s="1"/>
  <c r="R287" i="3"/>
  <c r="F34" i="3"/>
  <c r="BA96" i="1" s="1"/>
  <c r="T287" i="3"/>
  <c r="T125" i="3" s="1"/>
  <c r="P287" i="3"/>
  <c r="BK287" i="3"/>
  <c r="J287" i="3" s="1"/>
  <c r="J105" i="3" s="1"/>
  <c r="J34" i="3"/>
  <c r="AW96" i="1" s="1"/>
  <c r="F35" i="3"/>
  <c r="BB96" i="1" s="1"/>
  <c r="BK203" i="3"/>
  <c r="J203" i="3" s="1"/>
  <c r="J101" i="3" s="1"/>
  <c r="P203" i="3"/>
  <c r="P126" i="3" s="1"/>
  <c r="R203" i="3"/>
  <c r="R126" i="3" s="1"/>
  <c r="R125" i="3" s="1"/>
  <c r="J33" i="3"/>
  <c r="AV96" i="1" s="1"/>
  <c r="F33" i="3"/>
  <c r="AZ96" i="1" s="1"/>
  <c r="BA94" i="1" l="1"/>
  <c r="W30" i="1" s="1"/>
  <c r="BB94" i="1"/>
  <c r="AX94" i="1" s="1"/>
  <c r="AZ94" i="1"/>
  <c r="W29" i="1" s="1"/>
  <c r="AY94" i="1"/>
  <c r="J121" i="4"/>
  <c r="J98" i="4" s="1"/>
  <c r="J120" i="4"/>
  <c r="J97" i="4" s="1"/>
  <c r="BK119" i="4"/>
  <c r="J119" i="4" s="1"/>
  <c r="AW94" i="1"/>
  <c r="AK30" i="1" s="1"/>
  <c r="P125" i="3"/>
  <c r="AU96" i="1" s="1"/>
  <c r="AU94" i="1" s="1"/>
  <c r="AT96" i="1"/>
  <c r="BK126" i="3"/>
  <c r="J126" i="3" s="1"/>
  <c r="J97" i="3" s="1"/>
  <c r="W31" i="1" l="1"/>
  <c r="AV94" i="1"/>
  <c r="AK29" i="1" s="1"/>
  <c r="J30" i="4"/>
  <c r="J96" i="4"/>
  <c r="BK125" i="3"/>
  <c r="J125" i="3" s="1"/>
  <c r="J30" i="3" s="1"/>
  <c r="AT94" i="1" l="1"/>
  <c r="J39" i="4"/>
  <c r="AG97" i="1"/>
  <c r="AN97" i="1" s="1"/>
  <c r="J96" i="3"/>
  <c r="J39" i="3"/>
  <c r="AG96" i="1"/>
  <c r="AN96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<sst xmlns="http://schemas.openxmlformats.org/spreadsheetml/2006/main" count="3791" uniqueCount="752">
  <si>
    <t>Export Komplet</t>
  </si>
  <si>
    <t/>
  </si>
  <si>
    <t>2.0</t>
  </si>
  <si>
    <t>ZAMOK</t>
  </si>
  <si>
    <t>False</t>
  </si>
  <si>
    <t>{59e14304-1611-4a16-a2ad-4edf07b04ded}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</si>
  <si>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</si>
  <si>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</si>
  <si>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</si>
  <si>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</si>
  <si>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</si>
  <si>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</si>
  <si>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</si>
  <si>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</si>
  <si>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1694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</si>
  <si>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</si>
  <si>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</si>
  <si>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Újezd u Tišnova-Myslivecká střelnice</t>
  </si>
  <si>
    <t>KSO:</t>
  </si>
  <si>
    <t>CC-CZ:</t>
  </si>
  <si>
    <t>Místo:</t>
  </si>
  <si>
    <t>Myslivecká střelnice</t>
  </si>
  <si>
    <t>Datum:</t>
  </si>
  <si>
    <t>10. 1. 2024</t>
  </si>
  <si>
    <t>Zadavatel:</t>
  </si>
  <si>
    <t>IČ:</t>
  </si>
  <si>
    <t>Újezd u Tišnova 28, 594 55 Dolní Loučky</t>
  </si>
  <si>
    <t>DIČ:</t>
  </si>
  <si>
    <t>Uchazeč:</t>
  </si>
  <si>
    <t>Vyplň údaj</t>
  </si>
  <si>
    <t>Projektant:</t>
  </si>
  <si>
    <t>Ing. Hrubanová Ph.D., Ing. Janíová</t>
  </si>
  <si>
    <t>True</t>
  </si>
  <si>
    <t>Zpracovatel:</t>
  </si>
  <si>
    <t>46344535</t>
  </si>
  <si>
    <t>ZaKT Brno s.r.o, Ponávka 185/2, 602 00 Brno</t>
  </si>
  <si>
    <t>CZ46344535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</si>
  <si>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</si>
  <si>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</si>
  <si>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</si>
  <si>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</si>
  <si>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</si>
  <si>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</si>
  <si>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</si>
  <si>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</si>
  <si>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</si>
  <si>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</si>
  <si>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</si>
  <si>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</si>
  <si>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</si>
  <si>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</si>
  <si>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</si>
  <si>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</si>
  <si>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</si>
  <si>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</si>
  <si>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</si>
  <si>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</si>
  <si>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</si>
  <si>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</si>
  <si>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</si>
  <si>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</si>
  <si>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</si>
  <si>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</si>
  <si>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</si>
  <si>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</si>
  <si>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</si>
  <si>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</si>
  <si>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</si>
  <si>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</si>
  <si>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</si>
  <si>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</si>
  <si>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</si>
  <si>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</si>
  <si>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</si>
  <si>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</si>
  <si>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</si>
  <si>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</si>
  <si>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</si>
  <si>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</si>
  <si>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</si>
  <si>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</si>
  <si>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</si>
  <si>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</si>
  <si>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</si>
  <si>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Příprava území-Rozpočet</t>
  </si>
  <si>
    <t>STA</t>
  </si>
  <si>
    <t>1</t>
  </si>
  <si>
    <t>{cc5f5210-84f3-4c93-a894-1a50f89c6192}</t>
  </si>
  <si>
    <t>2</t>
  </si>
  <si>
    <t>02</t>
  </si>
  <si>
    <t>Venkovní úpravy-Rozpočet</t>
  </si>
  <si>
    <t>{523fd470-0ca3-4bdc-8046-b4554a8479dc}</t>
  </si>
  <si>
    <t>03</t>
  </si>
  <si>
    <t>Sadové úpravy-Rozpočet</t>
  </si>
  <si>
    <t>{00904695-8398-4fe4-ae3d-d28fb4388465}</t>
  </si>
  <si>
    <t>KRYCÍ LIST SOUPISU PRACÍ</t>
  </si>
  <si>
    <t>Objekt:</t>
  </si>
  <si>
    <t>01 - Příprava území-Rozpočet</t>
  </si>
  <si>
    <t>Myslivecká třlnice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</si>
  <si>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</si>
  <si>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</si>
  <si>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</si>
  <si>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</si>
  <si>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</si>
  <si>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</si>
  <si>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</si>
  <si>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</si>
  <si>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</si>
  <si>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</si>
  <si>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</si>
  <si>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</si>
  <si>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</si>
  <si>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</si>
  <si>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</si>
  <si>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</si>
  <si>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</si>
  <si>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</si>
  <si>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</si>
  <si>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</si>
  <si>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</si>
  <si>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</si>
  <si>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</si>
  <si>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</si>
  <si>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</si>
  <si>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</si>
  <si>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111212351</t>
  </si>
  <si>
    <t>Odstranění nevhodných dřevin do 100 m2 v přes 1 m s odstraněním pařezů v rovině nebo svahu do 1:5</t>
  </si>
  <si>
    <t>m2</t>
  </si>
  <si>
    <t>CS ÚRS 2023 02</t>
  </si>
  <si>
    <t>4</t>
  </si>
  <si>
    <t>1810046949</t>
  </si>
  <si>
    <t>PP</t>
  </si>
  <si>
    <t>Odstranění nevhodných dřevin průměru kmene do 100 mm výšky přes 1 m s odstraněním pařezu do 100 m2 v rovině nebo na svahu do 1:5</t>
  </si>
  <si>
    <t>P</t>
  </si>
  <si>
    <t>Poznámka k položce:_x000D_
dle inventarizačního seznamu pol. č. 19, 20</t>
  </si>
  <si>
    <t>VV</t>
  </si>
  <si>
    <t>19,6+19,2</t>
  </si>
  <si>
    <t>112155311</t>
  </si>
  <si>
    <t>Štěpkování keřového porostu středně hustého s naložením</t>
  </si>
  <si>
    <t>-1454213254</t>
  </si>
  <si>
    <t>Štěpkování s naložením na dopravní prostředek a odvozem do 20 km keřového porostu středně hustého</t>
  </si>
  <si>
    <t>3</t>
  </si>
  <si>
    <t>184852235</t>
  </si>
  <si>
    <t>Řez stromu zdravotní o ploše koruny přes 60 do 90 m2 lezeckou technikou</t>
  </si>
  <si>
    <t>kus</t>
  </si>
  <si>
    <t>357157032</t>
  </si>
  <si>
    <t>Řez stromů prováděný lezeckou technikou zdravotní (S-RZ), plocha koruny stromu přes 60 do 90 m2</t>
  </si>
  <si>
    <t>Poznámka k položce:_x000D_
dle inventarizačního seznamu dř.č. 17</t>
  </si>
  <si>
    <t>184852236</t>
  </si>
  <si>
    <t>Řez stromu zdravotní o ploše koruny přes 90 do 120 m2 lezeckou technikou</t>
  </si>
  <si>
    <t>2080594122</t>
  </si>
  <si>
    <t>Řez stromů prováděný lezeckou technikou zdravotní (S-RZ), plocha koruny stromu přes 90 do 120 m2</t>
  </si>
  <si>
    <t>Poznámka k položce:_x000D_
dle inventarizačního seznamu dř.č. 2, 12, 14</t>
  </si>
  <si>
    <t>5</t>
  </si>
  <si>
    <t>184852237</t>
  </si>
  <si>
    <t>Řez stromu zdravotní o ploše koruny přes 120 do 150 m2 lezeckou technikou</t>
  </si>
  <si>
    <t>1090954049</t>
  </si>
  <si>
    <t>Řez stromů prováděný lezeckou technikou zdravotní (S-RZ), plocha koruny stromu přes 120 do 150 m2</t>
  </si>
  <si>
    <t>Poznámka k položce:_x000D_
dle inventarizačního seznamu dř.č. 1</t>
  </si>
  <si>
    <t>6</t>
  </si>
  <si>
    <t>184852241</t>
  </si>
  <si>
    <t>Řez stromu zdravotní o ploše koruny přes 210 do 240 m2 lezeckou technikou</t>
  </si>
  <si>
    <t>-288732314</t>
  </si>
  <si>
    <t>Řez stromů prováděný lezeckou technikou zdravotní (S-RZ), plocha koruny stromu přes 210 do 240 m2</t>
  </si>
  <si>
    <t>Poznámka k položce:_x000D_
dle inventarizačního seznamu dř.č. 3</t>
  </si>
  <si>
    <t>7</t>
  </si>
  <si>
    <t>184852242</t>
  </si>
  <si>
    <t>Řez stromu zdravotní o ploše koruny přes 240 do 270 m2 lezeckou technikou</t>
  </si>
  <si>
    <t>-1435396742</t>
  </si>
  <si>
    <t>Řez stromů prováděný lezeckou technikou zdravotní (S-RZ), plocha koruny stromu přes 240 do 270 m2</t>
  </si>
  <si>
    <t>Poznámka k položce:_x000D_
dle inventarizačního seznamu dř.č. 11</t>
  </si>
  <si>
    <t>8</t>
  </si>
  <si>
    <t>184813157</t>
  </si>
  <si>
    <t>Odstranění výmladků stromu mechanicky na bázi v do 2 m průměru kmene přes 1 m</t>
  </si>
  <si>
    <t>1955615210</t>
  </si>
  <si>
    <t>Odstranění výmladků stromu ručně, na bázi, výšky do 2 m, průměru kmene přes 1 m</t>
  </si>
  <si>
    <t>Poznámka k položce:_x000D_
dle inventarizačního seznamu dř.č. 14</t>
  </si>
  <si>
    <t>9</t>
  </si>
  <si>
    <t>111211232</t>
  </si>
  <si>
    <t>Snesení listnatého klestu D přes 30 cm ve svahu do 1:3</t>
  </si>
  <si>
    <t>-1082243260</t>
  </si>
  <si>
    <t>Snesení větví stromů na hromady nebo naložení na dopravní prostředek listnatých v rovině nebo ve svahu do 1:3, průměru kmene přes 30 cm</t>
  </si>
  <si>
    <t>Poznámka k položce:_x000D_
dle inventarizačního seznamu dřeviny ošetřené řezem: 1, 2, 3, 11, 12, 14, 17</t>
  </si>
  <si>
    <t>10</t>
  </si>
  <si>
    <t>112155221</t>
  </si>
  <si>
    <t>Štěpkování solitérních stromků a větví průměru kmene přes 300 do 500 mm s naložením</t>
  </si>
  <si>
    <t>791227023</t>
  </si>
  <si>
    <t>Štěpkování s naložením na dopravní prostředek a odvozem do 20 km stromků a větví solitérů, průměru kmene přes 300 do 500 mm</t>
  </si>
  <si>
    <t>Poznámka k položce:_x000D_
dle inventarizačního seznamu dřeviny ošetřené řezem: 1, 2, 11, 12, 14, 17</t>
  </si>
  <si>
    <t>11</t>
  </si>
  <si>
    <t>112155225</t>
  </si>
  <si>
    <t>Štěpkování solitérních stromků a větví průměru kmene přes 500 do 700 mm s naložením</t>
  </si>
  <si>
    <t>-1642884548</t>
  </si>
  <si>
    <t>Štěpkování s naložením na dopravní prostředek a odvozem do 20 km stromků a větví solitérů, průměru kmene přes 500 do 700 mm</t>
  </si>
  <si>
    <t>Poznámka k položce:_x000D_
dle inventarizačního seznamu dřeviny ošetřené řezem: 3</t>
  </si>
  <si>
    <t>184818231</t>
  </si>
  <si>
    <t>Ochrana kmene průměru do 300 mm bedněním výšky do 2 m</t>
  </si>
  <si>
    <t>1042532868</t>
  </si>
  <si>
    <t>Ochrana kmene bedněním před poškozením stavebním provozem zřízení včetně odstranění výšky bednění do 2 m průměru kmene do 300 mm</t>
  </si>
  <si>
    <t>Poznámka k položce:_x000D_
dle inventarizačního seznamu dř.č. : 9, 10, 18</t>
  </si>
  <si>
    <t>13</t>
  </si>
  <si>
    <t>184818232</t>
  </si>
  <si>
    <t>Ochrana kmene průměru přes 300 do 500 mm bedněním výšky do 2 m</t>
  </si>
  <si>
    <t>1352889254</t>
  </si>
  <si>
    <t>Ochrana kmene bedněním před poškozením stavebním provozem zřízení včetně odstranění výšky bednění do 2 m průměru kmene přes 300 do 500 mm</t>
  </si>
  <si>
    <t>Poznámka k položce:_x000D_
dle inventarizačního seznamu dř.č.: 1, 2, 6, 14, 15, 16, 17</t>
  </si>
  <si>
    <t>14</t>
  </si>
  <si>
    <t>184818233</t>
  </si>
  <si>
    <t>Ochrana kmene průměru přes 500 do 700 mm bedněním výšky do 2 m</t>
  </si>
  <si>
    <t>1855425180</t>
  </si>
  <si>
    <t>Ochrana kmene bedněním před poškozením stavebním provozem zřízení včetně odstranění výšky bednění do 2 m průměru kmene přes 500 do 700 mm</t>
  </si>
  <si>
    <t>Poznámka k položce:_x000D_
dle inventerizačního seznamu dř.č.: 3, 4, 5, 7, 8, 11, 12, 13</t>
  </si>
  <si>
    <t>998</t>
  </si>
  <si>
    <t>Přesun hmot</t>
  </si>
  <si>
    <t>15</t>
  </si>
  <si>
    <t>998231411</t>
  </si>
  <si>
    <t>Ruční přesun hmot pro sadovnické a krajinářské úpravy do 100 m</t>
  </si>
  <si>
    <t>t</t>
  </si>
  <si>
    <t>1976791808</t>
  </si>
  <si>
    <t>Přesun hmot pro sadovnické a krajinářské úpravy - ručně bez užití mechanizace vodorovná dopravní vzdálenost do 100 m</t>
  </si>
  <si>
    <t>02 - Venkovní úpravy-Rozpočet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</si>
  <si>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</si>
  <si>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</si>
  <si>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</si>
  <si>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</si>
  <si>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</si>
  <si>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>M - Mobiliář</t>
  </si>
  <si>
    <t>121151123</t>
  </si>
  <si>
    <t>Sejmutí ornice plochy přes 500 m2 tl vrstvy do 200 mm strojně</t>
  </si>
  <si>
    <t>-1312255529</t>
  </si>
  <si>
    <t>Sejmutí ornice strojně při souvislé ploše přes 500 m2, tl. vrstvy do 200 mm</t>
  </si>
  <si>
    <t>Poznámka k položce:_x000D_
pro SO 07 sejmutí ornice jen v tl. 12 cm, u dlaždic sejmutí jen u 4 ks, 3 ks jsou součástí hřišťového trávníku_x000D_
kubatura sejmuté ornice je 326,076 m3</t>
  </si>
  <si>
    <t>204+62,5+166,5+360+1012,5+4*0,6*0,6+311,4+248,3+9,7</t>
  </si>
  <si>
    <t>122251105</t>
  </si>
  <si>
    <t>Odkopávky a prokopávky nezapažené v hornině třídy těžitelnosti I skupiny 3 objem do 1000 m3 strojně</t>
  </si>
  <si>
    <t>m3</t>
  </si>
  <si>
    <t>43497798</t>
  </si>
  <si>
    <t>Odkopávky a prokopávky nezapažené strojně v hornině třídy těžitelnosti I skupiny 3 přes 500 do 1 000 m3</t>
  </si>
  <si>
    <t xml:space="preserve">Poznámka k položce:_x000D_
včetně naložení na dopravní prostředek. hřišťový trávník se neodkopává - byla sejmuta orniice, u dlaždic pro 4 ks odkop 3 cm, pro 3 ks v hřišťovém trávníku 6 cm_x000D_
</t>
  </si>
  <si>
    <t>pojízdné plastové rošty - řez A-A´, předem skrývka ornice v tl. 15 cm</t>
  </si>
  <si>
    <t>204*(0,485-0,15)</t>
  </si>
  <si>
    <t>makadamová cesta - řez B-B´, předem skrývka ornice v tl. 15 cm</t>
  </si>
  <si>
    <t>62,5*(0,350-0,15)</t>
  </si>
  <si>
    <t>štěrkové dopadiště DH - řez C-C´, předem skrývka ornice v tl. 15 cm</t>
  </si>
  <si>
    <t>166,5*(0,430-0,15)</t>
  </si>
  <si>
    <t>tartanový povrch řez C-C´, předem skrývka ornice v tl. 15 cm</t>
  </si>
  <si>
    <t>360*(0,240-0,15)</t>
  </si>
  <si>
    <t>hřišťový trávník - řez D-D´, předem skrývka ornice v tl. 12 cm</t>
  </si>
  <si>
    <t>dlaždice - řez D-D´, předem skrývka ornice v tl. 15 cm u 4 dlaždic, 3 dlaždice odkop jen v tl. 3 cm - leží v hřišťovém trávníku</t>
  </si>
  <si>
    <t>4*0,6*0,6*0,03+3*0,6*0,6*(0,18-0,12)</t>
  </si>
  <si>
    <t>recyklovaná stavební suť řez - E-E´, předem skrývka ornice v tl. 15 cm</t>
  </si>
  <si>
    <t>311,4*(0,300-0,15)</t>
  </si>
  <si>
    <t>nášlapy - řez F-F´, předem skrývka ornice v tl. 15 cm</t>
  </si>
  <si>
    <t>(55,5+56,7+136,1)*(0,180-0,15)</t>
  </si>
  <si>
    <t>kamenná zídka - řez C-C´, předem skrývka ornice v tl. 15 cm</t>
  </si>
  <si>
    <t>9,7*(0,900-0,15)</t>
  </si>
  <si>
    <t>Součet</t>
  </si>
  <si>
    <t>162351103</t>
  </si>
  <si>
    <t>Vodorovné přemístění přes 50 do 500 m výkopku/sypaniny z horniny třídy těžitelnosti I skupiny 1 až 3</t>
  </si>
  <si>
    <t>203430854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</si>
  <si>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</si>
  <si>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Poznámka k položce:_x000D_
rozvoz skryté zeminy po stavbě, ponechat 60,75 m3 pro promíchání pro vegetační vrstvy hřišťového trávníku</t>
  </si>
  <si>
    <t>(326,076+221,402)-(1012,5*0,06)</t>
  </si>
  <si>
    <t>181006114</t>
  </si>
  <si>
    <t>Rozprostření zemin tl vrstvy do 0,3 m schopných zúrodnění v rovině a sklonu do 1:5</t>
  </si>
  <si>
    <t>1742254850</t>
  </si>
  <si>
    <t>Rozprostření zemin schopných zúrodnění v rovině a ve sklonu do 1:5, tloušťka vrstvy přes 0,20 do 0,30 m</t>
  </si>
  <si>
    <t>Poznámka k položce:_x000D_
rozprostření odkopané zeminy na plochy rekonstruovaného trávníku, tl. vrstvy bude cca 17,5 cm</t>
  </si>
  <si>
    <t>181951112</t>
  </si>
  <si>
    <t>Úprava pláně v hornině třídy těžitelnosti I skupiny 1 až 3 se zhutněním strojně</t>
  </si>
  <si>
    <t>1273106029</t>
  </si>
  <si>
    <t>Úprava pláně vyrovnáním výškových rozdílů strojně v hornině třídy těžitelnosti I, skupiny 1 až 3 se zhutněním</t>
  </si>
  <si>
    <t>204+62,5+166,5+360+1012,5+2,52+311,4+248,3+9,7</t>
  </si>
  <si>
    <t>171251101</t>
  </si>
  <si>
    <t>Uložení sypaniny do násypů nezhutněných strojně</t>
  </si>
  <si>
    <t>-1293882381</t>
  </si>
  <si>
    <t>Uložení sypanin do násypů strojně s rozprostřením sypaniny ve vrstvách a s hrubým urovnáním nezhutněných jakékoliv třídy těžitelnosti</t>
  </si>
  <si>
    <t>Poznámka k položce:_x000D_
dopadiště herních prvků</t>
  </si>
  <si>
    <t>166,5*0,43</t>
  </si>
  <si>
    <t>M</t>
  </si>
  <si>
    <t>M3</t>
  </si>
  <si>
    <t>kamenivo zrnitosti  4-8 mm, prané, bez prachových částic</t>
  </si>
  <si>
    <t>2044172514</t>
  </si>
  <si>
    <t>166,5*0,430*1,6</t>
  </si>
  <si>
    <t>171151103</t>
  </si>
  <si>
    <t>Uložení sypaniny z hornin soudržných do násypů zhutněných strojně</t>
  </si>
  <si>
    <t>-1082200148</t>
  </si>
  <si>
    <t>Uložení sypanin do násypů strojně s rozprostřením sypaniny ve vrstvách a s hrubým urovnáním zhutněných z hornin soudržných jakékoliv třídy těžitelnosti</t>
  </si>
  <si>
    <t>Poznámka k položce:_x000D_
50% objemu vegetační vsrtvy bude skrytá zemina= 60,75 m3_x000D_
50% písek fr. 0-22 mm = 60,75 m3_x000D_
zemina bude požita z odkopů</t>
  </si>
  <si>
    <t>1012,5*0,120</t>
  </si>
  <si>
    <t>M4</t>
  </si>
  <si>
    <t>písek fr. 0-22 mm, 50% objemu vegetační vrstvy</t>
  </si>
  <si>
    <t>-812381355</t>
  </si>
  <si>
    <t>1012,5*0,12/2*1,5</t>
  </si>
  <si>
    <t>181451311</t>
  </si>
  <si>
    <t>Založení trávníku strojně v jedné operaci v rovině nebo na svahu do 1:5</t>
  </si>
  <si>
    <t>1375321339</t>
  </si>
  <si>
    <t>Založení trávníku strojně výsevem včetně utažení na ploše v rovině nebo na svahu do 1:5</t>
  </si>
  <si>
    <t>M5</t>
  </si>
  <si>
    <t>travní osivo pro silně zatěžované rekreační trávníky</t>
  </si>
  <si>
    <t>kg</t>
  </si>
  <si>
    <t>1127839539</t>
  </si>
  <si>
    <t>Poznámka k položce:_x000D_
Složení travní směsi:_x000D_
Trávy 100 %: jílek vytrvalý 2n 70 %, lipnice luční 10 %, kostřava červená dlouze výběžkatá 10 %, kostřava červená trsnatá 10 %</t>
  </si>
  <si>
    <t>1012,5*0,030</t>
  </si>
  <si>
    <t>Svislé a kompletní konstrukce</t>
  </si>
  <si>
    <t>327211121</t>
  </si>
  <si>
    <t>Zdivo opěrných zdí z nepravidelných kamenů na maltu obj kamene přes 0,02 m3 š spáry do 4 mm</t>
  </si>
  <si>
    <t>-2007144397</t>
  </si>
  <si>
    <t>Zdivo nadzákladové opěrných zdí a valů z lomového kamene štípaného nebo ručně vybíraného na maltu z nepravidelných kamenů objemu 1 kusu kamene přes 0,02 m3, šířka spáry do 4 mm</t>
  </si>
  <si>
    <t>9,7*1,25</t>
  </si>
  <si>
    <t>327211912</t>
  </si>
  <si>
    <t>Příplatek k cenám zdiva opěrných zdí z kamene na maltu za oboustranné lícování zdiva</t>
  </si>
  <si>
    <t>-1396642231</t>
  </si>
  <si>
    <t>Zdivo nadzákladové opěrných zdí a valů z lomového kamene štípaného nebo ručně vybíraného na maltu Příplatek k cenám za lícování zdiva oboustranné</t>
  </si>
  <si>
    <t>327211921</t>
  </si>
  <si>
    <t>Příplatek k cenám zdiva opěrných zdí z kamene na maltu za vytvoření hrany rohu</t>
  </si>
  <si>
    <t>m</t>
  </si>
  <si>
    <t>2133471035</t>
  </si>
  <si>
    <t>Zdivo nadzákladové opěrných zdí a valů z lomového kamene štípaného nebo ručně vybíraného na maltu Příplatek k cenám za vytvoření hrany rohu</t>
  </si>
  <si>
    <t>1,25*2+0,45*2+0,5*2</t>
  </si>
  <si>
    <t>Vodorovné konstrukce</t>
  </si>
  <si>
    <t>457971112</t>
  </si>
  <si>
    <t>Zřízení vrstvy z geotextilie o sklonu do 10° š přes 3 do 7,5 m</t>
  </si>
  <si>
    <t>-1158287663</t>
  </si>
  <si>
    <t>Zřízení vrstvy z geotextilie s přesahem bez připevnění k podkladu, s potřebným dočasným zatěžováním včetně zakotvení okraje o sklonu do 10°, šířky geotextilie přes 3 do 7,5 m</t>
  </si>
  <si>
    <t xml:space="preserve">Poznámka k položce:_x000D_
pojízdné plastové rošty - dno a stěny výkopu_x000D_
</t>
  </si>
  <si>
    <t>(204+13,3*0,485*2+15*0,485*2)*1,2</t>
  </si>
  <si>
    <t>16</t>
  </si>
  <si>
    <t>M1</t>
  </si>
  <si>
    <t>geotextilie netkaná separační min. 200 g/m2</t>
  </si>
  <si>
    <t>856886172</t>
  </si>
  <si>
    <t>Komunikace pozemní</t>
  </si>
  <si>
    <t>17</t>
  </si>
  <si>
    <t>564231111</t>
  </si>
  <si>
    <t>Podklad nebo podsyp ze štěrkopísku ŠP plochy přes 100 m2 tl 100 mm</t>
  </si>
  <si>
    <t>2035331114</t>
  </si>
  <si>
    <t>Podklad nebo podsyp ze štěrkopísku ŠP s rozprostřením, vlhčením a zhutněním plochy přes 100 m2, po zhutnění tl. 100 mm</t>
  </si>
  <si>
    <t>Poznámka k položce:_x000D_
cesta z recyklované stavební suti + makadamová cesta</t>
  </si>
  <si>
    <t>311,4+62,5</t>
  </si>
  <si>
    <t>18</t>
  </si>
  <si>
    <t>564831111</t>
  </si>
  <si>
    <t>Podklad ze štěrkodrtě ŠD plochy přes 100 m2 tl 100 mm</t>
  </si>
  <si>
    <t>1271516178</t>
  </si>
  <si>
    <t>Podklad ze štěrkodrti ŠD s rozprostřením a zhutněním plochy přes 100 m2, po zhutnění tl. 100 mm</t>
  </si>
  <si>
    <t>Poznámka k položce:_x000D_
dleždice + nášlapy</t>
  </si>
  <si>
    <t>0,454+248,3</t>
  </si>
  <si>
    <t>19</t>
  </si>
  <si>
    <t>564861011</t>
  </si>
  <si>
    <t>Podklad ze štěrkodrtě ŠD plochy do 100 m2 tl 200 mm</t>
  </si>
  <si>
    <t>167923616</t>
  </si>
  <si>
    <t>Podklad ze štěrkodrti ŠD s rozprostřením a zhutněním plochy jednotlivě do 100 m2, po zhutnění tl. 200 mm</t>
  </si>
  <si>
    <t>Poznámka k položce:_x000D_
makadamová cesta</t>
  </si>
  <si>
    <t>20</t>
  </si>
  <si>
    <t>564761111</t>
  </si>
  <si>
    <t>Podklad z kameniva hrubého drceného vel. 32-63 mm plochy přes 100 m2 tl 200 mm</t>
  </si>
  <si>
    <t>460340289</t>
  </si>
  <si>
    <t>Podklad nebo kryt z kameniva hrubého drceného vel. 32-63 mm s rozprostřením a zhutněním plochy přes 100 m2, po zhutnění tl. 200 mm</t>
  </si>
  <si>
    <t>Poznámka k položce:_x000D_
pojízdné plastové rošty</t>
  </si>
  <si>
    <t>564730101-R</t>
  </si>
  <si>
    <t>Podklad z kameniva hrubého drceného vel. 0-32 mm plochy do 100 m2 tl 100 mm</t>
  </si>
  <si>
    <t>43213902</t>
  </si>
  <si>
    <t>Podklad nebo kryt z kameniva hrubého drceného vel. 16-32 mm s rozprostřením a zhutněním plochy jednotlivě do 100 m2, po zhutnění tl. 100 mm</t>
  </si>
  <si>
    <t>Poznámka k položce:_x000D_
podsyp pod kamennou zídku</t>
  </si>
  <si>
    <t>22</t>
  </si>
  <si>
    <t>564760111-R</t>
  </si>
  <si>
    <t>Podklad z kameniva hrubého drceného vel. 0-32 mm plochy přes 100 m2 tl 200 mm</t>
  </si>
  <si>
    <t>-1046770178</t>
  </si>
  <si>
    <t>Podklad nebo kryt z kameniva hrubého drceného vel. 06-32 mm s rozprostřením a zhutněním plochy přes 100 m2, po zhutnění tl. 200 mm</t>
  </si>
  <si>
    <t>Poznámka k položce:_x000D_
recyklované plastové rošty + povrch z pryžového granulátu</t>
  </si>
  <si>
    <t>204+360</t>
  </si>
  <si>
    <t>23</t>
  </si>
  <si>
    <t>564801111</t>
  </si>
  <si>
    <t>Podklad ze štěrkodrtě ŠD plochy přes 100 m2 tl 30 mm</t>
  </si>
  <si>
    <t>-1804921113</t>
  </si>
  <si>
    <t>Podklad ze štěrkodrti ŠD s rozprostřením a zhutněním plochy přes 100 m2, po zhutnění tl. 30 mm</t>
  </si>
  <si>
    <t>Poznámka k položce:_x000D_
recyklované plastové rošty</t>
  </si>
  <si>
    <t>24</t>
  </si>
  <si>
    <t>564801111-R</t>
  </si>
  <si>
    <t>Podklad ze štěrkodrtě ŠD plochy přes 100 m2 tl 20 mm</t>
  </si>
  <si>
    <t>-2026676532</t>
  </si>
  <si>
    <t>Podklad ze štěrkodrti ŠD s rozprostřením a zhutněním plochy přes 100 m2, po zhutnění tl. 20 mm</t>
  </si>
  <si>
    <t>Poznámka k položce:_x000D_
tartanový povrch</t>
  </si>
  <si>
    <t>25</t>
  </si>
  <si>
    <t>561121101</t>
  </si>
  <si>
    <t>Kryt z mechanicky zpevněné zeminy MZ tl 50 mm</t>
  </si>
  <si>
    <t>1157958586</t>
  </si>
  <si>
    <t>Zřízení podkladu nebo ochranné vrstvy vozovky z mechanicky zpevněné zeminy MZ bez přidání pojiva nebo vylepšovacího materiálu, s rozprostřením, vlhčením, promísením a zhutněním, tloušťka po zhutnění 50 mm</t>
  </si>
  <si>
    <t>26</t>
  </si>
  <si>
    <t>M2</t>
  </si>
  <si>
    <t xml:space="preserve">mechanicky zpevněné kamenivo - lomová prosívka  0/22 </t>
  </si>
  <si>
    <t>-9503267</t>
  </si>
  <si>
    <t xml:space="preserve">mechanicky zpevněné kamenivo-lomová prosívka  0/22 </t>
  </si>
  <si>
    <t>62,5*0,05*1,8</t>
  </si>
  <si>
    <t>27</t>
  </si>
  <si>
    <t>564961315-R</t>
  </si>
  <si>
    <t>Kryt ze stavebního recyklátu plochy přes 100 m2 tl 200 mm</t>
  </si>
  <si>
    <t>-42978528</t>
  </si>
  <si>
    <t>Kryt ze stavebního recyklátu s rozprostřením a zhutněním plochy přes 100 m2, po zhutnění tl. 200 mm</t>
  </si>
  <si>
    <t>28</t>
  </si>
  <si>
    <t>579231341-R</t>
  </si>
  <si>
    <t>Venkovní povrch z pryžového granulátu na terén přes 300 m2 , 2-vrstvý, tl 15 mm barvené vrstvy EPDM, vrstva SBR pro výšku pádu 80 vm - 5 mm, 1 základní barva  tmavě tyrkysová</t>
  </si>
  <si>
    <t>1612910855</t>
  </si>
  <si>
    <t>venkovní povrch z pryžového granulátu na předem upravený terén dvouvrstvý tloušťky 15 mm barvené vrstva EPDM, včetně SBR vrstvy tloušťky 5 mm, prováděné strojně plochy přes 300 m2 jedna barva tmavě tyrkysová</t>
  </si>
  <si>
    <t>Poznámka k položce:_x000D_
- povrch-tartan BW, _x000D_
- značení pro streetball, _x000D_
- oplocení polypropylénovou sítí na kovových sloupcích po severní hranici hřiště, ochranná síť pro basketbal s velikostí ok 120 mm, pevný obšitý okraj 5-7 mm, síla 3 mm, materiál vysokopevnostní polypropylen bezuzlový, světlost ok 120 mm x 62 g/m2, barva bílá</t>
  </si>
  <si>
    <t>29</t>
  </si>
  <si>
    <t>593532113</t>
  </si>
  <si>
    <t>Kladení dlažby z plastových vegetačních dlaždic pozemních komunikací se zámkem tl 60 mm pl přes 100 do 300 m2</t>
  </si>
  <si>
    <t>66259971</t>
  </si>
  <si>
    <t>Kladení dlažby z plastových vegetačních tvárnic pozemních komunikací s vyrovnávací vrstvou z kameniva tl. do 20 mm a s vyplněním vegetačních otvorů se zámkem tl. přes 30 do 60 mm, pro plochy přes 100 do 300 m2</t>
  </si>
  <si>
    <t>30</t>
  </si>
  <si>
    <t>56245141</t>
  </si>
  <si>
    <t>dlažba zatravňovací recyklovaný PE nosnost 350t/m2 330x330x50mm, černá</t>
  </si>
  <si>
    <t>-289113788</t>
  </si>
  <si>
    <t>204*1,01 'Přepočtené koeficientem množství</t>
  </si>
  <si>
    <t>31</t>
  </si>
  <si>
    <t>M6</t>
  </si>
  <si>
    <t>štěrkodrť fr. 4-8 mm</t>
  </si>
  <si>
    <t>-1059611670</t>
  </si>
  <si>
    <t>Poznámka k položce:_x000D_
výplň plastových roštů - 80% plochy</t>
  </si>
  <si>
    <t>204*0,05*0,8*1,6</t>
  </si>
  <si>
    <t>32</t>
  </si>
  <si>
    <t>M7</t>
  </si>
  <si>
    <t>parkovací značka malá, bílá</t>
  </si>
  <si>
    <t>833255915</t>
  </si>
  <si>
    <t>33</t>
  </si>
  <si>
    <t>596911111</t>
  </si>
  <si>
    <t>Kladení šlapáků v rovině a svahu do 1:5</t>
  </si>
  <si>
    <t>1369410929</t>
  </si>
  <si>
    <t>Kladení šlapáků z jednotlivých kusů do lože ze štěrkopísku nebo z prohozené zeminy v rovině nebo na svahu do 1:5</t>
  </si>
  <si>
    <t>dlaždice 600x600x80 mm řez D-D´</t>
  </si>
  <si>
    <t>2,52</t>
  </si>
  <si>
    <t>nášlapy 1200x600x80 mm řez F-F´</t>
  </si>
  <si>
    <t>248,3</t>
  </si>
  <si>
    <t>34</t>
  </si>
  <si>
    <t>M8</t>
  </si>
  <si>
    <t>dlaždice betonové 600 x 600 x 80 mm přírodní</t>
  </si>
  <si>
    <t>-1246185213</t>
  </si>
  <si>
    <t>Poznámka k položce:_x000D_
celkem 7 ks dlaždic 600x600x80 mm</t>
  </si>
  <si>
    <t>0,36*7*1,2</t>
  </si>
  <si>
    <t>35</t>
  </si>
  <si>
    <t>M9</t>
  </si>
  <si>
    <t>dlaždice betonové 1200 x 600 x 80 mm přírodní</t>
  </si>
  <si>
    <t>1454766181</t>
  </si>
  <si>
    <t>Poznámka k položce:_x000D_
celkem 102 ks dlaždic 1200x600x80 mm</t>
  </si>
  <si>
    <t>1,2*0,6*1,2*102</t>
  </si>
  <si>
    <t>36</t>
  </si>
  <si>
    <t>M22</t>
  </si>
  <si>
    <t>štěrkodrť 0-32 mm na prosyp mezer mezi šlapáky</t>
  </si>
  <si>
    <t>1932057069</t>
  </si>
  <si>
    <t>Poznámka k položce:_x000D_
povrch mezi šlapáky zhutnit</t>
  </si>
  <si>
    <t>(248,3-0,6*1,2*102)*1,7</t>
  </si>
  <si>
    <t>Úpravy povrchů, podlahy a osazování výplní</t>
  </si>
  <si>
    <t>37</t>
  </si>
  <si>
    <t>628631211</t>
  </si>
  <si>
    <t>Spárování zdí a valů z lomového kamene cementovou maltou hl do 30 mm</t>
  </si>
  <si>
    <t>510365359</t>
  </si>
  <si>
    <t>Spárování zdiva opěrných zdí a valů cementovou maltou hloubky spárování do 30 mm, zdiva z lomového kamene</t>
  </si>
  <si>
    <t>19,3*1,25*2+0,5*1,25*2+0,5*19,3*1</t>
  </si>
  <si>
    <t>Ostatní konstrukce a práce, bourání</t>
  </si>
  <si>
    <t>38</t>
  </si>
  <si>
    <t>916371214-R</t>
  </si>
  <si>
    <t>Osazení skrytého ocelového obrubnku z tenké pásové oceli s bočním navařením roxorových tyčí průměru 10 mm délky 300 mm v intervalu 1m</t>
  </si>
  <si>
    <t>807154288</t>
  </si>
  <si>
    <t xml:space="preserve">Poznámka k položce:_x000D_
obruba nebude položena podél dopadiště herního prvku </t>
  </si>
  <si>
    <t>46*1,2</t>
  </si>
  <si>
    <t>39</t>
  </si>
  <si>
    <t>M10</t>
  </si>
  <si>
    <t>obrubník z ocelového plechu tl. 5 mm výška pásu 100 mm</t>
  </si>
  <si>
    <t>-1301453410</t>
  </si>
  <si>
    <t>40</t>
  </si>
  <si>
    <t>998225111</t>
  </si>
  <si>
    <t>Přesun hmot pro pozemní komunikace s krytem z kamene, monolitickým betonovým nebo živičným</t>
  </si>
  <si>
    <t>1916314653</t>
  </si>
  <si>
    <t>Přesun hmot pro komunikace s krytem z kameniva, monolitickým betonovým nebo živičným dopravní vzdálenost do 200 m jakékoliv délky objektu</t>
  </si>
  <si>
    <t>Mobiliář</t>
  </si>
  <si>
    <t>41</t>
  </si>
  <si>
    <t>M11</t>
  </si>
  <si>
    <t>síťová pyramida - čtyřboká lezecká síť</t>
  </si>
  <si>
    <t>komplet</t>
  </si>
  <si>
    <t>256</t>
  </si>
  <si>
    <t>64</t>
  </si>
  <si>
    <t>-1053838727</t>
  </si>
  <si>
    <t xml:space="preserve">Poznámka k položce:_x000D_
síťová pyramida - čtyřboká lezecká síť_x000D_
-věková skupina 5-14 let_x000D_
-rozměry 5,6 x 5,6 x 4 m_x000D_
-potřebná plocha 9 x 9 m_x000D_
-povrch tlumící náraz 52,8 m2_x000D_
-max. výška pádu 0,6 m_x000D_
</t>
  </si>
  <si>
    <t>42</t>
  </si>
  <si>
    <t>K1</t>
  </si>
  <si>
    <t>Montáž lezecké pyramidy včetně spodní stavby a dopravy</t>
  </si>
  <si>
    <t>1568638151</t>
  </si>
  <si>
    <t>43</t>
  </si>
  <si>
    <t>M12</t>
  </si>
  <si>
    <t>dvojhrazda - 1 x nízká hrazda, 1 x vysoká hrazda</t>
  </si>
  <si>
    <t>1084570955</t>
  </si>
  <si>
    <t xml:space="preserve">Poznámka k položce:_x000D_
vlastnosti: _x000D_
- věková skupina 8+ let_x000D_
- počet uživatelů 2_x000D_
- rozměry 2,7 x 0,2 x 2,9 m_x000D_
- potřebná plocha 6,1 x 4,2 m_x000D_
- povrch tlumící náraz 21 m2_x000D_
- max. výška pádu 2,4 m_x000D_
</t>
  </si>
  <si>
    <t>44</t>
  </si>
  <si>
    <t>K2</t>
  </si>
  <si>
    <t>Montáž dvojhrazdy včetně spodní stavby a dopravy</t>
  </si>
  <si>
    <t>735617251</t>
  </si>
  <si>
    <t>45</t>
  </si>
  <si>
    <t>M13</t>
  </si>
  <si>
    <t>zvonička - 1 x zavěšený zvonek, 2 x nízký nášlap</t>
  </si>
  <si>
    <t>-278533218</t>
  </si>
  <si>
    <t xml:space="preserve">Poznámka k položce:_x000D_
vlastnosti: _x000D_
- věková skupina 8+ let_x000D_
- počet uživatelů 1_x000D_
- rozměry 1 x 0,2 x 3 m_x000D_
- potřebná plocha 3,8 x 3,2 m_x000D_
- povrch tlumící náraz 10 m2_x000D_
- max. výška pádu 0,6 m_x000D_
</t>
  </si>
  <si>
    <t>46</t>
  </si>
  <si>
    <t>K3</t>
  </si>
  <si>
    <t>Montáž zvoničky včetně spodní stavby a dopravy</t>
  </si>
  <si>
    <t>896389759</t>
  </si>
  <si>
    <t>47</t>
  </si>
  <si>
    <t>M14</t>
  </si>
  <si>
    <t>malá skupinová houpačka „hnízdo“ -1x zavěšená skupinová houpačka, 2x akátová stojka</t>
  </si>
  <si>
    <t>951675821</t>
  </si>
  <si>
    <t xml:space="preserve">Poznámka k položce:_x000D_
vlastnosti: _x000D_
- věková skupina 3-14 let_x000D_
- počet uživatelů 3_x000D_
- rozměry 4,4 x 1,1 x 2,1 m_x000D_
- potřebná plocha 4,4 x 6 m_x000D_
- povrch tlumící náraz 15 m2_x000D_
- max. výška pádu 1 m_x000D_
</t>
  </si>
  <si>
    <t>48</t>
  </si>
  <si>
    <t>K4</t>
  </si>
  <si>
    <t>Montáž houpačky "hnízdo" včetně spodní stavby a dopravy</t>
  </si>
  <si>
    <t>820669055</t>
  </si>
  <si>
    <t>49</t>
  </si>
  <si>
    <t>M15</t>
  </si>
  <si>
    <t>basketbalová konstrukce s košem</t>
  </si>
  <si>
    <t>-1490667009</t>
  </si>
  <si>
    <t xml:space="preserve">Poznámka k položce:_x000D_
- v provedení celokovová, žárově zinkovaná konstrukce pro veřejně přístupná hřiště se sloupem a ramenem koše, ocelovou deskou a obručí se síťkou,_x000D_
vlastnosti: _x000D_
- ocelový sloupek 100 x 100 x 3 mm, výška sloupku 330 cm, pozinkováno_x000D_
- ocelové rameno se napevno přišroubovává U šrouby ke sloupku_x000D_
- ocelová deska 120 x 90 cm_x000D_
- pozinkovaná obruč o síle 17 mm s 12 úchyty konstrukce odolá zátěži 240 kg_x000D_
</t>
  </si>
  <si>
    <t>50</t>
  </si>
  <si>
    <t>K5</t>
  </si>
  <si>
    <t>Montáž basketbalové konstrukce včetně spodní stavby a dopravy</t>
  </si>
  <si>
    <t>-1505109503</t>
  </si>
  <si>
    <t>51</t>
  </si>
  <si>
    <t>M16</t>
  </si>
  <si>
    <t>fotbalová branka v provedení pro rekreační hru - fotbal pro děti i dospělé v pevném bílém kovovém rámu</t>
  </si>
  <si>
    <t>-1094192239</t>
  </si>
  <si>
    <t xml:space="preserve">Poznámka k položce:_x000D_
šířka 300x výška 200x hloubka 90 cm s kompaktní sítí pro míčové hry _x000D_
- kvalitní kovový rám zaručuje skvělou stabilitu a výjimečnou odolnost, která je zárukou dlouhé provozní životnosti_x000D_
- síť je zhotovená ze 100% PE, které je klimaticky odolné_x000D_
- pro venkovní použití je možné branku pevně ukotvit k zemi upevňovacími háky_x000D_
- barva bílá s černou, _x000D_
- rozměry sloupku rámu: 60x30x0,9 mm (DxŠxT), rozměry postranního sloupku: 38x0,9 mm (průměr x T), rozměry opěrného sloupku (zadní a dolní): 32 x 0,9 mm (průměr x T)_x000D_
- odolné vůči povětrnostním vlivům_x000D_
- se 6 upevňovacími háky, montážní materiál je součástí balení_x000D_
Branka bude pevně ukotvena k podkladu._x000D_
</t>
  </si>
  <si>
    <t>52</t>
  </si>
  <si>
    <t>K6</t>
  </si>
  <si>
    <t xml:space="preserve">Pevné ukotvení branek k podkladu - včetně spodní stavby a dopravy </t>
  </si>
  <si>
    <t>-1262583490</t>
  </si>
  <si>
    <t>53</t>
  </si>
  <si>
    <t>M17</t>
  </si>
  <si>
    <t>cortenová mísa - průměr 100 cm, výška 25 cm</t>
  </si>
  <si>
    <t>1085774794</t>
  </si>
  <si>
    <t xml:space="preserve">Poznámka k položce:_x000D_
- mísa z odolné, silnostěnné 3 mm cortenové oceli v kruhovém tvaru s otvorem pro odtékání vody_x000D_
- velikost – průměr 100 cm _x000D_
</t>
  </si>
  <si>
    <t>54</t>
  </si>
  <si>
    <t>K7</t>
  </si>
  <si>
    <t>Pevné ukotvení kortenové mísy k podkladu - včetně spodní stavby a dopravy</t>
  </si>
  <si>
    <t>-1440583330</t>
  </si>
  <si>
    <t>55</t>
  </si>
  <si>
    <t>M18</t>
  </si>
  <si>
    <t>posedový mobiliář ve tvaru semínek lučních rostlin</t>
  </si>
  <si>
    <t>-117839452</t>
  </si>
  <si>
    <t>Poznámka k položce:_x000D_
- v provedení z akátového dřeva ve tvaru semínek lučních rostlin ložené na vrstvu štěrkového lože mocnosti 100 mm</t>
  </si>
  <si>
    <t>56</t>
  </si>
  <si>
    <t>K8</t>
  </si>
  <si>
    <t>Pevné ukotvení posedového mobiliáře k podkladu - včetně spodní stavby a dopravy</t>
  </si>
  <si>
    <t>1786690372</t>
  </si>
  <si>
    <t>57</t>
  </si>
  <si>
    <t>M19</t>
  </si>
  <si>
    <t xml:space="preserve">posedový mobiliář - dřevěná lehátka </t>
  </si>
  <si>
    <t>849030360</t>
  </si>
  <si>
    <t xml:space="preserve">Poznámka k položce:_x000D_
- v provedení z akátového dřeva (180x90 cm) kladené po dvojicích ložené na vrstvu štěrkového lože mocnosti 100 mm._x000D_
_x000D_
</t>
  </si>
  <si>
    <t>58</t>
  </si>
  <si>
    <t>K9</t>
  </si>
  <si>
    <t>Montáž lehátek včetně spodní stavby a dopravy</t>
  </si>
  <si>
    <t>1029629278</t>
  </si>
  <si>
    <t xml:space="preserve">Poznámka k položce:_x000D_
- uložení po dvojicích ložené na vrstvu štěrkového lože mocnosti 100 mm, pevné přikotvení k podkladu_x000D_
- zádový podklad bude proveden terénním navýšením zeminy výšky 0,45 m z výkopů stavebních prací s výškovým vyrovnáním na původní terén_x000D_
</t>
  </si>
  <si>
    <t>59</t>
  </si>
  <si>
    <t>M20</t>
  </si>
  <si>
    <t>kamenné solitérní bloky 300 x 300 x 1200 mm</t>
  </si>
  <si>
    <t>-517828011</t>
  </si>
  <si>
    <t xml:space="preserve">Poznámka k položce:_x000D_
- v provedení z kamenného bloku_x000D_
- zdroj místní lom_x000D_
- velikost 30x30x120 cm _x000D_
</t>
  </si>
  <si>
    <t>60</t>
  </si>
  <si>
    <t>K10</t>
  </si>
  <si>
    <t>Montáž kamenných bloků - pevné přikotvení k podkladu včetně spodní stavby a dopravy</t>
  </si>
  <si>
    <t>-866005285</t>
  </si>
  <si>
    <t>61</t>
  </si>
  <si>
    <t>M21</t>
  </si>
  <si>
    <t>mechanická závora s délkou ramene 6,5 m bez elektrického napájení, s jednoduchou montáží</t>
  </si>
  <si>
    <t>-33454964</t>
  </si>
  <si>
    <t xml:space="preserve">Poznámka k položce:_x000D_
- protizávaží na konci, obsahuje vnitřní mechanizmus blokace ramene_x000D_
- tělo v provedení z oceli s komaxitovým nástřikem_x000D_
- závoru je možné trvale uzamknout, aby nebylo možné s ní manipulovat – otevírat nebo zavírat_x000D_
</t>
  </si>
  <si>
    <t>62</t>
  </si>
  <si>
    <t>K11</t>
  </si>
  <si>
    <t>Montáž mechanické závory včetně spodní stavby a dopravy</t>
  </si>
  <si>
    <t>-586547954</t>
  </si>
  <si>
    <t>03 - Sadové úpravy-Rozpočet</t>
  </si>
  <si>
    <t>181114711</t>
  </si>
  <si>
    <t>Odstranění kamene sebráním a naložením na dopravní prostředek hmotnosti jednotlivě do 15 kg</t>
  </si>
  <si>
    <t>23474353</t>
  </si>
  <si>
    <t>Odstranění kamene z pozemku sebráním kamene, hmotnosti jednotlivě do 15 kg</t>
  </si>
  <si>
    <t>Poznámka k položce:_x000D_
případné kameny a zbytky stavebního materiálu</t>
  </si>
  <si>
    <t>183403112</t>
  </si>
  <si>
    <t>Obdělání půdy oráním na hl přes 0,1 do 0,2 m v rovině a svahu do 1:5</t>
  </si>
  <si>
    <t>-860045761</t>
  </si>
  <si>
    <t>Obdělání půdy oráním hl. přes 100 do 200 mm v rovině nebo na svahu do 1:5</t>
  </si>
  <si>
    <t>Poznámka k položce:_x000D_
původní hliněná cesta v severní části  ŘÚ</t>
  </si>
  <si>
    <t>183403114</t>
  </si>
  <si>
    <t>Obdělání půdy kultivátorováním v rovině a svahu do 1:5</t>
  </si>
  <si>
    <t>-1648984862</t>
  </si>
  <si>
    <t>Obdělání půdy kultivátorováním v rovině nebo na svahu do 1:5</t>
  </si>
  <si>
    <t>183403152</t>
  </si>
  <si>
    <t>Obdělání půdy vláčením v rovině a svahu do 1:5</t>
  </si>
  <si>
    <t>728077744</t>
  </si>
  <si>
    <t>Obdělání půdy vláčením v rovině nebo na svahu do 1:5</t>
  </si>
  <si>
    <t>Poznámka k položce:_x000D_
uvláčení povrchu rozvezené odkopané půdy, rozhrnutí je obsaženo ve venkovních úpravách</t>
  </si>
  <si>
    <t>183402121</t>
  </si>
  <si>
    <t>Rozrušení půdy souvislé pl přes 100 do 500 m2 hl přes 50 do 150 mm v rovině a svahu do 1:5</t>
  </si>
  <si>
    <t>569000707</t>
  </si>
  <si>
    <t>Rozrušení půdy na hloubku přes 50 do 150 mm souvislé plochy do 500 m2 v rovině nebo na svahu do 1:5</t>
  </si>
  <si>
    <t>Poznámka k položce:_x000D_
plocha po odstraněném stavebním objektu</t>
  </si>
  <si>
    <t>183403161</t>
  </si>
  <si>
    <t>Obdělání půdy válením v rovině a svahu do 1:5</t>
  </si>
  <si>
    <t>-266970208</t>
  </si>
  <si>
    <t>Obdělání půdy válením v rovině nebo na svahu do 1:5</t>
  </si>
  <si>
    <t>Poznámka k položce:_x000D_
1x utužení před výsevem, 1x zaválení osiva profilovaným válcem</t>
  </si>
  <si>
    <t>2760,7*2</t>
  </si>
  <si>
    <t>181411131</t>
  </si>
  <si>
    <t>Založení parkového trávníku výsevem pl do 1000 m2 v rovině a ve svahu do 1:5</t>
  </si>
  <si>
    <t>1247633053</t>
  </si>
  <si>
    <t>Založení trávníku na půdě předem připravené plochy do 1000 m2 výsevem včetně utažení parkového v rovině nebo na svahu do 1:5</t>
  </si>
  <si>
    <t>travní směs pro silně zatěžované rekreační trávníky</t>
  </si>
  <si>
    <t>1151376122</t>
  </si>
  <si>
    <t>Poznámka k položce:_x000D_
složení travní směsi - trávy 100 % : jílek vytrvalý 2n 70 %, lipnice luční 10 %, kostřava červená dlouze výběžkatá 10 %, kostřava červená trsnatá 10 %</t>
  </si>
  <si>
    <t>2760,7*0,030</t>
  </si>
  <si>
    <t>185803111</t>
  </si>
  <si>
    <t>Ošetření trávníku shrabáním v rovině a svahu do 1:5</t>
  </si>
  <si>
    <t>-786065340</t>
  </si>
  <si>
    <t>Ošetření trávníku jednorázové v rovině nebo na svahu do 1:5</t>
  </si>
  <si>
    <t>167103101</t>
  </si>
  <si>
    <t>Nakládání výkopku ze zemin schopných zúrodnění</t>
  </si>
  <si>
    <t>-1561164134</t>
  </si>
  <si>
    <t>Nakládání neulehlého výkopku z hromad zeminy schopné zúrodnění</t>
  </si>
  <si>
    <t>Poznámka k položce:_x000D_
zemina pro výměnu půdy v jamkách pro výsadbu stromů</t>
  </si>
  <si>
    <t>7*0,2</t>
  </si>
  <si>
    <t>162751117</t>
  </si>
  <si>
    <t>Vodorovné přemístění přes 9 000 do 10000 m výkopku/sypaniny z horniny třídy těžitelnosti I skupiny 1 až 3</t>
  </si>
  <si>
    <t>-789688131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</si>
  <si>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</si>
  <si>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upravený substrát pro výsadbu stromů a keřů</t>
  </si>
  <si>
    <t>1269257802</t>
  </si>
  <si>
    <t>183101221</t>
  </si>
  <si>
    <t>Jamky pro výsadbu s výměnou 50 % půdy zeminy skupiny 1 až 4 obj přes 0,4 do 1 m3 v rovině a svahu do 1:5</t>
  </si>
  <si>
    <t>-320975493</t>
  </si>
  <si>
    <t>Hloubení jamek pro vysazování rostlin v zemině skupiny 1 až 4 s výměnou půdy z 50% v rovině nebo na svahu do 1:5, objemu přes 0,40 do 1,00 m3</t>
  </si>
  <si>
    <t>184102115</t>
  </si>
  <si>
    <t>Výsadba dřeviny s balem D přes 0,5 do 0,6 m do jamky se zalitím v rovině a svahu do 1:5</t>
  </si>
  <si>
    <t>-936379648</t>
  </si>
  <si>
    <t>Výsadba dřeviny s balem do předem vyhloubené jamky se zalitím v rovině nebo na svahu do 1:5, při průměru balu přes 500 do 600 mm</t>
  </si>
  <si>
    <t>M4-1</t>
  </si>
  <si>
    <t>Pyrus calleryana ´Chanticleer´ alejový strom s balem OK 12-14 cm</t>
  </si>
  <si>
    <t>-1072566612</t>
  </si>
  <si>
    <t>183111111</t>
  </si>
  <si>
    <t>Hloubení jamek bez výměny půdy zeminy skupiny 1 až 4 obj do 0,002 m3 v rovině a svahu do 1:5</t>
  </si>
  <si>
    <t>705021911</t>
  </si>
  <si>
    <t>Hloubení jamek pro vysazování rostlin v zemině skupiny 1 až 4 bez výměny půdy v rovině nebo na svahu do 1:5, objemu do 0,002 m3</t>
  </si>
  <si>
    <t>183211322</t>
  </si>
  <si>
    <t>Výsadba květin krytokořenných průměru kontejneru přes 80 do 120 mm</t>
  </si>
  <si>
    <t>-505769322</t>
  </si>
  <si>
    <t>Výsadba květin do připravené půdy se zalitím do připravené půdy, se zalitím květin krytokořenných o průměru kontejneru přes 80 do 120 mm</t>
  </si>
  <si>
    <t>M4-2</t>
  </si>
  <si>
    <t>Typha latifolia kontejner</t>
  </si>
  <si>
    <t>-166786313</t>
  </si>
  <si>
    <t>M4-3</t>
  </si>
  <si>
    <t>Phalaris arundinacea kontejner</t>
  </si>
  <si>
    <t>1005562110</t>
  </si>
  <si>
    <t>M4-4</t>
  </si>
  <si>
    <t>Juncus effusus  kontejner</t>
  </si>
  <si>
    <t>27105044</t>
  </si>
  <si>
    <t>M4-5</t>
  </si>
  <si>
    <t>Iris pseudacorus  kontejner</t>
  </si>
  <si>
    <t>804066178</t>
  </si>
  <si>
    <t>M4-6</t>
  </si>
  <si>
    <t>Filipendula ulmaria kontejner</t>
  </si>
  <si>
    <t>-1909668637</t>
  </si>
  <si>
    <t>M4-7</t>
  </si>
  <si>
    <t>Carex pseudocyperus kontejner</t>
  </si>
  <si>
    <t>783176982</t>
  </si>
  <si>
    <t>184801121</t>
  </si>
  <si>
    <t>Ošetřování vysazených dřevin soliterních v rovině a svahu do 1:5</t>
  </si>
  <si>
    <t>-618372252</t>
  </si>
  <si>
    <t>Ošetření vysazených dřevin solitérních v rovině nebo na svahu do 1:5</t>
  </si>
  <si>
    <t>185804111</t>
  </si>
  <si>
    <t>Ošetření vysazených květin v rovině a svahu do 1:5</t>
  </si>
  <si>
    <t>-1174046185</t>
  </si>
  <si>
    <t>Ošetření vysazených květin jednorázové v rovině</t>
  </si>
  <si>
    <t>184215113</t>
  </si>
  <si>
    <t>Ukotvení kmene dřevin v rovině nebo na svahu do 1:5 jedním kůlem D do 0,1 m dl přes 2 do 3 m</t>
  </si>
  <si>
    <t>-319618790</t>
  </si>
  <si>
    <t>Ukotvení dřeviny kůly v rovině nebo na svahu do 1:5 jedním kůlem, délky přes 2 do 3 m</t>
  </si>
  <si>
    <t>60591257</t>
  </si>
  <si>
    <t>kůl vyvazovací dřevěný impregnovaný D 8cm dl 3m</t>
  </si>
  <si>
    <t>1853295127</t>
  </si>
  <si>
    <t>7*3</t>
  </si>
  <si>
    <t>příčka z půlené frézované kulatiny průměru 80 mm, délka příčky 50 cm, 6 ks/strom</t>
  </si>
  <si>
    <t>-1904333347</t>
  </si>
  <si>
    <t>7*2*3</t>
  </si>
  <si>
    <t>páska vyvazovací šířky 40 mm, 3 úvazky délky á 0,7m/strom</t>
  </si>
  <si>
    <t>1860372518</t>
  </si>
  <si>
    <t>7*3*0,7</t>
  </si>
  <si>
    <t>184215412</t>
  </si>
  <si>
    <t>Zhotovení závlahové mísy dřevin D přes 0,5 do 1,0 m v rovině nebo na svahu do 1:5</t>
  </si>
  <si>
    <t>-1370055208</t>
  </si>
  <si>
    <t>Zhotovení závlahové mísy u solitérních dřevin v rovině nebo na svahu do 1:5, o průměru mísy přes 0,5 do 1 m</t>
  </si>
  <si>
    <t>185802113</t>
  </si>
  <si>
    <t>Hnojení půdy umělým hnojivem na široko v rovině a svahu do 1:5</t>
  </si>
  <si>
    <t>-249249689</t>
  </si>
  <si>
    <t>Hnojení půdy nebo trávníku v rovině nebo na svahu do 1:5 umělým hnojivem na široko</t>
  </si>
  <si>
    <t>Poznámka k položce:_x000D_
přidání půdního kondicionéru pro zvýšení zádržnosti vody v půdě</t>
  </si>
  <si>
    <t>7*1,5/1000</t>
  </si>
  <si>
    <t>půdní kondicionér pro zvýšení zádržnosti vody v půdě</t>
  </si>
  <si>
    <t>841890091</t>
  </si>
  <si>
    <t>7*1,5</t>
  </si>
  <si>
    <t>185802114</t>
  </si>
  <si>
    <t>Hnojení půdy umělým hnojivem k jednotlivým rostlinám v rovině a svahu do 1:5</t>
  </si>
  <si>
    <t>23856895</t>
  </si>
  <si>
    <t>Hnojení půdy nebo trávníku v rovině nebo na svahu do 1:5 umělým hnojivem s rozdělením k jednotlivým rostlinám</t>
  </si>
  <si>
    <t>tabletové hnojivo zásobní s postupným uvolňováním živinm tableta á 10 g/5 ks/strom</t>
  </si>
  <si>
    <t>1829608749</t>
  </si>
  <si>
    <t>7*5*10/1000</t>
  </si>
  <si>
    <t>184501141</t>
  </si>
  <si>
    <t>Zhotovení obalu z rákosové nebo kokosové rohože v rovině a svahu do 1:5</t>
  </si>
  <si>
    <t>1287059116</t>
  </si>
  <si>
    <t>Zhotovení obalu kmene z rákosové nebo kokosové rohože v rovině nebo na svahu do 1:5</t>
  </si>
  <si>
    <t>7*1,8*0,5</t>
  </si>
  <si>
    <t>rákosová rohož, rákos přírodní neloupaný, výška rohože 1,8m, 0,5m/strom</t>
  </si>
  <si>
    <t>360811909</t>
  </si>
  <si>
    <t>7*0,5</t>
  </si>
  <si>
    <t>vázací drát1.0/1.4 PVC, 3x30 cm/strom</t>
  </si>
  <si>
    <t>170192477</t>
  </si>
  <si>
    <t>7*3*0,3</t>
  </si>
  <si>
    <t>184911421</t>
  </si>
  <si>
    <t>Mulčování rostlin kůrou tl do 0,1 m v rovině a svahu do 1:5</t>
  </si>
  <si>
    <t>-1816380931</t>
  </si>
  <si>
    <t>Mulčování vysazených rostlin mulčovací kůrou, tl. do 100 mm v rovině nebo na svahu do 1:5</t>
  </si>
  <si>
    <t>7*0,8</t>
  </si>
  <si>
    <t>mulčovací kůra drcená tříděná smrková</t>
  </si>
  <si>
    <t>1274635214</t>
  </si>
  <si>
    <t>7*0,8*0,08</t>
  </si>
  <si>
    <t>184813121</t>
  </si>
  <si>
    <t>Ochrana dřevin před okusem ručně pletivem v rovině a svahu do 1:5</t>
  </si>
  <si>
    <t>-1694782496</t>
  </si>
  <si>
    <t>Ochrana dřevin před okusem zvěří ručně v rovině nebo ve svahu do 1:5, pletivem, výšky do 2 m</t>
  </si>
  <si>
    <t>svařované pletivo ANTRACIT 50x100/2,5mm/150cm včetně spojovacích svorek</t>
  </si>
  <si>
    <t>-2126513692</t>
  </si>
  <si>
    <t>7*0,7</t>
  </si>
  <si>
    <t>185804311</t>
  </si>
  <si>
    <t>Zalití rostlin vodou plocha do 20 m2</t>
  </si>
  <si>
    <t>1948358665</t>
  </si>
  <si>
    <t>Zalití rostlin vodou plochy záhonů jednotlivě do 20 m2</t>
  </si>
  <si>
    <t>7*4*60/1000</t>
  </si>
  <si>
    <t>185804312</t>
  </si>
  <si>
    <t>Zalití rostlin vodou plocha přes 20 m2</t>
  </si>
  <si>
    <t>-1529742533</t>
  </si>
  <si>
    <t>Zalití rostlin vodou plochy záhonů jednotlivě přes 20 m2</t>
  </si>
  <si>
    <t>70*4*20/1000</t>
  </si>
  <si>
    <t>voda pro zálivku</t>
  </si>
  <si>
    <t>-1112141482</t>
  </si>
  <si>
    <t>7*4*60/1000+70*4*20/1000</t>
  </si>
  <si>
    <t>1351332946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</si>
</sst>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b/>
      <sz val="14"/>
      <name val="Arial CE"/>
    </font>
    <font>
      <b/>
      <sz val="10"/>
      <name val="Arial CE"/>
    </font>
    <font>
      <sz val="9"/>
      <name val="Arial CE"/>
    </font>
    <font>
      <sz val="12"/>
      <name val="Arial CE"/>
    </font>
    <font>
      <b/>
      <sz val="8"/>
      <name val="Arial CE"/>
    </font>
    <font>
      <sz val="7"/>
      <name val="Arial CE"/>
    </font>
    <font>
      <u/>
      <sz val="11"/>
      <color theme="10"/>
      <name val="Calibri"/>
      <scheme val="minor"/>
    </font>
    <font>
      <sz val="10"/>
      <color rgb="FF969696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10"/>
      <color rgb="FF464646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8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8"/>
      <color rgb="FF969696"/>
      <name val="Arial CE"/>
    </font>
    <font>
      <b/>
      <sz val="10"/>
      <color rgb="FF969696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 applyProtection="1">
      <alignment vertical="center"/>
    </xf>
    <xf numFmtId="165" fontId="1" fillId="0" borderId="0" xfId="0" applyNumberFormat="1" applyFont="1" applyAlignment="1" applyProtection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horizontal="center" vertical="center"/>
    </xf>
    <xf numFmtId="0" fontId="23" fillId="0" borderId="13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25" fillId="0" borderId="17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2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9" fillId="0" borderId="17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2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166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vertical="center"/>
    </xf>
    <xf numFmtId="0" fontId="0" fillId="4" borderId="21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13" fillId="0" borderId="3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19" xfId="0" applyFont="1" applyBorder="1" applyAlignment="1" applyProtection="1">
      <alignment horizontal="left" vertical="center"/>
    </xf>
    <xf numFmtId="0" fontId="13" fillId="0" borderId="19" xfId="0" applyFont="1" applyBorder="1" applyAlignment="1" applyProtection="1">
      <alignment vertical="center"/>
    </xf>
    <xf numFmtId="4" fontId="13" fillId="0" borderId="19" xfId="0" applyNumberFormat="1" applyFont="1" applyBorder="1" applyAlignment="1" applyProtection="1">
      <alignment vertical="center"/>
    </xf>
    <xf numFmtId="0" fontId="13" fillId="0" borderId="3" xfId="0" applyFont="1" applyBorder="1" applyAlignment="1">
      <alignment vertical="center"/>
    </xf>
    <xf numFmtId="0" fontId="14" fillId="0" borderId="3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19" xfId="0" applyFont="1" applyBorder="1" applyAlignment="1" applyProtection="1">
      <alignment horizontal="left" vertical="center"/>
    </xf>
    <xf numFmtId="0" fontId="14" fillId="0" borderId="19" xfId="0" applyFont="1" applyBorder="1" applyAlignment="1" applyProtection="1">
      <alignment vertical="center"/>
    </xf>
    <xf numFmtId="4" fontId="14" fillId="0" borderId="19" xfId="0" applyNumberFormat="1" applyFont="1" applyBorder="1" applyAlignment="1" applyProtection="1">
      <alignment vertical="center"/>
    </xf>
    <xf numFmtId="0" fontId="14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0" xfId="0" applyBorder="1" applyAlignment="1" applyProtection="1">
      <alignment vertical="center"/>
    </xf>
    <xf numFmtId="166" fontId="33" fillId="0" borderId="10" xfId="0" applyNumberFormat="1" applyFont="1" applyBorder="1" applyAlignment="1" applyProtection="1"/>
    <xf numFmtId="166" fontId="33" fillId="0" borderId="11" xfId="0" applyNumberFormat="1" applyFont="1" applyBorder="1" applyAlignment="1" applyProtection="1"/>
    <xf numFmtId="4" fontId="9" fillId="0" borderId="0" xfId="0" applyNumberFormat="1" applyFont="1" applyAlignment="1">
      <alignment vertical="center"/>
    </xf>
    <xf numFmtId="0" fontId="15" fillId="0" borderId="3" xfId="0" applyFont="1" applyBorder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5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5" fillId="0" borderId="3" xfId="0" applyFont="1" applyBorder="1" applyAlignment="1"/>
    <xf numFmtId="0" fontId="15" fillId="0" borderId="17" xfId="0" applyFont="1" applyBorder="1" applyAlignment="1" applyProtection="1"/>
    <xf numFmtId="0" fontId="15" fillId="0" borderId="0" xfId="0" applyFont="1" applyBorder="1" applyAlignment="1" applyProtection="1"/>
    <xf numFmtId="166" fontId="15" fillId="0" borderId="0" xfId="0" applyNumberFormat="1" applyFont="1" applyBorder="1" applyAlignment="1" applyProtection="1"/>
    <xf numFmtId="166" fontId="15" fillId="0" borderId="12" xfId="0" applyNumberFormat="1" applyFont="1" applyBorder="1" applyAlignment="1" applyProtection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 applyProtection="1">
      <alignment horizontal="left"/>
    </xf>
    <xf numFmtId="4" fontId="14" fillId="0" borderId="0" xfId="0" applyNumberFormat="1" applyFont="1" applyAlignment="1" applyProtection="1"/>
    <xf numFmtId="0" fontId="7" fillId="0" borderId="22" xfId="0" applyFont="1" applyBorder="1" applyAlignment="1" applyProtection="1">
      <alignment horizontal="center" vertical="center"/>
    </xf>
    <xf numFmtId="49" fontId="7" fillId="0" borderId="22" xfId="0" applyNumberFormat="1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center" vertical="center" wrapText="1"/>
    </xf>
    <xf numFmtId="167" fontId="7" fillId="0" borderId="22" xfId="0" applyNumberFormat="1" applyFont="1" applyBorder="1" applyAlignment="1" applyProtection="1">
      <alignment vertical="center"/>
    </xf>
    <xf numFmtId="4" fontId="7" fillId="2" borderId="22" xfId="0" applyNumberFormat="1" applyFont="1" applyFill="1" applyBorder="1" applyAlignment="1" applyProtection="1">
      <alignment vertical="center"/>
      <protection locked="0"/>
    </xf>
    <xf numFmtId="4" fontId="7" fillId="0" borderId="22" xfId="0" applyNumberFormat="1" applyFont="1" applyBorder="1" applyAlignment="1" applyProtection="1">
      <alignment vertical="center"/>
    </xf>
    <xf numFmtId="0" fontId="23" fillId="2" borderId="17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2" xfId="0" applyNumberFormat="1" applyFont="1" applyBorder="1" applyAlignment="1" applyProtection="1">
      <alignment vertical="center"/>
    </xf>
    <xf numFmtId="0" fontId="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16" fillId="0" borderId="3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 wrapText="1"/>
    </xf>
    <xf numFmtId="167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3" xfId="0" applyFont="1" applyBorder="1" applyAlignment="1">
      <alignment vertical="center"/>
    </xf>
    <xf numFmtId="0" fontId="16" fillId="0" borderId="17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12" xfId="0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17" fillId="0" borderId="3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  <protection locked="0"/>
    </xf>
    <xf numFmtId="0" fontId="17" fillId="0" borderId="3" xfId="0" applyFont="1" applyBorder="1" applyAlignment="1">
      <alignment vertical="center"/>
    </xf>
    <xf numFmtId="0" fontId="17" fillId="0" borderId="17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0" fontId="18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167" fontId="18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3" xfId="0" applyFont="1" applyBorder="1" applyAlignment="1">
      <alignment vertical="center"/>
    </xf>
    <xf numFmtId="0" fontId="18" fillId="0" borderId="17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12" xfId="0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7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0" xfId="0"/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left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right" vertical="center"/>
    </xf>
    <xf numFmtId="0" fontId="7" fillId="4" borderId="21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165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17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left" vertical="center"/>
    </xf>
    <xf numFmtId="4" fontId="39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164" fontId="12" fillId="0" borderId="0" xfId="0" applyNumberFormat="1" applyFont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21" xfId="0" applyFont="1" applyFill="1" applyBorder="1" applyAlignment="1" applyProtection="1">
      <alignment vertical="center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top" wrapText="1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4" fontId="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1025" name="Picture 1">
          <a:hlinkClick xmlns:r="http://schemas.openxmlformats.org/officeDocument/2006/relationships" r:id="rId1" tooltip="https://app.urs.cz/products/kros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95250</xdr:rowOff>
    </xdr:to>
    <xdr:pic>
      <xdr:nvPicPr>
        <xdr:cNvPr id="2049" name="Picture 1">
          <a:hlinkClick xmlns:r="http://schemas.openxmlformats.org/officeDocument/2006/relationships" r:id="rId1" tooltip="https://app.urs.cz/products/kros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95250</xdr:rowOff>
    </xdr:to>
    <xdr:pic>
      <xdr:nvPicPr>
        <xdr:cNvPr id="3073" name="Picture 1">
          <a:hlinkClick xmlns:r="http://schemas.openxmlformats.org/officeDocument/2006/relationships" r:id="rId1" tooltip="https://app.urs.cz/products/kros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95250</xdr:rowOff>
    </xdr:to>
    <xdr:pic>
      <xdr:nvPicPr>
        <xdr:cNvPr id="4097" name="Picture 1">
          <a:hlinkClick xmlns:r="http://schemas.openxmlformats.org/officeDocument/2006/relationships" r:id="rId1" tooltip="https://app.urs.cz/products/kros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82" t="s">
        <v>14</v>
      </c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1"/>
      <c r="AQ5" s="21"/>
      <c r="AR5" s="19"/>
      <c r="BE5" s="279" t="s">
        <v>15</v>
      </c>
      <c r="BS5" s="16" t="s">
        <v>6</v>
      </c>
    </row>
    <row r="6" spans="1:74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84" t="s">
        <v>17</v>
      </c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1"/>
      <c r="AQ6" s="21"/>
      <c r="AR6" s="19"/>
      <c r="BE6" s="280"/>
      <c r="BS6" s="16" t="s">
        <v>6</v>
      </c>
    </row>
    <row r="7" spans="1:74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80"/>
      <c r="BS7" s="16" t="s">
        <v>6</v>
      </c>
    </row>
    <row r="8" spans="1:74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80"/>
      <c r="BS8" s="16" t="s">
        <v>6</v>
      </c>
    </row>
    <row r="9" spans="1:74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80"/>
      <c r="BS9" s="16" t="s">
        <v>6</v>
      </c>
    </row>
    <row r="10" spans="1:74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80"/>
      <c r="BS10" s="16" t="s">
        <v>6</v>
      </c>
    </row>
    <row r="11" spans="1:74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280"/>
      <c r="BS11" s="16" t="s">
        <v>6</v>
      </c>
    </row>
    <row r="12" spans="1:74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80"/>
      <c r="BS12" s="16" t="s">
        <v>6</v>
      </c>
    </row>
    <row r="13" spans="1:74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80"/>
      <c r="BS13" s="16" t="s">
        <v>6</v>
      </c>
    </row>
    <row r="14" spans="1:74" ht="12.75">
      <c r="B14" s="20"/>
      <c r="C14" s="21"/>
      <c r="D14" s="21"/>
      <c r="E14" s="285" t="s">
        <v>29</v>
      </c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80"/>
      <c r="BS14" s="16" t="s">
        <v>6</v>
      </c>
    </row>
    <row r="15" spans="1:74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80"/>
      <c r="BS15" s="16" t="s">
        <v>4</v>
      </c>
    </row>
    <row r="16" spans="1:74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80"/>
      <c r="BS16" s="16" t="s">
        <v>4</v>
      </c>
    </row>
    <row r="17" spans="1:71" ht="18.399999999999999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280"/>
      <c r="BS17" s="16" t="s">
        <v>32</v>
      </c>
    </row>
    <row r="18" spans="1:7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80"/>
      <c r="BS18" s="16" t="s">
        <v>6</v>
      </c>
    </row>
    <row r="19" spans="1:71" ht="12" customHeight="1">
      <c r="B19" s="20"/>
      <c r="C19" s="21"/>
      <c r="D19" s="28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34</v>
      </c>
      <c r="AO19" s="21"/>
      <c r="AP19" s="21"/>
      <c r="AQ19" s="21"/>
      <c r="AR19" s="19"/>
      <c r="BE19" s="280"/>
      <c r="BS19" s="16" t="s">
        <v>6</v>
      </c>
    </row>
    <row r="20" spans="1:71" ht="18.399999999999999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36</v>
      </c>
      <c r="AO20" s="21"/>
      <c r="AP20" s="21"/>
      <c r="AQ20" s="21"/>
      <c r="AR20" s="19"/>
      <c r="BE20" s="280"/>
      <c r="BS20" s="16" t="s">
        <v>32</v>
      </c>
    </row>
    <row r="21" spans="1:7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80"/>
    </row>
    <row r="22" spans="1:71" ht="12" customHeight="1">
      <c r="B22" s="20"/>
      <c r="C22" s="21"/>
      <c r="D22" s="28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80"/>
    </row>
    <row r="23" spans="1:71" ht="16.5" customHeight="1">
      <c r="B23" s="20"/>
      <c r="C23" s="21"/>
      <c r="D23" s="21"/>
      <c r="E23" s="287" t="s">
        <v>1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1"/>
      <c r="AP23" s="21"/>
      <c r="AQ23" s="21"/>
      <c r="AR23" s="19"/>
      <c r="BE23" s="280"/>
    </row>
    <row r="24" spans="1:7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80"/>
    </row>
    <row r="25" spans="1:7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80"/>
    </row>
    <row r="26" spans="1:71" s="1" customFormat="1" ht="25.9" customHeight="1">
      <c r="A26" s="33"/>
      <c r="B26" s="34"/>
      <c r="C26" s="35"/>
      <c r="D26" s="36" t="s">
        <v>38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88">
        <f>ROUND(AG94,2)</f>
        <v>0</v>
      </c>
      <c r="AL26" s="289"/>
      <c r="AM26" s="289"/>
      <c r="AN26" s="289"/>
      <c r="AO26" s="289"/>
      <c r="AP26" s="35"/>
      <c r="AQ26" s="35"/>
      <c r="AR26" s="38"/>
      <c r="BE26" s="280"/>
    </row>
    <row r="27" spans="1:71" s="1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80"/>
    </row>
    <row r="28" spans="1:71" s="1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90" t="s">
        <v>39</v>
      </c>
      <c r="M28" s="290"/>
      <c r="N28" s="290"/>
      <c r="O28" s="290"/>
      <c r="P28" s="290"/>
      <c r="Q28" s="35"/>
      <c r="R28" s="35"/>
      <c r="S28" s="35"/>
      <c r="T28" s="35"/>
      <c r="U28" s="35"/>
      <c r="V28" s="35"/>
      <c r="W28" s="290" t="s">
        <v>40</v>
      </c>
      <c r="X28" s="290"/>
      <c r="Y28" s="290"/>
      <c r="Z28" s="290"/>
      <c r="AA28" s="290"/>
      <c r="AB28" s="290"/>
      <c r="AC28" s="290"/>
      <c r="AD28" s="290"/>
      <c r="AE28" s="290"/>
      <c r="AF28" s="35"/>
      <c r="AG28" s="35"/>
      <c r="AH28" s="35"/>
      <c r="AI28" s="35"/>
      <c r="AJ28" s="35"/>
      <c r="AK28" s="290" t="s">
        <v>41</v>
      </c>
      <c r="AL28" s="290"/>
      <c r="AM28" s="290"/>
      <c r="AN28" s="290"/>
      <c r="AO28" s="290"/>
      <c r="AP28" s="35"/>
      <c r="AQ28" s="35"/>
      <c r="AR28" s="38"/>
      <c r="BE28" s="280"/>
    </row>
    <row r="29" spans="1:71" s="2" customFormat="1" ht="14.45" customHeight="1">
      <c r="B29" s="39"/>
      <c r="C29" s="40"/>
      <c r="D29" s="28" t="s">
        <v>42</v>
      </c>
      <c r="E29" s="40"/>
      <c r="F29" s="28" t="s">
        <v>43</v>
      </c>
      <c r="G29" s="40"/>
      <c r="H29" s="40"/>
      <c r="I29" s="40"/>
      <c r="J29" s="40"/>
      <c r="K29" s="40"/>
      <c r="L29" s="274">
        <v>0.21</v>
      </c>
      <c r="M29" s="273"/>
      <c r="N29" s="273"/>
      <c r="O29" s="273"/>
      <c r="P29" s="273"/>
      <c r="Q29" s="40"/>
      <c r="R29" s="40"/>
      <c r="S29" s="40"/>
      <c r="T29" s="40"/>
      <c r="U29" s="40"/>
      <c r="V29" s="40"/>
      <c r="W29" s="272">
        <f>ROUND(AZ94, 2)</f>
        <v>0</v>
      </c>
      <c r="X29" s="273"/>
      <c r="Y29" s="273"/>
      <c r="Z29" s="273"/>
      <c r="AA29" s="273"/>
      <c r="AB29" s="273"/>
      <c r="AC29" s="273"/>
      <c r="AD29" s="273"/>
      <c r="AE29" s="273"/>
      <c r="AF29" s="40"/>
      <c r="AG29" s="40"/>
      <c r="AH29" s="40"/>
      <c r="AI29" s="40"/>
      <c r="AJ29" s="40"/>
      <c r="AK29" s="272">
        <f>ROUND(AV94, 2)</f>
        <v>0</v>
      </c>
      <c r="AL29" s="273"/>
      <c r="AM29" s="273"/>
      <c r="AN29" s="273"/>
      <c r="AO29" s="273"/>
      <c r="AP29" s="40"/>
      <c r="AQ29" s="40"/>
      <c r="AR29" s="41"/>
      <c r="BE29" s="281"/>
    </row>
    <row r="30" spans="1:71" s="2" customFormat="1" ht="14.45" customHeight="1">
      <c r="B30" s="39"/>
      <c r="C30" s="40"/>
      <c r="D30" s="40"/>
      <c r="E30" s="40"/>
      <c r="F30" s="28" t="s">
        <v>44</v>
      </c>
      <c r="G30" s="40"/>
      <c r="H30" s="40"/>
      <c r="I30" s="40"/>
      <c r="J30" s="40"/>
      <c r="K30" s="40"/>
      <c r="L30" s="274">
        <v>0.12</v>
      </c>
      <c r="M30" s="273"/>
      <c r="N30" s="273"/>
      <c r="O30" s="273"/>
      <c r="P30" s="273"/>
      <c r="Q30" s="40"/>
      <c r="R30" s="40"/>
      <c r="S30" s="40"/>
      <c r="T30" s="40"/>
      <c r="U30" s="40"/>
      <c r="V30" s="40"/>
      <c r="W30" s="272">
        <f>ROUND(BA94, 2)</f>
        <v>0</v>
      </c>
      <c r="X30" s="273"/>
      <c r="Y30" s="273"/>
      <c r="Z30" s="273"/>
      <c r="AA30" s="273"/>
      <c r="AB30" s="273"/>
      <c r="AC30" s="273"/>
      <c r="AD30" s="273"/>
      <c r="AE30" s="273"/>
      <c r="AF30" s="40"/>
      <c r="AG30" s="40"/>
      <c r="AH30" s="40"/>
      <c r="AI30" s="40"/>
      <c r="AJ30" s="40"/>
      <c r="AK30" s="272">
        <f>ROUND(AW94, 2)</f>
        <v>0</v>
      </c>
      <c r="AL30" s="273"/>
      <c r="AM30" s="273"/>
      <c r="AN30" s="273"/>
      <c r="AO30" s="273"/>
      <c r="AP30" s="40"/>
      <c r="AQ30" s="40"/>
      <c r="AR30" s="41"/>
      <c r="BE30" s="281"/>
    </row>
    <row r="31" spans="1:71" s="2" customFormat="1" ht="14.45" hidden="1" customHeight="1">
      <c r="B31" s="39"/>
      <c r="C31" s="40"/>
      <c r="D31" s="40"/>
      <c r="E31" s="40"/>
      <c r="F31" s="28" t="s">
        <v>45</v>
      </c>
      <c r="G31" s="40"/>
      <c r="H31" s="40"/>
      <c r="I31" s="40"/>
      <c r="J31" s="40"/>
      <c r="K31" s="40"/>
      <c r="L31" s="274">
        <v>0.21</v>
      </c>
      <c r="M31" s="273"/>
      <c r="N31" s="273"/>
      <c r="O31" s="273"/>
      <c r="P31" s="273"/>
      <c r="Q31" s="40"/>
      <c r="R31" s="40"/>
      <c r="S31" s="40"/>
      <c r="T31" s="40"/>
      <c r="U31" s="40"/>
      <c r="V31" s="40"/>
      <c r="W31" s="272">
        <f>ROUND(BB94, 2)</f>
        <v>0</v>
      </c>
      <c r="X31" s="273"/>
      <c r="Y31" s="273"/>
      <c r="Z31" s="273"/>
      <c r="AA31" s="273"/>
      <c r="AB31" s="273"/>
      <c r="AC31" s="273"/>
      <c r="AD31" s="273"/>
      <c r="AE31" s="273"/>
      <c r="AF31" s="40"/>
      <c r="AG31" s="40"/>
      <c r="AH31" s="40"/>
      <c r="AI31" s="40"/>
      <c r="AJ31" s="40"/>
      <c r="AK31" s="272">
        <v>0</v>
      </c>
      <c r="AL31" s="273"/>
      <c r="AM31" s="273"/>
      <c r="AN31" s="273"/>
      <c r="AO31" s="273"/>
      <c r="AP31" s="40"/>
      <c r="AQ31" s="40"/>
      <c r="AR31" s="41"/>
      <c r="BE31" s="281"/>
    </row>
    <row r="32" spans="1:71" s="2" customFormat="1" ht="14.45" hidden="1" customHeight="1">
      <c r="B32" s="39"/>
      <c r="C32" s="40"/>
      <c r="D32" s="40"/>
      <c r="E32" s="40"/>
      <c r="F32" s="28" t="s">
        <v>46</v>
      </c>
      <c r="G32" s="40"/>
      <c r="H32" s="40"/>
      <c r="I32" s="40"/>
      <c r="J32" s="40"/>
      <c r="K32" s="40"/>
      <c r="L32" s="274">
        <v>0.12</v>
      </c>
      <c r="M32" s="273"/>
      <c r="N32" s="273"/>
      <c r="O32" s="273"/>
      <c r="P32" s="273"/>
      <c r="Q32" s="40"/>
      <c r="R32" s="40"/>
      <c r="S32" s="40"/>
      <c r="T32" s="40"/>
      <c r="U32" s="40"/>
      <c r="V32" s="40"/>
      <c r="W32" s="272">
        <f>ROUND(BC94, 2)</f>
        <v>0</v>
      </c>
      <c r="X32" s="273"/>
      <c r="Y32" s="273"/>
      <c r="Z32" s="273"/>
      <c r="AA32" s="273"/>
      <c r="AB32" s="273"/>
      <c r="AC32" s="273"/>
      <c r="AD32" s="273"/>
      <c r="AE32" s="273"/>
      <c r="AF32" s="40"/>
      <c r="AG32" s="40"/>
      <c r="AH32" s="40"/>
      <c r="AI32" s="40"/>
      <c r="AJ32" s="40"/>
      <c r="AK32" s="272">
        <v>0</v>
      </c>
      <c r="AL32" s="273"/>
      <c r="AM32" s="273"/>
      <c r="AN32" s="273"/>
      <c r="AO32" s="273"/>
      <c r="AP32" s="40"/>
      <c r="AQ32" s="40"/>
      <c r="AR32" s="41"/>
      <c r="BE32" s="281"/>
    </row>
    <row r="33" spans="1:57" s="2" customFormat="1" ht="14.45" hidden="1" customHeight="1">
      <c r="B33" s="39"/>
      <c r="C33" s="40"/>
      <c r="D33" s="40"/>
      <c r="E33" s="40"/>
      <c r="F33" s="28" t="s">
        <v>47</v>
      </c>
      <c r="G33" s="40"/>
      <c r="H33" s="40"/>
      <c r="I33" s="40"/>
      <c r="J33" s="40"/>
      <c r="K33" s="40"/>
      <c r="L33" s="274">
        <v>0</v>
      </c>
      <c r="M33" s="273"/>
      <c r="N33" s="273"/>
      <c r="O33" s="273"/>
      <c r="P33" s="273"/>
      <c r="Q33" s="40"/>
      <c r="R33" s="40"/>
      <c r="S33" s="40"/>
      <c r="T33" s="40"/>
      <c r="U33" s="40"/>
      <c r="V33" s="40"/>
      <c r="W33" s="272">
        <f>ROUND(BD94, 2)</f>
        <v>0</v>
      </c>
      <c r="X33" s="273"/>
      <c r="Y33" s="273"/>
      <c r="Z33" s="273"/>
      <c r="AA33" s="273"/>
      <c r="AB33" s="273"/>
      <c r="AC33" s="273"/>
      <c r="AD33" s="273"/>
      <c r="AE33" s="273"/>
      <c r="AF33" s="40"/>
      <c r="AG33" s="40"/>
      <c r="AH33" s="40"/>
      <c r="AI33" s="40"/>
      <c r="AJ33" s="40"/>
      <c r="AK33" s="272">
        <v>0</v>
      </c>
      <c r="AL33" s="273"/>
      <c r="AM33" s="273"/>
      <c r="AN33" s="273"/>
      <c r="AO33" s="273"/>
      <c r="AP33" s="40"/>
      <c r="AQ33" s="40"/>
      <c r="AR33" s="41"/>
      <c r="BE33" s="281"/>
    </row>
    <row r="34" spans="1:57" s="1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80"/>
    </row>
    <row r="35" spans="1:57" s="1" customFormat="1" ht="25.9" customHeight="1">
      <c r="A35" s="33"/>
      <c r="B35" s="34"/>
      <c r="C35" s="42"/>
      <c r="D35" s="43" t="s">
        <v>48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49</v>
      </c>
      <c r="U35" s="44"/>
      <c r="V35" s="44"/>
      <c r="W35" s="44"/>
      <c r="X35" s="275" t="s">
        <v>50</v>
      </c>
      <c r="Y35" s="276"/>
      <c r="Z35" s="276"/>
      <c r="AA35" s="276"/>
      <c r="AB35" s="276"/>
      <c r="AC35" s="44"/>
      <c r="AD35" s="44"/>
      <c r="AE35" s="44"/>
      <c r="AF35" s="44"/>
      <c r="AG35" s="44"/>
      <c r="AH35" s="44"/>
      <c r="AI35" s="44"/>
      <c r="AJ35" s="44"/>
      <c r="AK35" s="277">
        <f>SUM(AK26:AK33)</f>
        <v>0</v>
      </c>
      <c r="AL35" s="276"/>
      <c r="AM35" s="276"/>
      <c r="AN35" s="276"/>
      <c r="AO35" s="278"/>
      <c r="AP35" s="42"/>
      <c r="AQ35" s="42"/>
      <c r="AR35" s="38"/>
      <c r="BE35" s="33"/>
    </row>
    <row r="36" spans="1:57" s="1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1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1" customFormat="1" ht="14.45" customHeight="1">
      <c r="B49" s="46"/>
      <c r="C49" s="47"/>
      <c r="D49" s="48" t="s">
        <v>51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52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1" customFormat="1" ht="12.75">
      <c r="A60" s="33"/>
      <c r="B60" s="34"/>
      <c r="C60" s="35"/>
      <c r="D60" s="51" t="s">
        <v>53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54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53</v>
      </c>
      <c r="AI60" s="37"/>
      <c r="AJ60" s="37"/>
      <c r="AK60" s="37"/>
      <c r="AL60" s="37"/>
      <c r="AM60" s="51" t="s">
        <v>54</v>
      </c>
      <c r="AN60" s="37"/>
      <c r="AO60" s="37"/>
      <c r="AP60" s="35"/>
      <c r="AQ60" s="35"/>
      <c r="AR60" s="38"/>
      <c r="BE60" s="33"/>
    </row>
    <row r="61" spans="1:57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1" customFormat="1" ht="12.75">
      <c r="A64" s="33"/>
      <c r="B64" s="34"/>
      <c r="C64" s="35"/>
      <c r="D64" s="48" t="s">
        <v>55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56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1" customFormat="1" ht="12.75">
      <c r="A75" s="33"/>
      <c r="B75" s="34"/>
      <c r="C75" s="35"/>
      <c r="D75" s="51" t="s">
        <v>53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54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53</v>
      </c>
      <c r="AI75" s="37"/>
      <c r="AJ75" s="37"/>
      <c r="AK75" s="37"/>
      <c r="AL75" s="37"/>
      <c r="AM75" s="51" t="s">
        <v>54</v>
      </c>
      <c r="AN75" s="37"/>
      <c r="AO75" s="37"/>
      <c r="AP75" s="35"/>
      <c r="AQ75" s="35"/>
      <c r="AR75" s="38"/>
      <c r="BE75" s="33"/>
    </row>
    <row r="76" spans="1:57" s="1" customForma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1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1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1" customFormat="1" ht="24.95" customHeight="1">
      <c r="A82" s="33"/>
      <c r="B82" s="34"/>
      <c r="C82" s="22" t="s">
        <v>57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1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3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1694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4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61" t="str">
        <f>K6</f>
        <v>Újezd u Tišnova-Myslivecká střelnice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62"/>
      <c r="AQ85" s="62"/>
      <c r="AR85" s="63"/>
    </row>
    <row r="86" spans="1:91" s="1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1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Myslivecká střelnice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3" t="str">
        <f>IF(AN8= "","",AN8)</f>
        <v>10. 1. 2024</v>
      </c>
      <c r="AN87" s="263"/>
      <c r="AO87" s="35"/>
      <c r="AP87" s="35"/>
      <c r="AQ87" s="35"/>
      <c r="AR87" s="38"/>
      <c r="BE87" s="33"/>
    </row>
    <row r="88" spans="1:91" s="1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1" customFormat="1" ht="25.7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Újezd u Tišnova 28, 594 55 Dolní Loučky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30</v>
      </c>
      <c r="AJ89" s="35"/>
      <c r="AK89" s="35"/>
      <c r="AL89" s="35"/>
      <c r="AM89" s="264" t="str">
        <f>IF(E17="","",E17)</f>
        <v>Ing. Hrubanová Ph.D., Ing. Janíová</v>
      </c>
      <c r="AN89" s="265"/>
      <c r="AO89" s="265"/>
      <c r="AP89" s="265"/>
      <c r="AQ89" s="35"/>
      <c r="AR89" s="38"/>
      <c r="AS89" s="266" t="s">
        <v>58</v>
      </c>
      <c r="AT89" s="267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1" customFormat="1" ht="25.7" customHeight="1">
      <c r="A90" s="33"/>
      <c r="B90" s="34"/>
      <c r="C90" s="28" t="s">
        <v>28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33</v>
      </c>
      <c r="AJ90" s="35"/>
      <c r="AK90" s="35"/>
      <c r="AL90" s="35"/>
      <c r="AM90" s="264" t="str">
        <f>IF(E20="","",E20)</f>
        <v>ZaKT Brno s.r.o, Ponávka 185/2, 602 00 Brno</v>
      </c>
      <c r="AN90" s="265"/>
      <c r="AO90" s="265"/>
      <c r="AP90" s="265"/>
      <c r="AQ90" s="35"/>
      <c r="AR90" s="38"/>
      <c r="AS90" s="268"/>
      <c r="AT90" s="269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1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70"/>
      <c r="AT91" s="271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1" customFormat="1" ht="29.25" customHeight="1">
      <c r="A92" s="33"/>
      <c r="B92" s="34"/>
      <c r="C92" s="254" t="s">
        <v>59</v>
      </c>
      <c r="D92" s="255"/>
      <c r="E92" s="255"/>
      <c r="F92" s="255"/>
      <c r="G92" s="255"/>
      <c r="H92" s="72"/>
      <c r="I92" s="256" t="s">
        <v>60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7" t="s">
        <v>61</v>
      </c>
      <c r="AH92" s="255"/>
      <c r="AI92" s="255"/>
      <c r="AJ92" s="255"/>
      <c r="AK92" s="255"/>
      <c r="AL92" s="255"/>
      <c r="AM92" s="255"/>
      <c r="AN92" s="256" t="s">
        <v>62</v>
      </c>
      <c r="AO92" s="255"/>
      <c r="AP92" s="258"/>
      <c r="AQ92" s="73" t="s">
        <v>63</v>
      </c>
      <c r="AR92" s="38"/>
      <c r="AS92" s="74" t="s">
        <v>64</v>
      </c>
      <c r="AT92" s="75" t="s">
        <v>65</v>
      </c>
      <c r="AU92" s="75" t="s">
        <v>66</v>
      </c>
      <c r="AV92" s="75" t="s">
        <v>67</v>
      </c>
      <c r="AW92" s="75" t="s">
        <v>68</v>
      </c>
      <c r="AX92" s="75" t="s">
        <v>69</v>
      </c>
      <c r="AY92" s="75" t="s">
        <v>70</v>
      </c>
      <c r="AZ92" s="75" t="s">
        <v>71</v>
      </c>
      <c r="BA92" s="75" t="s">
        <v>72</v>
      </c>
      <c r="BB92" s="75" t="s">
        <v>73</v>
      </c>
      <c r="BC92" s="75" t="s">
        <v>74</v>
      </c>
      <c r="BD92" s="76" t="s">
        <v>75</v>
      </c>
      <c r="BE92" s="33"/>
    </row>
    <row r="93" spans="1:91" s="1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5" customFormat="1" ht="32.450000000000003" customHeight="1">
      <c r="B94" s="80"/>
      <c r="C94" s="81" t="s">
        <v>76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59">
        <f>ROUND(SUM(AG95:AG97),2)</f>
        <v>0</v>
      </c>
      <c r="AH94" s="259"/>
      <c r="AI94" s="259"/>
      <c r="AJ94" s="259"/>
      <c r="AK94" s="259"/>
      <c r="AL94" s="259"/>
      <c r="AM94" s="259"/>
      <c r="AN94" s="260">
        <f>SUM(AG94,AT94)</f>
        <v>0</v>
      </c>
      <c r="AO94" s="260"/>
      <c r="AP94" s="260"/>
      <c r="AQ94" s="84" t="s">
        <v>1</v>
      </c>
      <c r="AR94" s="85"/>
      <c r="AS94" s="86">
        <f>ROUND(SUM(AS95:AS97),2)</f>
        <v>0</v>
      </c>
      <c r="AT94" s="87">
        <f>ROUND(SUM(AV94:AW94),2)</f>
        <v>0</v>
      </c>
      <c r="AU94" s="88">
        <f>ROUND(SUM(AU95:AU97),5)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ROUND(SUM(AZ95:AZ97),2)</f>
        <v>0</v>
      </c>
      <c r="BA94" s="87">
        <f>ROUND(SUM(BA95:BA97),2)</f>
        <v>0</v>
      </c>
      <c r="BB94" s="87">
        <f>ROUND(SUM(BB95:BB97),2)</f>
        <v>0</v>
      </c>
      <c r="BC94" s="87">
        <f>ROUND(SUM(BC95:BC97),2)</f>
        <v>0</v>
      </c>
      <c r="BD94" s="89">
        <f>ROUND(SUM(BD95:BD97),2)</f>
        <v>0</v>
      </c>
      <c r="BS94" s="90" t="s">
        <v>77</v>
      </c>
      <c r="BT94" s="90" t="s">
        <v>78</v>
      </c>
      <c r="BU94" s="91" t="s">
        <v>79</v>
      </c>
      <c r="BV94" s="90" t="s">
        <v>80</v>
      </c>
      <c r="BW94" s="90" t="s">
        <v>5</v>
      </c>
      <c r="BX94" s="90" t="s">
        <v>81</v>
      </c>
      <c r="CL94" s="90" t="s">
        <v>1</v>
      </c>
    </row>
    <row r="95" spans="1:91" s="6" customFormat="1" ht="16.5" customHeight="1">
      <c r="A95" s="92" t="s">
        <v>82</v>
      </c>
      <c r="B95" s="93"/>
      <c r="C95" s="94"/>
      <c r="D95" s="253" t="s">
        <v>83</v>
      </c>
      <c r="E95" s="253"/>
      <c r="F95" s="253"/>
      <c r="G95" s="253"/>
      <c r="H95" s="253"/>
      <c r="I95" s="95"/>
      <c r="J95" s="253" t="s">
        <v>84</v>
      </c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1">
        <f>'01 - Příprava území-Rozpočet'!J30</f>
        <v>0</v>
      </c>
      <c r="AH95" s="252"/>
      <c r="AI95" s="252"/>
      <c r="AJ95" s="252"/>
      <c r="AK95" s="252"/>
      <c r="AL95" s="252"/>
      <c r="AM95" s="252"/>
      <c r="AN95" s="251">
        <f>SUM(AG95,AT95)</f>
        <v>0</v>
      </c>
      <c r="AO95" s="252"/>
      <c r="AP95" s="252"/>
      <c r="AQ95" s="96" t="s">
        <v>85</v>
      </c>
      <c r="AR95" s="97"/>
      <c r="AS95" s="98">
        <v>0</v>
      </c>
      <c r="AT95" s="99">
        <f>ROUND(SUM(AV95:AW95),2)</f>
        <v>0</v>
      </c>
      <c r="AU95" s="100">
        <f>'01 - Příprava území-Rozpočet'!P119</f>
        <v>0</v>
      </c>
      <c r="AV95" s="99">
        <f>'01 - Příprava území-Rozpočet'!J33</f>
        <v>0</v>
      </c>
      <c r="AW95" s="99">
        <f>'01 - Příprava území-Rozpočet'!J34</f>
        <v>0</v>
      </c>
      <c r="AX95" s="99">
        <f>'01 - Příprava území-Rozpočet'!J35</f>
        <v>0</v>
      </c>
      <c r="AY95" s="99">
        <f>'01 - Příprava území-Rozpočet'!J36</f>
        <v>0</v>
      </c>
      <c r="AZ95" s="99">
        <f>'01 - Příprava území-Rozpočet'!F33</f>
        <v>0</v>
      </c>
      <c r="BA95" s="99">
        <f>'01 - Příprava území-Rozpočet'!F34</f>
        <v>0</v>
      </c>
      <c r="BB95" s="99">
        <f>'01 - Příprava území-Rozpočet'!F35</f>
        <v>0</v>
      </c>
      <c r="BC95" s="99">
        <f>'01 - Příprava území-Rozpočet'!F36</f>
        <v>0</v>
      </c>
      <c r="BD95" s="101">
        <f>'01 - Příprava území-Rozpočet'!F37</f>
        <v>0</v>
      </c>
      <c r="BT95" s="102" t="s">
        <v>86</v>
      </c>
      <c r="BV95" s="102" t="s">
        <v>80</v>
      </c>
      <c r="BW95" s="102" t="s">
        <v>87</v>
      </c>
      <c r="BX95" s="102" t="s">
        <v>5</v>
      </c>
      <c r="CL95" s="102" t="s">
        <v>1</v>
      </c>
      <c r="CM95" s="102" t="s">
        <v>88</v>
      </c>
    </row>
    <row r="96" spans="1:91" s="6" customFormat="1" ht="16.5" customHeight="1">
      <c r="A96" s="92" t="s">
        <v>82</v>
      </c>
      <c r="B96" s="93"/>
      <c r="C96" s="94"/>
      <c r="D96" s="253" t="s">
        <v>89</v>
      </c>
      <c r="E96" s="253"/>
      <c r="F96" s="253"/>
      <c r="G96" s="253"/>
      <c r="H96" s="253"/>
      <c r="I96" s="95"/>
      <c r="J96" s="253" t="s">
        <v>90</v>
      </c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1">
        <f>'02 - Venkovní úpravy-Rozp...'!J30</f>
        <v>0</v>
      </c>
      <c r="AH96" s="252"/>
      <c r="AI96" s="252"/>
      <c r="AJ96" s="252"/>
      <c r="AK96" s="252"/>
      <c r="AL96" s="252"/>
      <c r="AM96" s="252"/>
      <c r="AN96" s="251">
        <f>SUM(AG96,AT96)</f>
        <v>0</v>
      </c>
      <c r="AO96" s="252"/>
      <c r="AP96" s="252"/>
      <c r="AQ96" s="96" t="s">
        <v>85</v>
      </c>
      <c r="AR96" s="97"/>
      <c r="AS96" s="98">
        <v>0</v>
      </c>
      <c r="AT96" s="99">
        <f>ROUND(SUM(AV96:AW96),2)</f>
        <v>0</v>
      </c>
      <c r="AU96" s="100">
        <f>'02 - Venkovní úpravy-Rozp...'!P125</f>
        <v>0</v>
      </c>
      <c r="AV96" s="99">
        <f>'02 - Venkovní úpravy-Rozp...'!J33</f>
        <v>0</v>
      </c>
      <c r="AW96" s="99">
        <f>'02 - Venkovní úpravy-Rozp...'!J34</f>
        <v>0</v>
      </c>
      <c r="AX96" s="99">
        <f>'02 - Venkovní úpravy-Rozp...'!J35</f>
        <v>0</v>
      </c>
      <c r="AY96" s="99">
        <f>'02 - Venkovní úpravy-Rozp...'!J36</f>
        <v>0</v>
      </c>
      <c r="AZ96" s="99">
        <f>'02 - Venkovní úpravy-Rozp...'!F33</f>
        <v>0</v>
      </c>
      <c r="BA96" s="99">
        <f>'02 - Venkovní úpravy-Rozp...'!F34</f>
        <v>0</v>
      </c>
      <c r="BB96" s="99">
        <f>'02 - Venkovní úpravy-Rozp...'!F35</f>
        <v>0</v>
      </c>
      <c r="BC96" s="99">
        <f>'02 - Venkovní úpravy-Rozp...'!F36</f>
        <v>0</v>
      </c>
      <c r="BD96" s="101">
        <f>'02 - Venkovní úpravy-Rozp...'!F37</f>
        <v>0</v>
      </c>
      <c r="BT96" s="102" t="s">
        <v>86</v>
      </c>
      <c r="BV96" s="102" t="s">
        <v>80</v>
      </c>
      <c r="BW96" s="102" t="s">
        <v>91</v>
      </c>
      <c r="BX96" s="102" t="s">
        <v>5</v>
      </c>
      <c r="CL96" s="102" t="s">
        <v>1</v>
      </c>
      <c r="CM96" s="102" t="s">
        <v>88</v>
      </c>
    </row>
    <row r="97" spans="1:91" s="6" customFormat="1" ht="16.5" customHeight="1">
      <c r="A97" s="92" t="s">
        <v>82</v>
      </c>
      <c r="B97" s="93"/>
      <c r="C97" s="94"/>
      <c r="D97" s="253" t="s">
        <v>92</v>
      </c>
      <c r="E97" s="253"/>
      <c r="F97" s="253"/>
      <c r="G97" s="253"/>
      <c r="H97" s="253"/>
      <c r="I97" s="95"/>
      <c r="J97" s="253" t="s">
        <v>93</v>
      </c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1">
        <f>'03 - Sadové úpravy-Rozpočet'!J30</f>
        <v>0</v>
      </c>
      <c r="AH97" s="252"/>
      <c r="AI97" s="252"/>
      <c r="AJ97" s="252"/>
      <c r="AK97" s="252"/>
      <c r="AL97" s="252"/>
      <c r="AM97" s="252"/>
      <c r="AN97" s="251">
        <f>SUM(AG97,AT97)</f>
        <v>0</v>
      </c>
      <c r="AO97" s="252"/>
      <c r="AP97" s="252"/>
      <c r="AQ97" s="96" t="s">
        <v>85</v>
      </c>
      <c r="AR97" s="97"/>
      <c r="AS97" s="103">
        <v>0</v>
      </c>
      <c r="AT97" s="104">
        <f>ROUND(SUM(AV97:AW97),2)</f>
        <v>0</v>
      </c>
      <c r="AU97" s="105">
        <f>'03 - Sadové úpravy-Rozpočet'!P119</f>
        <v>0</v>
      </c>
      <c r="AV97" s="104">
        <f>'03 - Sadové úpravy-Rozpočet'!J33</f>
        <v>0</v>
      </c>
      <c r="AW97" s="104">
        <f>'03 - Sadové úpravy-Rozpočet'!J34</f>
        <v>0</v>
      </c>
      <c r="AX97" s="104">
        <f>'03 - Sadové úpravy-Rozpočet'!J35</f>
        <v>0</v>
      </c>
      <c r="AY97" s="104">
        <f>'03 - Sadové úpravy-Rozpočet'!J36</f>
        <v>0</v>
      </c>
      <c r="AZ97" s="104">
        <f>'03 - Sadové úpravy-Rozpočet'!F33</f>
        <v>0</v>
      </c>
      <c r="BA97" s="104">
        <f>'03 - Sadové úpravy-Rozpočet'!F34</f>
        <v>0</v>
      </c>
      <c r="BB97" s="104">
        <f>'03 - Sadové úpravy-Rozpočet'!F35</f>
        <v>0</v>
      </c>
      <c r="BC97" s="104">
        <f>'03 - Sadové úpravy-Rozpočet'!F36</f>
        <v>0</v>
      </c>
      <c r="BD97" s="106">
        <f>'03 - Sadové úpravy-Rozpočet'!F37</f>
        <v>0</v>
      </c>
      <c r="BT97" s="102" t="s">
        <v>86</v>
      </c>
      <c r="BV97" s="102" t="s">
        <v>80</v>
      </c>
      <c r="BW97" s="102" t="s">
        <v>94</v>
      </c>
      <c r="BX97" s="102" t="s">
        <v>5</v>
      </c>
      <c r="CL97" s="102" t="s">
        <v>1</v>
      </c>
      <c r="CM97" s="102" t="s">
        <v>88</v>
      </c>
    </row>
    <row r="98" spans="1:91" s="1" customFormat="1" ht="30" customHeight="1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1" customFormat="1" ht="6.95" customHeight="1">
      <c r="A99" s="33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38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sheetProtection formatColumns="0" formatRows="0"/>
  <mergeCells count="50">
    <mergeCell ref="W30:AE30"/>
    <mergeCell ref="AK30:AO30"/>
    <mergeCell ref="L30:P30"/>
    <mergeCell ref="W31:AE31"/>
    <mergeCell ref="AK26:AO26"/>
    <mergeCell ref="L28:P28"/>
    <mergeCell ref="W28:AE28"/>
    <mergeCell ref="AK28:AO28"/>
    <mergeCell ref="W29:AE29"/>
    <mergeCell ref="AK29:AO29"/>
    <mergeCell ref="L29:P29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</mergeCells>
  <hyperlinks>
    <hyperlink ref="A95" location="'01 - Příprava území-Rozpočet'!C2" display="/"/>
    <hyperlink ref="A96" location="'02 - Venkovní úpravy-Rozp...'!C2" display="/"/>
    <hyperlink ref="A97" location="'03 - Sadové úpravy-Rozpoče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8"/>
  <sheetViews>
    <sheetView showGridLines="0" topLeftCell="A146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6" t="s">
        <v>87</v>
      </c>
    </row>
    <row r="3" spans="1:46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88</v>
      </c>
    </row>
    <row r="4" spans="1:46" ht="24.95" customHeight="1">
      <c r="B4" s="19"/>
      <c r="D4" s="109" t="s">
        <v>95</v>
      </c>
      <c r="L4" s="19"/>
      <c r="M4" s="110" t="s">
        <v>10</v>
      </c>
      <c r="AT4" s="16" t="s">
        <v>4</v>
      </c>
    </row>
    <row r="5" spans="1:46" ht="6.95" customHeight="1">
      <c r="B5" s="19"/>
      <c r="L5" s="19"/>
    </row>
    <row r="6" spans="1:46" ht="12" customHeight="1">
      <c r="B6" s="19"/>
      <c r="D6" s="111" t="s">
        <v>16</v>
      </c>
      <c r="L6" s="19"/>
    </row>
    <row r="7" spans="1:46" ht="16.5" customHeight="1">
      <c r="B7" s="19"/>
      <c r="E7" s="294" t="str">
        <f>'Rekapitulace stavby'!K6</f>
        <v>Újezd u Tišnova-Myslivecká střelnice</v>
      </c>
      <c r="F7" s="295"/>
      <c r="G7" s="295"/>
      <c r="H7" s="295"/>
      <c r="L7" s="19"/>
    </row>
    <row r="8" spans="1:46" s="1" customFormat="1" ht="12" customHeight="1">
      <c r="A8" s="33"/>
      <c r="B8" s="38"/>
      <c r="C8" s="33"/>
      <c r="D8" s="111" t="s">
        <v>96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1" customFormat="1" ht="16.5" customHeight="1">
      <c r="A9" s="33"/>
      <c r="B9" s="38"/>
      <c r="C9" s="33"/>
      <c r="D9" s="33"/>
      <c r="E9" s="296" t="s">
        <v>97</v>
      </c>
      <c r="F9" s="297"/>
      <c r="G9" s="297"/>
      <c r="H9" s="297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1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1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1" customFormat="1" ht="12" customHeight="1">
      <c r="A12" s="33"/>
      <c r="B12" s="38"/>
      <c r="C12" s="33"/>
      <c r="D12" s="111" t="s">
        <v>20</v>
      </c>
      <c r="E12" s="33"/>
      <c r="F12" s="112" t="s">
        <v>98</v>
      </c>
      <c r="G12" s="33"/>
      <c r="H12" s="33"/>
      <c r="I12" s="111" t="s">
        <v>22</v>
      </c>
      <c r="J12" s="113" t="str">
        <f>'Rekapitulace stavby'!AN8</f>
        <v>10. 1. 2024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1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1" customFormat="1" ht="12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1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1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1" customFormat="1" ht="12" customHeight="1">
      <c r="A17" s="33"/>
      <c r="B17" s="38"/>
      <c r="C17" s="33"/>
      <c r="D17" s="111" t="s">
        <v>28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1" customFormat="1" ht="18" customHeight="1">
      <c r="A18" s="33"/>
      <c r="B18" s="38"/>
      <c r="C18" s="33"/>
      <c r="D18" s="33"/>
      <c r="E18" s="298" t="str">
        <f>'Rekapitulace stavby'!E14</f>
        <v>Vyplň údaj</v>
      </c>
      <c r="F18" s="299"/>
      <c r="G18" s="299"/>
      <c r="H18" s="299"/>
      <c r="I18" s="111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1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1" customFormat="1" ht="12" customHeight="1">
      <c r="A20" s="33"/>
      <c r="B20" s="38"/>
      <c r="C20" s="33"/>
      <c r="D20" s="111" t="s">
        <v>30</v>
      </c>
      <c r="E20" s="33"/>
      <c r="F20" s="33"/>
      <c r="G20" s="33"/>
      <c r="H20" s="33"/>
      <c r="I20" s="111" t="s">
        <v>25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1" customFormat="1" ht="18" customHeight="1">
      <c r="A21" s="33"/>
      <c r="B21" s="38"/>
      <c r="C21" s="33"/>
      <c r="D21" s="33"/>
      <c r="E21" s="112" t="s">
        <v>31</v>
      </c>
      <c r="F21" s="33"/>
      <c r="G21" s="33"/>
      <c r="H21" s="33"/>
      <c r="I21" s="111" t="s">
        <v>27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1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1" customFormat="1" ht="12" customHeight="1">
      <c r="A23" s="33"/>
      <c r="B23" s="38"/>
      <c r="C23" s="33"/>
      <c r="D23" s="111" t="s">
        <v>33</v>
      </c>
      <c r="E23" s="33"/>
      <c r="F23" s="33"/>
      <c r="G23" s="33"/>
      <c r="H23" s="33"/>
      <c r="I23" s="111" t="s">
        <v>25</v>
      </c>
      <c r="J23" s="112" t="s">
        <v>34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1" customFormat="1" ht="18" customHeight="1">
      <c r="A24" s="33"/>
      <c r="B24" s="38"/>
      <c r="C24" s="33"/>
      <c r="D24" s="33"/>
      <c r="E24" s="112" t="s">
        <v>35</v>
      </c>
      <c r="F24" s="33"/>
      <c r="G24" s="33"/>
      <c r="H24" s="33"/>
      <c r="I24" s="111" t="s">
        <v>27</v>
      </c>
      <c r="J24" s="112" t="s">
        <v>36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1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1" customFormat="1" ht="12" customHeight="1">
      <c r="A26" s="33"/>
      <c r="B26" s="38"/>
      <c r="C26" s="33"/>
      <c r="D26" s="111" t="s">
        <v>37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7" customFormat="1" ht="16.5" customHeight="1">
      <c r="A27" s="114"/>
      <c r="B27" s="115"/>
      <c r="C27" s="114"/>
      <c r="D27" s="114"/>
      <c r="E27" s="300" t="s">
        <v>1</v>
      </c>
      <c r="F27" s="300"/>
      <c r="G27" s="300"/>
      <c r="H27" s="300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1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1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1" customFormat="1" ht="25.35" customHeight="1">
      <c r="A30" s="33"/>
      <c r="B30" s="38"/>
      <c r="C30" s="33"/>
      <c r="D30" s="118" t="s">
        <v>38</v>
      </c>
      <c r="E30" s="33"/>
      <c r="F30" s="33"/>
      <c r="G30" s="33"/>
      <c r="H30" s="33"/>
      <c r="I30" s="33"/>
      <c r="J30" s="119">
        <f>ROUND(J119,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1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1" customFormat="1" ht="14.45" customHeight="1">
      <c r="A32" s="33"/>
      <c r="B32" s="38"/>
      <c r="C32" s="33"/>
      <c r="D32" s="33"/>
      <c r="E32" s="33"/>
      <c r="F32" s="120" t="s">
        <v>40</v>
      </c>
      <c r="G32" s="33"/>
      <c r="H32" s="33"/>
      <c r="I32" s="120" t="s">
        <v>39</v>
      </c>
      <c r="J32" s="120" t="s">
        <v>41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1" customFormat="1" ht="14.45" customHeight="1">
      <c r="A33" s="33"/>
      <c r="B33" s="38"/>
      <c r="C33" s="33"/>
      <c r="D33" s="121" t="s">
        <v>42</v>
      </c>
      <c r="E33" s="111" t="s">
        <v>43</v>
      </c>
      <c r="F33" s="122">
        <f>ROUND((SUM(BE119:BE167)),  2)</f>
        <v>0</v>
      </c>
      <c r="G33" s="33"/>
      <c r="H33" s="33"/>
      <c r="I33" s="123">
        <v>0.21</v>
      </c>
      <c r="J33" s="122">
        <f>ROUND(((SUM(BE119:BE167))*I33),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1" customFormat="1" ht="14.45" customHeight="1">
      <c r="A34" s="33"/>
      <c r="B34" s="38"/>
      <c r="C34" s="33"/>
      <c r="D34" s="33"/>
      <c r="E34" s="111" t="s">
        <v>44</v>
      </c>
      <c r="F34" s="122">
        <f>ROUND((SUM(BF119:BF167)),  2)</f>
        <v>0</v>
      </c>
      <c r="G34" s="33"/>
      <c r="H34" s="33"/>
      <c r="I34" s="123">
        <v>0.12</v>
      </c>
      <c r="J34" s="122">
        <f>ROUND(((SUM(BF119:BF167))*I34),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1" customFormat="1" ht="14.45" hidden="1" customHeight="1">
      <c r="A35" s="33"/>
      <c r="B35" s="38"/>
      <c r="C35" s="33"/>
      <c r="D35" s="33"/>
      <c r="E35" s="111" t="s">
        <v>45</v>
      </c>
      <c r="F35" s="122">
        <f>ROUND((SUM(BG119:BG167)),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1" customFormat="1" ht="14.45" hidden="1" customHeight="1">
      <c r="A36" s="33"/>
      <c r="B36" s="38"/>
      <c r="C36" s="33"/>
      <c r="D36" s="33"/>
      <c r="E36" s="111" t="s">
        <v>46</v>
      </c>
      <c r="F36" s="122">
        <f>ROUND((SUM(BH119:BH167)),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1" customFormat="1" ht="14.45" hidden="1" customHeight="1">
      <c r="A37" s="33"/>
      <c r="B37" s="38"/>
      <c r="C37" s="33"/>
      <c r="D37" s="33"/>
      <c r="E37" s="111" t="s">
        <v>47</v>
      </c>
      <c r="F37" s="122">
        <f>ROUND((SUM(BI119:BI167)),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1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25.35" customHeight="1">
      <c r="A39" s="33"/>
      <c r="B39" s="38"/>
      <c r="C39" s="124"/>
      <c r="D39" s="125" t="s">
        <v>48</v>
      </c>
      <c r="E39" s="126"/>
      <c r="F39" s="126"/>
      <c r="G39" s="127" t="s">
        <v>49</v>
      </c>
      <c r="H39" s="128" t="s">
        <v>50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1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ht="14.45" customHeight="1">
      <c r="B41" s="19"/>
      <c r="L41" s="19"/>
    </row>
    <row r="42" spans="1:31" ht="14.45" customHeight="1">
      <c r="B42" s="19"/>
      <c r="L42" s="19"/>
    </row>
    <row r="43" spans="1:31" ht="14.45" customHeight="1">
      <c r="B43" s="19"/>
      <c r="L43" s="19"/>
    </row>
    <row r="44" spans="1:31" ht="14.45" customHeight="1">
      <c r="B44" s="19"/>
      <c r="L44" s="19"/>
    </row>
    <row r="45" spans="1:31" ht="14.45" customHeight="1">
      <c r="B45" s="19"/>
      <c r="L45" s="19"/>
    </row>
    <row r="46" spans="1:31" ht="14.45" customHeight="1">
      <c r="B46" s="19"/>
      <c r="L46" s="19"/>
    </row>
    <row r="47" spans="1:31" ht="14.45" customHeight="1">
      <c r="B47" s="19"/>
      <c r="L47" s="19"/>
    </row>
    <row r="48" spans="1:31" ht="14.45" customHeight="1">
      <c r="B48" s="19"/>
      <c r="L48" s="19"/>
    </row>
    <row r="49" spans="1:31" ht="14.45" customHeight="1">
      <c r="B49" s="19"/>
      <c r="L49" s="19"/>
    </row>
    <row r="50" spans="1:31" s="1" customFormat="1" ht="14.45" customHeight="1">
      <c r="B50" s="50"/>
      <c r="D50" s="131" t="s">
        <v>51</v>
      </c>
      <c r="E50" s="132"/>
      <c r="F50" s="132"/>
      <c r="G50" s="131" t="s">
        <v>52</v>
      </c>
      <c r="H50" s="132"/>
      <c r="I50" s="132"/>
      <c r="J50" s="132"/>
      <c r="K50" s="132"/>
      <c r="L50" s="50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1" customFormat="1" ht="12.75">
      <c r="A61" s="33"/>
      <c r="B61" s="38"/>
      <c r="C61" s="33"/>
      <c r="D61" s="133" t="s">
        <v>53</v>
      </c>
      <c r="E61" s="134"/>
      <c r="F61" s="135" t="s">
        <v>54</v>
      </c>
      <c r="G61" s="133" t="s">
        <v>53</v>
      </c>
      <c r="H61" s="134"/>
      <c r="I61" s="134"/>
      <c r="J61" s="136" t="s">
        <v>54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1" customFormat="1" ht="12.75">
      <c r="A65" s="33"/>
      <c r="B65" s="38"/>
      <c r="C65" s="33"/>
      <c r="D65" s="131" t="s">
        <v>55</v>
      </c>
      <c r="E65" s="137"/>
      <c r="F65" s="137"/>
      <c r="G65" s="131" t="s">
        <v>56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1" customFormat="1" ht="12.75">
      <c r="A76" s="33"/>
      <c r="B76" s="38"/>
      <c r="C76" s="33"/>
      <c r="D76" s="133" t="s">
        <v>53</v>
      </c>
      <c r="E76" s="134"/>
      <c r="F76" s="135" t="s">
        <v>54</v>
      </c>
      <c r="G76" s="133" t="s">
        <v>53</v>
      </c>
      <c r="H76" s="134"/>
      <c r="I76" s="134"/>
      <c r="J76" s="136" t="s">
        <v>54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1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1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1" customFormat="1" ht="24.95" customHeight="1">
      <c r="A82" s="33"/>
      <c r="B82" s="34"/>
      <c r="C82" s="22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1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1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1" customFormat="1" ht="16.5" customHeight="1">
      <c r="A85" s="33"/>
      <c r="B85" s="34"/>
      <c r="C85" s="35"/>
      <c r="D85" s="35"/>
      <c r="E85" s="292" t="str">
        <f>E7</f>
        <v>Újezd u Tišnova-Myslivecká střelnice</v>
      </c>
      <c r="F85" s="293"/>
      <c r="G85" s="293"/>
      <c r="H85" s="293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1" customFormat="1" ht="12" customHeight="1">
      <c r="A86" s="33"/>
      <c r="B86" s="34"/>
      <c r="C86" s="28" t="s">
        <v>96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1" customFormat="1" ht="16.5" customHeight="1">
      <c r="A87" s="33"/>
      <c r="B87" s="34"/>
      <c r="C87" s="35"/>
      <c r="D87" s="35"/>
      <c r="E87" s="261" t="str">
        <f>E9</f>
        <v>01 - Příprava území-Rozpočet</v>
      </c>
      <c r="F87" s="291"/>
      <c r="G87" s="291"/>
      <c r="H87" s="291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1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1" customFormat="1" ht="12" customHeight="1">
      <c r="A89" s="33"/>
      <c r="B89" s="34"/>
      <c r="C89" s="28" t="s">
        <v>20</v>
      </c>
      <c r="D89" s="35"/>
      <c r="E89" s="35"/>
      <c r="F89" s="26" t="str">
        <f>F12</f>
        <v>Myslivecká třlnice</v>
      </c>
      <c r="G89" s="35"/>
      <c r="H89" s="35"/>
      <c r="I89" s="28" t="s">
        <v>22</v>
      </c>
      <c r="J89" s="65" t="str">
        <f>IF(J12="","",J12)</f>
        <v>10. 1. 2024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1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1" customFormat="1" ht="25.7" customHeight="1">
      <c r="A91" s="33"/>
      <c r="B91" s="34"/>
      <c r="C91" s="28" t="s">
        <v>24</v>
      </c>
      <c r="D91" s="35"/>
      <c r="E91" s="35"/>
      <c r="F91" s="26" t="str">
        <f>E15</f>
        <v>Újezd u Tišnova 28, 594 55 Dolní Loučky</v>
      </c>
      <c r="G91" s="35"/>
      <c r="H91" s="35"/>
      <c r="I91" s="28" t="s">
        <v>30</v>
      </c>
      <c r="J91" s="31" t="str">
        <f>E21</f>
        <v>Ing. Hrubanová Ph.D., Ing. Janíová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1" customFormat="1" ht="40.15" customHeight="1">
      <c r="A92" s="33"/>
      <c r="B92" s="34"/>
      <c r="C92" s="28" t="s">
        <v>28</v>
      </c>
      <c r="D92" s="35"/>
      <c r="E92" s="35"/>
      <c r="F92" s="26" t="str">
        <f>IF(E18="","",E18)</f>
        <v>Vyplň údaj</v>
      </c>
      <c r="G92" s="35"/>
      <c r="H92" s="35"/>
      <c r="I92" s="28" t="s">
        <v>33</v>
      </c>
      <c r="J92" s="31" t="str">
        <f>E24</f>
        <v>ZaKT Brno s.r.o, Ponávka 185/2, 602 00 Brno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1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1" customFormat="1" ht="29.25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1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1" customFormat="1" ht="22.9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J119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103</v>
      </c>
    </row>
    <row r="97" spans="1:31" s="8" customFormat="1" ht="24.95" customHeight="1">
      <c r="B97" s="146"/>
      <c r="C97" s="147"/>
      <c r="D97" s="148" t="s">
        <v>104</v>
      </c>
      <c r="E97" s="149"/>
      <c r="F97" s="149"/>
      <c r="G97" s="149"/>
      <c r="H97" s="149"/>
      <c r="I97" s="149"/>
      <c r="J97" s="150">
        <f>J120</f>
        <v>0</v>
      </c>
      <c r="K97" s="147"/>
      <c r="L97" s="151"/>
    </row>
    <row r="98" spans="1:31" s="9" customFormat="1" ht="19.899999999999999" customHeight="1">
      <c r="B98" s="152"/>
      <c r="C98" s="153"/>
      <c r="D98" s="154" t="s">
        <v>105</v>
      </c>
      <c r="E98" s="155"/>
      <c r="F98" s="155"/>
      <c r="G98" s="155"/>
      <c r="H98" s="155"/>
      <c r="I98" s="155"/>
      <c r="J98" s="156">
        <f>J121</f>
        <v>0</v>
      </c>
      <c r="K98" s="153"/>
      <c r="L98" s="157"/>
    </row>
    <row r="99" spans="1:31" s="9" customFormat="1" ht="19.899999999999999" customHeight="1">
      <c r="B99" s="152"/>
      <c r="C99" s="153"/>
      <c r="D99" s="154" t="s">
        <v>106</v>
      </c>
      <c r="E99" s="155"/>
      <c r="F99" s="155"/>
      <c r="G99" s="155"/>
      <c r="H99" s="155"/>
      <c r="I99" s="155"/>
      <c r="J99" s="156">
        <f>J165</f>
        <v>0</v>
      </c>
      <c r="K99" s="153"/>
      <c r="L99" s="157"/>
    </row>
    <row r="100" spans="1:31" s="1" customFormat="1" ht="21.75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1" customFormat="1" ht="6.95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1" customFormat="1" ht="6.95" customHeight="1">
      <c r="A105" s="33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1" customFormat="1" ht="24.95" customHeight="1">
      <c r="A106" s="33"/>
      <c r="B106" s="34"/>
      <c r="C106" s="22" t="s">
        <v>107</v>
      </c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1" customFormat="1" ht="6.95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1" customFormat="1" ht="12" customHeight="1">
      <c r="A108" s="33"/>
      <c r="B108" s="34"/>
      <c r="C108" s="28" t="s">
        <v>16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1" customFormat="1" ht="16.5" customHeight="1">
      <c r="A109" s="33"/>
      <c r="B109" s="34"/>
      <c r="C109" s="35"/>
      <c r="D109" s="35"/>
      <c r="E109" s="292" t="str">
        <f>E7</f>
        <v>Újezd u Tišnova-Myslivecká střelnice</v>
      </c>
      <c r="F109" s="293"/>
      <c r="G109" s="293"/>
      <c r="H109" s="293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1" customFormat="1" ht="12" customHeight="1">
      <c r="A110" s="33"/>
      <c r="B110" s="34"/>
      <c r="C110" s="28" t="s">
        <v>96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1" customFormat="1" ht="16.5" customHeight="1">
      <c r="A111" s="33"/>
      <c r="B111" s="34"/>
      <c r="C111" s="35"/>
      <c r="D111" s="35"/>
      <c r="E111" s="261" t="str">
        <f>E9</f>
        <v>01 - Příprava území-Rozpočet</v>
      </c>
      <c r="F111" s="291"/>
      <c r="G111" s="291"/>
      <c r="H111" s="291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1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A113" s="33"/>
      <c r="B113" s="34"/>
      <c r="C113" s="28" t="s">
        <v>20</v>
      </c>
      <c r="D113" s="35"/>
      <c r="E113" s="35"/>
      <c r="F113" s="26" t="str">
        <f>F12</f>
        <v>Myslivecká třlnice</v>
      </c>
      <c r="G113" s="35"/>
      <c r="H113" s="35"/>
      <c r="I113" s="28" t="s">
        <v>22</v>
      </c>
      <c r="J113" s="65" t="str">
        <f>IF(J12="","",J12)</f>
        <v>10. 1. 2024</v>
      </c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1" customFormat="1" ht="25.7" customHeight="1">
      <c r="A115" s="33"/>
      <c r="B115" s="34"/>
      <c r="C115" s="28" t="s">
        <v>24</v>
      </c>
      <c r="D115" s="35"/>
      <c r="E115" s="35"/>
      <c r="F115" s="26" t="str">
        <f>E15</f>
        <v>Újezd u Tišnova 28, 594 55 Dolní Loučky</v>
      </c>
      <c r="G115" s="35"/>
      <c r="H115" s="35"/>
      <c r="I115" s="28" t="s">
        <v>30</v>
      </c>
      <c r="J115" s="31" t="str">
        <f>E21</f>
        <v>Ing. Hrubanová Ph.D., Ing. Janíová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" customFormat="1" ht="40.15" customHeight="1">
      <c r="A116" s="33"/>
      <c r="B116" s="34"/>
      <c r="C116" s="28" t="s">
        <v>28</v>
      </c>
      <c r="D116" s="35"/>
      <c r="E116" s="35"/>
      <c r="F116" s="26" t="str">
        <f>IF(E18="","",E18)</f>
        <v>Vyplň údaj</v>
      </c>
      <c r="G116" s="35"/>
      <c r="H116" s="35"/>
      <c r="I116" s="28" t="s">
        <v>33</v>
      </c>
      <c r="J116" s="31" t="str">
        <f>E24</f>
        <v>ZaKT Brno s.r.o, Ponávka 185/2, 602 00 Brno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" customFormat="1" ht="10.3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0" customFormat="1" ht="29.25" customHeight="1">
      <c r="A118" s="158"/>
      <c r="B118" s="159"/>
      <c r="C118" s="160" t="s">
        <v>108</v>
      </c>
      <c r="D118" s="161" t="s">
        <v>63</v>
      </c>
      <c r="E118" s="161" t="s">
        <v>59</v>
      </c>
      <c r="F118" s="161" t="s">
        <v>60</v>
      </c>
      <c r="G118" s="161" t="s">
        <v>109</v>
      </c>
      <c r="H118" s="161" t="s">
        <v>110</v>
      </c>
      <c r="I118" s="161" t="s">
        <v>111</v>
      </c>
      <c r="J118" s="161" t="s">
        <v>101</v>
      </c>
      <c r="K118" s="162" t="s">
        <v>112</v>
      </c>
      <c r="L118" s="163"/>
      <c r="M118" s="74" t="s">
        <v>1</v>
      </c>
      <c r="N118" s="75" t="s">
        <v>42</v>
      </c>
      <c r="O118" s="75" t="s">
        <v>113</v>
      </c>
      <c r="P118" s="75" t="s">
        <v>114</v>
      </c>
      <c r="Q118" s="75" t="s">
        <v>115</v>
      </c>
      <c r="R118" s="75" t="s">
        <v>116</v>
      </c>
      <c r="S118" s="75" t="s">
        <v>117</v>
      </c>
      <c r="T118" s="76" t="s">
        <v>118</v>
      </c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</row>
    <row r="119" spans="1:65" s="1" customFormat="1" ht="22.9" customHeight="1">
      <c r="A119" s="33"/>
      <c r="B119" s="34"/>
      <c r="C119" s="81" t="s">
        <v>119</v>
      </c>
      <c r="D119" s="35"/>
      <c r="E119" s="35"/>
      <c r="F119" s="35"/>
      <c r="G119" s="35"/>
      <c r="H119" s="35"/>
      <c r="I119" s="35"/>
      <c r="J119" s="164">
        <f>BK119</f>
        <v>0</v>
      </c>
      <c r="K119" s="35"/>
      <c r="L119" s="38"/>
      <c r="M119" s="77"/>
      <c r="N119" s="165"/>
      <c r="O119" s="78"/>
      <c r="P119" s="166">
        <f>P120</f>
        <v>0</v>
      </c>
      <c r="Q119" s="78"/>
      <c r="R119" s="166">
        <f>R120</f>
        <v>0.42699999999999999</v>
      </c>
      <c r="S119" s="78"/>
      <c r="T119" s="167">
        <f>T120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77</v>
      </c>
      <c r="AU119" s="16" t="s">
        <v>103</v>
      </c>
      <c r="BK119" s="168">
        <f>BK120</f>
        <v>0</v>
      </c>
    </row>
    <row r="120" spans="1:65" s="11" customFormat="1" ht="25.9" customHeight="1">
      <c r="B120" s="169"/>
      <c r="C120" s="170"/>
      <c r="D120" s="171" t="s">
        <v>77</v>
      </c>
      <c r="E120" s="172" t="s">
        <v>120</v>
      </c>
      <c r="F120" s="172" t="s">
        <v>121</v>
      </c>
      <c r="G120" s="170"/>
      <c r="H120" s="170"/>
      <c r="I120" s="173"/>
      <c r="J120" s="174">
        <f>BK120</f>
        <v>0</v>
      </c>
      <c r="K120" s="170"/>
      <c r="L120" s="175"/>
      <c r="M120" s="176"/>
      <c r="N120" s="177"/>
      <c r="O120" s="177"/>
      <c r="P120" s="178">
        <f>P121+P165</f>
        <v>0</v>
      </c>
      <c r="Q120" s="177"/>
      <c r="R120" s="178">
        <f>R121+R165</f>
        <v>0.42699999999999999</v>
      </c>
      <c r="S120" s="177"/>
      <c r="T120" s="179">
        <f>T121+T165</f>
        <v>0</v>
      </c>
      <c r="AR120" s="180" t="s">
        <v>86</v>
      </c>
      <c r="AT120" s="181" t="s">
        <v>77</v>
      </c>
      <c r="AU120" s="181" t="s">
        <v>78</v>
      </c>
      <c r="AY120" s="180" t="s">
        <v>122</v>
      </c>
      <c r="BK120" s="182">
        <f>BK121+BK165</f>
        <v>0</v>
      </c>
    </row>
    <row r="121" spans="1:65" s="11" customFormat="1" ht="22.9" customHeight="1">
      <c r="B121" s="169"/>
      <c r="C121" s="170"/>
      <c r="D121" s="171" t="s">
        <v>77</v>
      </c>
      <c r="E121" s="183" t="s">
        <v>86</v>
      </c>
      <c r="F121" s="183" t="s">
        <v>123</v>
      </c>
      <c r="G121" s="170"/>
      <c r="H121" s="170"/>
      <c r="I121" s="173"/>
      <c r="J121" s="184">
        <f>BK121</f>
        <v>0</v>
      </c>
      <c r="K121" s="170"/>
      <c r="L121" s="175"/>
      <c r="M121" s="176"/>
      <c r="N121" s="177"/>
      <c r="O121" s="177"/>
      <c r="P121" s="178">
        <f>SUM(P122:P164)</f>
        <v>0</v>
      </c>
      <c r="Q121" s="177"/>
      <c r="R121" s="178">
        <f>SUM(R122:R164)</f>
        <v>0.42699999999999999</v>
      </c>
      <c r="S121" s="177"/>
      <c r="T121" s="179">
        <f>SUM(T122:T164)</f>
        <v>0</v>
      </c>
      <c r="AR121" s="180" t="s">
        <v>86</v>
      </c>
      <c r="AT121" s="181" t="s">
        <v>77</v>
      </c>
      <c r="AU121" s="181" t="s">
        <v>86</v>
      </c>
      <c r="AY121" s="180" t="s">
        <v>122</v>
      </c>
      <c r="BK121" s="182">
        <f>SUM(BK122:BK164)</f>
        <v>0</v>
      </c>
    </row>
    <row r="122" spans="1:65" s="1" customFormat="1" ht="33" customHeight="1">
      <c r="A122" s="33"/>
      <c r="B122" s="34"/>
      <c r="C122" s="185" t="s">
        <v>86</v>
      </c>
      <c r="D122" s="185" t="s">
        <v>124</v>
      </c>
      <c r="E122" s="186" t="s">
        <v>125</v>
      </c>
      <c r="F122" s="187" t="s">
        <v>126</v>
      </c>
      <c r="G122" s="188" t="s">
        <v>127</v>
      </c>
      <c r="H122" s="189">
        <v>38.799999999999997</v>
      </c>
      <c r="I122" s="190"/>
      <c r="J122" s="191">
        <f>ROUND(I122*H122,2)</f>
        <v>0</v>
      </c>
      <c r="K122" s="187" t="s">
        <v>128</v>
      </c>
      <c r="L122" s="38"/>
      <c r="M122" s="192" t="s">
        <v>1</v>
      </c>
      <c r="N122" s="193" t="s">
        <v>43</v>
      </c>
      <c r="O122" s="70"/>
      <c r="P122" s="194">
        <f>O122*H122</f>
        <v>0</v>
      </c>
      <c r="Q122" s="194">
        <v>0</v>
      </c>
      <c r="R122" s="194">
        <f>Q122*H122</f>
        <v>0</v>
      </c>
      <c r="S122" s="194">
        <v>0</v>
      </c>
      <c r="T122" s="195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96" t="s">
        <v>129</v>
      </c>
      <c r="AT122" s="196" t="s">
        <v>124</v>
      </c>
      <c r="AU122" s="196" t="s">
        <v>88</v>
      </c>
      <c r="AY122" s="16" t="s">
        <v>122</v>
      </c>
      <c r="BE122" s="197">
        <f>IF(N122="základní",J122,0)</f>
        <v>0</v>
      </c>
      <c r="BF122" s="197">
        <f>IF(N122="snížená",J122,0)</f>
        <v>0</v>
      </c>
      <c r="BG122" s="197">
        <f>IF(N122="zákl. přenesená",J122,0)</f>
        <v>0</v>
      </c>
      <c r="BH122" s="197">
        <f>IF(N122="sníž. přenesená",J122,0)</f>
        <v>0</v>
      </c>
      <c r="BI122" s="197">
        <f>IF(N122="nulová",J122,0)</f>
        <v>0</v>
      </c>
      <c r="BJ122" s="16" t="s">
        <v>86</v>
      </c>
      <c r="BK122" s="197">
        <f>ROUND(I122*H122,2)</f>
        <v>0</v>
      </c>
      <c r="BL122" s="16" t="s">
        <v>129</v>
      </c>
      <c r="BM122" s="196" t="s">
        <v>130</v>
      </c>
    </row>
    <row r="123" spans="1:65" s="1" customFormat="1" ht="29.25">
      <c r="A123" s="33"/>
      <c r="B123" s="34"/>
      <c r="C123" s="35"/>
      <c r="D123" s="198" t="s">
        <v>131</v>
      </c>
      <c r="E123" s="35"/>
      <c r="F123" s="199" t="s">
        <v>132</v>
      </c>
      <c r="G123" s="35"/>
      <c r="H123" s="35"/>
      <c r="I123" s="200"/>
      <c r="J123" s="35"/>
      <c r="K123" s="35"/>
      <c r="L123" s="38"/>
      <c r="M123" s="201"/>
      <c r="N123" s="202"/>
      <c r="O123" s="70"/>
      <c r="P123" s="70"/>
      <c r="Q123" s="70"/>
      <c r="R123" s="70"/>
      <c r="S123" s="70"/>
      <c r="T123" s="71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131</v>
      </c>
      <c r="AU123" s="16" t="s">
        <v>88</v>
      </c>
    </row>
    <row r="124" spans="1:65" s="1" customFormat="1" ht="19.5">
      <c r="A124" s="33"/>
      <c r="B124" s="34"/>
      <c r="C124" s="35"/>
      <c r="D124" s="198" t="s">
        <v>133</v>
      </c>
      <c r="E124" s="35"/>
      <c r="F124" s="203" t="s">
        <v>134</v>
      </c>
      <c r="G124" s="35"/>
      <c r="H124" s="35"/>
      <c r="I124" s="200"/>
      <c r="J124" s="35"/>
      <c r="K124" s="35"/>
      <c r="L124" s="38"/>
      <c r="M124" s="201"/>
      <c r="N124" s="202"/>
      <c r="O124" s="70"/>
      <c r="P124" s="70"/>
      <c r="Q124" s="70"/>
      <c r="R124" s="70"/>
      <c r="S124" s="70"/>
      <c r="T124" s="71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133</v>
      </c>
      <c r="AU124" s="16" t="s">
        <v>88</v>
      </c>
    </row>
    <row r="125" spans="1:65" s="12" customFormat="1">
      <c r="B125" s="204"/>
      <c r="C125" s="205"/>
      <c r="D125" s="198" t="s">
        <v>135</v>
      </c>
      <c r="E125" s="206" t="s">
        <v>1</v>
      </c>
      <c r="F125" s="207" t="s">
        <v>136</v>
      </c>
      <c r="G125" s="205"/>
      <c r="H125" s="208">
        <v>38.799999999999997</v>
      </c>
      <c r="I125" s="209"/>
      <c r="J125" s="205"/>
      <c r="K125" s="205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135</v>
      </c>
      <c r="AU125" s="214" t="s">
        <v>88</v>
      </c>
      <c r="AV125" s="12" t="s">
        <v>88</v>
      </c>
      <c r="AW125" s="12" t="s">
        <v>32</v>
      </c>
      <c r="AX125" s="12" t="s">
        <v>86</v>
      </c>
      <c r="AY125" s="214" t="s">
        <v>122</v>
      </c>
    </row>
    <row r="126" spans="1:65" s="1" customFormat="1" ht="24.2" customHeight="1">
      <c r="A126" s="33"/>
      <c r="B126" s="34"/>
      <c r="C126" s="185" t="s">
        <v>88</v>
      </c>
      <c r="D126" s="185" t="s">
        <v>124</v>
      </c>
      <c r="E126" s="186" t="s">
        <v>137</v>
      </c>
      <c r="F126" s="187" t="s">
        <v>138</v>
      </c>
      <c r="G126" s="188" t="s">
        <v>127</v>
      </c>
      <c r="H126" s="189">
        <v>38.799999999999997</v>
      </c>
      <c r="I126" s="190"/>
      <c r="J126" s="191">
        <f>ROUND(I126*H126,2)</f>
        <v>0</v>
      </c>
      <c r="K126" s="187" t="s">
        <v>128</v>
      </c>
      <c r="L126" s="38"/>
      <c r="M126" s="192" t="s">
        <v>1</v>
      </c>
      <c r="N126" s="193" t="s">
        <v>43</v>
      </c>
      <c r="O126" s="70"/>
      <c r="P126" s="194">
        <f>O126*H126</f>
        <v>0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96" t="s">
        <v>129</v>
      </c>
      <c r="AT126" s="196" t="s">
        <v>124</v>
      </c>
      <c r="AU126" s="196" t="s">
        <v>88</v>
      </c>
      <c r="AY126" s="16" t="s">
        <v>122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6" t="s">
        <v>86</v>
      </c>
      <c r="BK126" s="197">
        <f>ROUND(I126*H126,2)</f>
        <v>0</v>
      </c>
      <c r="BL126" s="16" t="s">
        <v>129</v>
      </c>
      <c r="BM126" s="196" t="s">
        <v>139</v>
      </c>
    </row>
    <row r="127" spans="1:65" s="1" customFormat="1" ht="19.5">
      <c r="A127" s="33"/>
      <c r="B127" s="34"/>
      <c r="C127" s="35"/>
      <c r="D127" s="198" t="s">
        <v>131</v>
      </c>
      <c r="E127" s="35"/>
      <c r="F127" s="199" t="s">
        <v>140</v>
      </c>
      <c r="G127" s="35"/>
      <c r="H127" s="35"/>
      <c r="I127" s="200"/>
      <c r="J127" s="35"/>
      <c r="K127" s="35"/>
      <c r="L127" s="38"/>
      <c r="M127" s="201"/>
      <c r="N127" s="202"/>
      <c r="O127" s="70"/>
      <c r="P127" s="70"/>
      <c r="Q127" s="70"/>
      <c r="R127" s="70"/>
      <c r="S127" s="70"/>
      <c r="T127" s="71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6" t="s">
        <v>131</v>
      </c>
      <c r="AU127" s="16" t="s">
        <v>88</v>
      </c>
    </row>
    <row r="128" spans="1:65" s="12" customFormat="1">
      <c r="B128" s="204"/>
      <c r="C128" s="205"/>
      <c r="D128" s="198" t="s">
        <v>135</v>
      </c>
      <c r="E128" s="206" t="s">
        <v>1</v>
      </c>
      <c r="F128" s="207" t="s">
        <v>136</v>
      </c>
      <c r="G128" s="205"/>
      <c r="H128" s="208">
        <v>38.799999999999997</v>
      </c>
      <c r="I128" s="209"/>
      <c r="J128" s="205"/>
      <c r="K128" s="205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135</v>
      </c>
      <c r="AU128" s="214" t="s">
        <v>88</v>
      </c>
      <c r="AV128" s="12" t="s">
        <v>88</v>
      </c>
      <c r="AW128" s="12" t="s">
        <v>32</v>
      </c>
      <c r="AX128" s="12" t="s">
        <v>86</v>
      </c>
      <c r="AY128" s="214" t="s">
        <v>122</v>
      </c>
    </row>
    <row r="129" spans="1:65" s="1" customFormat="1" ht="24.2" customHeight="1">
      <c r="A129" s="33"/>
      <c r="B129" s="34"/>
      <c r="C129" s="185" t="s">
        <v>141</v>
      </c>
      <c r="D129" s="185" t="s">
        <v>124</v>
      </c>
      <c r="E129" s="186" t="s">
        <v>142</v>
      </c>
      <c r="F129" s="187" t="s">
        <v>143</v>
      </c>
      <c r="G129" s="188" t="s">
        <v>144</v>
      </c>
      <c r="H129" s="189">
        <v>1</v>
      </c>
      <c r="I129" s="190"/>
      <c r="J129" s="191">
        <f>ROUND(I129*H129,2)</f>
        <v>0</v>
      </c>
      <c r="K129" s="187" t="s">
        <v>128</v>
      </c>
      <c r="L129" s="38"/>
      <c r="M129" s="192" t="s">
        <v>1</v>
      </c>
      <c r="N129" s="193" t="s">
        <v>43</v>
      </c>
      <c r="O129" s="70"/>
      <c r="P129" s="194">
        <f>O129*H129</f>
        <v>0</v>
      </c>
      <c r="Q129" s="194">
        <v>0</v>
      </c>
      <c r="R129" s="194">
        <f>Q129*H129</f>
        <v>0</v>
      </c>
      <c r="S129" s="194">
        <v>0</v>
      </c>
      <c r="T129" s="195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6" t="s">
        <v>129</v>
      </c>
      <c r="AT129" s="196" t="s">
        <v>124</v>
      </c>
      <c r="AU129" s="196" t="s">
        <v>88</v>
      </c>
      <c r="AY129" s="16" t="s">
        <v>122</v>
      </c>
      <c r="BE129" s="197">
        <f>IF(N129="základní",J129,0)</f>
        <v>0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6" t="s">
        <v>86</v>
      </c>
      <c r="BK129" s="197">
        <f>ROUND(I129*H129,2)</f>
        <v>0</v>
      </c>
      <c r="BL129" s="16" t="s">
        <v>129</v>
      </c>
      <c r="BM129" s="196" t="s">
        <v>145</v>
      </c>
    </row>
    <row r="130" spans="1:65" s="1" customFormat="1" ht="19.5">
      <c r="A130" s="33"/>
      <c r="B130" s="34"/>
      <c r="C130" s="35"/>
      <c r="D130" s="198" t="s">
        <v>131</v>
      </c>
      <c r="E130" s="35"/>
      <c r="F130" s="199" t="s">
        <v>146</v>
      </c>
      <c r="G130" s="35"/>
      <c r="H130" s="35"/>
      <c r="I130" s="200"/>
      <c r="J130" s="35"/>
      <c r="K130" s="35"/>
      <c r="L130" s="38"/>
      <c r="M130" s="201"/>
      <c r="N130" s="202"/>
      <c r="O130" s="70"/>
      <c r="P130" s="70"/>
      <c r="Q130" s="70"/>
      <c r="R130" s="70"/>
      <c r="S130" s="70"/>
      <c r="T130" s="71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6" t="s">
        <v>131</v>
      </c>
      <c r="AU130" s="16" t="s">
        <v>88</v>
      </c>
    </row>
    <row r="131" spans="1:65" s="1" customFormat="1" ht="19.5">
      <c r="A131" s="33"/>
      <c r="B131" s="34"/>
      <c r="C131" s="35"/>
      <c r="D131" s="198" t="s">
        <v>133</v>
      </c>
      <c r="E131" s="35"/>
      <c r="F131" s="203" t="s">
        <v>147</v>
      </c>
      <c r="G131" s="35"/>
      <c r="H131" s="35"/>
      <c r="I131" s="200"/>
      <c r="J131" s="35"/>
      <c r="K131" s="35"/>
      <c r="L131" s="38"/>
      <c r="M131" s="201"/>
      <c r="N131" s="202"/>
      <c r="O131" s="70"/>
      <c r="P131" s="70"/>
      <c r="Q131" s="70"/>
      <c r="R131" s="70"/>
      <c r="S131" s="70"/>
      <c r="T131" s="71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133</v>
      </c>
      <c r="AU131" s="16" t="s">
        <v>88</v>
      </c>
    </row>
    <row r="132" spans="1:65" s="1" customFormat="1" ht="24.2" customHeight="1">
      <c r="A132" s="33"/>
      <c r="B132" s="34"/>
      <c r="C132" s="185" t="s">
        <v>129</v>
      </c>
      <c r="D132" s="185" t="s">
        <v>124</v>
      </c>
      <c r="E132" s="186" t="s">
        <v>148</v>
      </c>
      <c r="F132" s="187" t="s">
        <v>149</v>
      </c>
      <c r="G132" s="188" t="s">
        <v>144</v>
      </c>
      <c r="H132" s="189">
        <v>3</v>
      </c>
      <c r="I132" s="190"/>
      <c r="J132" s="191">
        <f>ROUND(I132*H132,2)</f>
        <v>0</v>
      </c>
      <c r="K132" s="187" t="s">
        <v>128</v>
      </c>
      <c r="L132" s="38"/>
      <c r="M132" s="192" t="s">
        <v>1</v>
      </c>
      <c r="N132" s="193" t="s">
        <v>43</v>
      </c>
      <c r="O132" s="70"/>
      <c r="P132" s="194">
        <f>O132*H132</f>
        <v>0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129</v>
      </c>
      <c r="AT132" s="196" t="s">
        <v>124</v>
      </c>
      <c r="AU132" s="196" t="s">
        <v>88</v>
      </c>
      <c r="AY132" s="16" t="s">
        <v>122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6" t="s">
        <v>86</v>
      </c>
      <c r="BK132" s="197">
        <f>ROUND(I132*H132,2)</f>
        <v>0</v>
      </c>
      <c r="BL132" s="16" t="s">
        <v>129</v>
      </c>
      <c r="BM132" s="196" t="s">
        <v>150</v>
      </c>
    </row>
    <row r="133" spans="1:65" s="1" customFormat="1" ht="19.5">
      <c r="A133" s="33"/>
      <c r="B133" s="34"/>
      <c r="C133" s="35"/>
      <c r="D133" s="198" t="s">
        <v>131</v>
      </c>
      <c r="E133" s="35"/>
      <c r="F133" s="199" t="s">
        <v>151</v>
      </c>
      <c r="G133" s="35"/>
      <c r="H133" s="35"/>
      <c r="I133" s="200"/>
      <c r="J133" s="35"/>
      <c r="K133" s="35"/>
      <c r="L133" s="38"/>
      <c r="M133" s="201"/>
      <c r="N133" s="202"/>
      <c r="O133" s="70"/>
      <c r="P133" s="70"/>
      <c r="Q133" s="70"/>
      <c r="R133" s="70"/>
      <c r="S133" s="70"/>
      <c r="T133" s="71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131</v>
      </c>
      <c r="AU133" s="16" t="s">
        <v>88</v>
      </c>
    </row>
    <row r="134" spans="1:65" s="1" customFormat="1" ht="19.5">
      <c r="A134" s="33"/>
      <c r="B134" s="34"/>
      <c r="C134" s="35"/>
      <c r="D134" s="198" t="s">
        <v>133</v>
      </c>
      <c r="E134" s="35"/>
      <c r="F134" s="203" t="s">
        <v>152</v>
      </c>
      <c r="G134" s="35"/>
      <c r="H134" s="35"/>
      <c r="I134" s="200"/>
      <c r="J134" s="35"/>
      <c r="K134" s="35"/>
      <c r="L134" s="38"/>
      <c r="M134" s="201"/>
      <c r="N134" s="202"/>
      <c r="O134" s="70"/>
      <c r="P134" s="70"/>
      <c r="Q134" s="70"/>
      <c r="R134" s="70"/>
      <c r="S134" s="70"/>
      <c r="T134" s="7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133</v>
      </c>
      <c r="AU134" s="16" t="s">
        <v>88</v>
      </c>
    </row>
    <row r="135" spans="1:65" s="1" customFormat="1" ht="24.2" customHeight="1">
      <c r="A135" s="33"/>
      <c r="B135" s="34"/>
      <c r="C135" s="185" t="s">
        <v>153</v>
      </c>
      <c r="D135" s="185" t="s">
        <v>124</v>
      </c>
      <c r="E135" s="186" t="s">
        <v>154</v>
      </c>
      <c r="F135" s="187" t="s">
        <v>155</v>
      </c>
      <c r="G135" s="188" t="s">
        <v>144</v>
      </c>
      <c r="H135" s="189">
        <v>1</v>
      </c>
      <c r="I135" s="190"/>
      <c r="J135" s="191">
        <f>ROUND(I135*H135,2)</f>
        <v>0</v>
      </c>
      <c r="K135" s="187" t="s">
        <v>128</v>
      </c>
      <c r="L135" s="38"/>
      <c r="M135" s="192" t="s">
        <v>1</v>
      </c>
      <c r="N135" s="193" t="s">
        <v>43</v>
      </c>
      <c r="O135" s="70"/>
      <c r="P135" s="194">
        <f>O135*H135</f>
        <v>0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6" t="s">
        <v>129</v>
      </c>
      <c r="AT135" s="196" t="s">
        <v>124</v>
      </c>
      <c r="AU135" s="196" t="s">
        <v>88</v>
      </c>
      <c r="AY135" s="16" t="s">
        <v>122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6" t="s">
        <v>86</v>
      </c>
      <c r="BK135" s="197">
        <f>ROUND(I135*H135,2)</f>
        <v>0</v>
      </c>
      <c r="BL135" s="16" t="s">
        <v>129</v>
      </c>
      <c r="BM135" s="196" t="s">
        <v>156</v>
      </c>
    </row>
    <row r="136" spans="1:65" s="1" customFormat="1" ht="19.5">
      <c r="A136" s="33"/>
      <c r="B136" s="34"/>
      <c r="C136" s="35"/>
      <c r="D136" s="198" t="s">
        <v>131</v>
      </c>
      <c r="E136" s="35"/>
      <c r="F136" s="199" t="s">
        <v>157</v>
      </c>
      <c r="G136" s="35"/>
      <c r="H136" s="35"/>
      <c r="I136" s="200"/>
      <c r="J136" s="35"/>
      <c r="K136" s="35"/>
      <c r="L136" s="38"/>
      <c r="M136" s="201"/>
      <c r="N136" s="202"/>
      <c r="O136" s="70"/>
      <c r="P136" s="70"/>
      <c r="Q136" s="70"/>
      <c r="R136" s="70"/>
      <c r="S136" s="70"/>
      <c r="T136" s="71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131</v>
      </c>
      <c r="AU136" s="16" t="s">
        <v>88</v>
      </c>
    </row>
    <row r="137" spans="1:65" s="1" customFormat="1" ht="19.5">
      <c r="A137" s="33"/>
      <c r="B137" s="34"/>
      <c r="C137" s="35"/>
      <c r="D137" s="198" t="s">
        <v>133</v>
      </c>
      <c r="E137" s="35"/>
      <c r="F137" s="203" t="s">
        <v>158</v>
      </c>
      <c r="G137" s="35"/>
      <c r="H137" s="35"/>
      <c r="I137" s="200"/>
      <c r="J137" s="35"/>
      <c r="K137" s="35"/>
      <c r="L137" s="38"/>
      <c r="M137" s="201"/>
      <c r="N137" s="202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133</v>
      </c>
      <c r="AU137" s="16" t="s">
        <v>88</v>
      </c>
    </row>
    <row r="138" spans="1:65" s="1" customFormat="1" ht="24.2" customHeight="1">
      <c r="A138" s="33"/>
      <c r="B138" s="34"/>
      <c r="C138" s="185" t="s">
        <v>159</v>
      </c>
      <c r="D138" s="185" t="s">
        <v>124</v>
      </c>
      <c r="E138" s="186" t="s">
        <v>160</v>
      </c>
      <c r="F138" s="187" t="s">
        <v>161</v>
      </c>
      <c r="G138" s="188" t="s">
        <v>144</v>
      </c>
      <c r="H138" s="189">
        <v>1</v>
      </c>
      <c r="I138" s="190"/>
      <c r="J138" s="191">
        <f>ROUND(I138*H138,2)</f>
        <v>0</v>
      </c>
      <c r="K138" s="187" t="s">
        <v>128</v>
      </c>
      <c r="L138" s="38"/>
      <c r="M138" s="192" t="s">
        <v>1</v>
      </c>
      <c r="N138" s="193" t="s">
        <v>43</v>
      </c>
      <c r="O138" s="70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129</v>
      </c>
      <c r="AT138" s="196" t="s">
        <v>124</v>
      </c>
      <c r="AU138" s="196" t="s">
        <v>88</v>
      </c>
      <c r="AY138" s="16" t="s">
        <v>122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6" t="s">
        <v>86</v>
      </c>
      <c r="BK138" s="197">
        <f>ROUND(I138*H138,2)</f>
        <v>0</v>
      </c>
      <c r="BL138" s="16" t="s">
        <v>129</v>
      </c>
      <c r="BM138" s="196" t="s">
        <v>162</v>
      </c>
    </row>
    <row r="139" spans="1:65" s="1" customFormat="1" ht="19.5">
      <c r="A139" s="33"/>
      <c r="B139" s="34"/>
      <c r="C139" s="35"/>
      <c r="D139" s="198" t="s">
        <v>131</v>
      </c>
      <c r="E139" s="35"/>
      <c r="F139" s="199" t="s">
        <v>163</v>
      </c>
      <c r="G139" s="35"/>
      <c r="H139" s="35"/>
      <c r="I139" s="200"/>
      <c r="J139" s="35"/>
      <c r="K139" s="35"/>
      <c r="L139" s="38"/>
      <c r="M139" s="201"/>
      <c r="N139" s="202"/>
      <c r="O139" s="70"/>
      <c r="P139" s="70"/>
      <c r="Q139" s="70"/>
      <c r="R139" s="70"/>
      <c r="S139" s="70"/>
      <c r="T139" s="71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131</v>
      </c>
      <c r="AU139" s="16" t="s">
        <v>88</v>
      </c>
    </row>
    <row r="140" spans="1:65" s="1" customFormat="1" ht="19.5">
      <c r="A140" s="33"/>
      <c r="B140" s="34"/>
      <c r="C140" s="35"/>
      <c r="D140" s="198" t="s">
        <v>133</v>
      </c>
      <c r="E140" s="35"/>
      <c r="F140" s="203" t="s">
        <v>164</v>
      </c>
      <c r="G140" s="35"/>
      <c r="H140" s="35"/>
      <c r="I140" s="200"/>
      <c r="J140" s="35"/>
      <c r="K140" s="35"/>
      <c r="L140" s="38"/>
      <c r="M140" s="201"/>
      <c r="N140" s="202"/>
      <c r="O140" s="70"/>
      <c r="P140" s="70"/>
      <c r="Q140" s="70"/>
      <c r="R140" s="70"/>
      <c r="S140" s="70"/>
      <c r="T140" s="71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133</v>
      </c>
      <c r="AU140" s="16" t="s">
        <v>88</v>
      </c>
    </row>
    <row r="141" spans="1:65" s="1" customFormat="1" ht="24.2" customHeight="1">
      <c r="A141" s="33"/>
      <c r="B141" s="34"/>
      <c r="C141" s="185" t="s">
        <v>165</v>
      </c>
      <c r="D141" s="185" t="s">
        <v>124</v>
      </c>
      <c r="E141" s="186" t="s">
        <v>166</v>
      </c>
      <c r="F141" s="187" t="s">
        <v>167</v>
      </c>
      <c r="G141" s="188" t="s">
        <v>144</v>
      </c>
      <c r="H141" s="189">
        <v>1</v>
      </c>
      <c r="I141" s="190"/>
      <c r="J141" s="191">
        <f>ROUND(I141*H141,2)</f>
        <v>0</v>
      </c>
      <c r="K141" s="187" t="s">
        <v>128</v>
      </c>
      <c r="L141" s="38"/>
      <c r="M141" s="192" t="s">
        <v>1</v>
      </c>
      <c r="N141" s="193" t="s">
        <v>43</v>
      </c>
      <c r="O141" s="70"/>
      <c r="P141" s="194">
        <f>O141*H141</f>
        <v>0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129</v>
      </c>
      <c r="AT141" s="196" t="s">
        <v>124</v>
      </c>
      <c r="AU141" s="196" t="s">
        <v>88</v>
      </c>
      <c r="AY141" s="16" t="s">
        <v>122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6" t="s">
        <v>86</v>
      </c>
      <c r="BK141" s="197">
        <f>ROUND(I141*H141,2)</f>
        <v>0</v>
      </c>
      <c r="BL141" s="16" t="s">
        <v>129</v>
      </c>
      <c r="BM141" s="196" t="s">
        <v>168</v>
      </c>
    </row>
    <row r="142" spans="1:65" s="1" customFormat="1" ht="19.5">
      <c r="A142" s="33"/>
      <c r="B142" s="34"/>
      <c r="C142" s="35"/>
      <c r="D142" s="198" t="s">
        <v>131</v>
      </c>
      <c r="E142" s="35"/>
      <c r="F142" s="199" t="s">
        <v>169</v>
      </c>
      <c r="G142" s="35"/>
      <c r="H142" s="35"/>
      <c r="I142" s="200"/>
      <c r="J142" s="35"/>
      <c r="K142" s="35"/>
      <c r="L142" s="38"/>
      <c r="M142" s="201"/>
      <c r="N142" s="202"/>
      <c r="O142" s="70"/>
      <c r="P142" s="70"/>
      <c r="Q142" s="70"/>
      <c r="R142" s="70"/>
      <c r="S142" s="70"/>
      <c r="T142" s="71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6" t="s">
        <v>131</v>
      </c>
      <c r="AU142" s="16" t="s">
        <v>88</v>
      </c>
    </row>
    <row r="143" spans="1:65" s="1" customFormat="1" ht="19.5">
      <c r="A143" s="33"/>
      <c r="B143" s="34"/>
      <c r="C143" s="35"/>
      <c r="D143" s="198" t="s">
        <v>133</v>
      </c>
      <c r="E143" s="35"/>
      <c r="F143" s="203" t="s">
        <v>170</v>
      </c>
      <c r="G143" s="35"/>
      <c r="H143" s="35"/>
      <c r="I143" s="200"/>
      <c r="J143" s="35"/>
      <c r="K143" s="35"/>
      <c r="L143" s="38"/>
      <c r="M143" s="201"/>
      <c r="N143" s="202"/>
      <c r="O143" s="70"/>
      <c r="P143" s="70"/>
      <c r="Q143" s="70"/>
      <c r="R143" s="70"/>
      <c r="S143" s="70"/>
      <c r="T143" s="71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6" t="s">
        <v>133</v>
      </c>
      <c r="AU143" s="16" t="s">
        <v>88</v>
      </c>
    </row>
    <row r="144" spans="1:65" s="1" customFormat="1" ht="24.2" customHeight="1">
      <c r="A144" s="33"/>
      <c r="B144" s="34"/>
      <c r="C144" s="185" t="s">
        <v>171</v>
      </c>
      <c r="D144" s="185" t="s">
        <v>124</v>
      </c>
      <c r="E144" s="186" t="s">
        <v>172</v>
      </c>
      <c r="F144" s="187" t="s">
        <v>173</v>
      </c>
      <c r="G144" s="188" t="s">
        <v>144</v>
      </c>
      <c r="H144" s="189">
        <v>1</v>
      </c>
      <c r="I144" s="190"/>
      <c r="J144" s="191">
        <f>ROUND(I144*H144,2)</f>
        <v>0</v>
      </c>
      <c r="K144" s="187" t="s">
        <v>128</v>
      </c>
      <c r="L144" s="38"/>
      <c r="M144" s="192" t="s">
        <v>1</v>
      </c>
      <c r="N144" s="193" t="s">
        <v>43</v>
      </c>
      <c r="O144" s="70"/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6" t="s">
        <v>129</v>
      </c>
      <c r="AT144" s="196" t="s">
        <v>124</v>
      </c>
      <c r="AU144" s="196" t="s">
        <v>88</v>
      </c>
      <c r="AY144" s="16" t="s">
        <v>122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6" t="s">
        <v>86</v>
      </c>
      <c r="BK144" s="197">
        <f>ROUND(I144*H144,2)</f>
        <v>0</v>
      </c>
      <c r="BL144" s="16" t="s">
        <v>129</v>
      </c>
      <c r="BM144" s="196" t="s">
        <v>174</v>
      </c>
    </row>
    <row r="145" spans="1:65" s="1" customFormat="1" ht="19.5">
      <c r="A145" s="33"/>
      <c r="B145" s="34"/>
      <c r="C145" s="35"/>
      <c r="D145" s="198" t="s">
        <v>131</v>
      </c>
      <c r="E145" s="35"/>
      <c r="F145" s="199" t="s">
        <v>175</v>
      </c>
      <c r="G145" s="35"/>
      <c r="H145" s="35"/>
      <c r="I145" s="200"/>
      <c r="J145" s="35"/>
      <c r="K145" s="35"/>
      <c r="L145" s="38"/>
      <c r="M145" s="201"/>
      <c r="N145" s="202"/>
      <c r="O145" s="70"/>
      <c r="P145" s="70"/>
      <c r="Q145" s="70"/>
      <c r="R145" s="70"/>
      <c r="S145" s="70"/>
      <c r="T145" s="71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131</v>
      </c>
      <c r="AU145" s="16" t="s">
        <v>88</v>
      </c>
    </row>
    <row r="146" spans="1:65" s="1" customFormat="1" ht="19.5">
      <c r="A146" s="33"/>
      <c r="B146" s="34"/>
      <c r="C146" s="35"/>
      <c r="D146" s="198" t="s">
        <v>133</v>
      </c>
      <c r="E146" s="35"/>
      <c r="F146" s="203" t="s">
        <v>176</v>
      </c>
      <c r="G146" s="35"/>
      <c r="H146" s="35"/>
      <c r="I146" s="200"/>
      <c r="J146" s="35"/>
      <c r="K146" s="35"/>
      <c r="L146" s="38"/>
      <c r="M146" s="201"/>
      <c r="N146" s="202"/>
      <c r="O146" s="70"/>
      <c r="P146" s="70"/>
      <c r="Q146" s="70"/>
      <c r="R146" s="70"/>
      <c r="S146" s="70"/>
      <c r="T146" s="71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6" t="s">
        <v>133</v>
      </c>
      <c r="AU146" s="16" t="s">
        <v>88</v>
      </c>
    </row>
    <row r="147" spans="1:65" s="1" customFormat="1" ht="21.75" customHeight="1">
      <c r="A147" s="33"/>
      <c r="B147" s="34"/>
      <c r="C147" s="185" t="s">
        <v>177</v>
      </c>
      <c r="D147" s="185" t="s">
        <v>124</v>
      </c>
      <c r="E147" s="186" t="s">
        <v>178</v>
      </c>
      <c r="F147" s="187" t="s">
        <v>179</v>
      </c>
      <c r="G147" s="188" t="s">
        <v>144</v>
      </c>
      <c r="H147" s="189">
        <v>7</v>
      </c>
      <c r="I147" s="190"/>
      <c r="J147" s="191">
        <f>ROUND(I147*H147,2)</f>
        <v>0</v>
      </c>
      <c r="K147" s="187" t="s">
        <v>128</v>
      </c>
      <c r="L147" s="38"/>
      <c r="M147" s="192" t="s">
        <v>1</v>
      </c>
      <c r="N147" s="193" t="s">
        <v>43</v>
      </c>
      <c r="O147" s="70"/>
      <c r="P147" s="194">
        <f>O147*H147</f>
        <v>0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6" t="s">
        <v>129</v>
      </c>
      <c r="AT147" s="196" t="s">
        <v>124</v>
      </c>
      <c r="AU147" s="196" t="s">
        <v>88</v>
      </c>
      <c r="AY147" s="16" t="s">
        <v>122</v>
      </c>
      <c r="BE147" s="197">
        <f>IF(N147="základní",J147,0)</f>
        <v>0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6" t="s">
        <v>86</v>
      </c>
      <c r="BK147" s="197">
        <f>ROUND(I147*H147,2)</f>
        <v>0</v>
      </c>
      <c r="BL147" s="16" t="s">
        <v>129</v>
      </c>
      <c r="BM147" s="196" t="s">
        <v>180</v>
      </c>
    </row>
    <row r="148" spans="1:65" s="1" customFormat="1" ht="29.25">
      <c r="A148" s="33"/>
      <c r="B148" s="34"/>
      <c r="C148" s="35"/>
      <c r="D148" s="198" t="s">
        <v>131</v>
      </c>
      <c r="E148" s="35"/>
      <c r="F148" s="199" t="s">
        <v>181</v>
      </c>
      <c r="G148" s="35"/>
      <c r="H148" s="35"/>
      <c r="I148" s="200"/>
      <c r="J148" s="35"/>
      <c r="K148" s="35"/>
      <c r="L148" s="38"/>
      <c r="M148" s="201"/>
      <c r="N148" s="202"/>
      <c r="O148" s="70"/>
      <c r="P148" s="70"/>
      <c r="Q148" s="70"/>
      <c r="R148" s="70"/>
      <c r="S148" s="70"/>
      <c r="T148" s="71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131</v>
      </c>
      <c r="AU148" s="16" t="s">
        <v>88</v>
      </c>
    </row>
    <row r="149" spans="1:65" s="1" customFormat="1" ht="29.25">
      <c r="A149" s="33"/>
      <c r="B149" s="34"/>
      <c r="C149" s="35"/>
      <c r="D149" s="198" t="s">
        <v>133</v>
      </c>
      <c r="E149" s="35"/>
      <c r="F149" s="203" t="s">
        <v>182</v>
      </c>
      <c r="G149" s="35"/>
      <c r="H149" s="35"/>
      <c r="I149" s="200"/>
      <c r="J149" s="35"/>
      <c r="K149" s="35"/>
      <c r="L149" s="38"/>
      <c r="M149" s="201"/>
      <c r="N149" s="202"/>
      <c r="O149" s="70"/>
      <c r="P149" s="70"/>
      <c r="Q149" s="70"/>
      <c r="R149" s="70"/>
      <c r="S149" s="70"/>
      <c r="T149" s="71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6" t="s">
        <v>133</v>
      </c>
      <c r="AU149" s="16" t="s">
        <v>88</v>
      </c>
    </row>
    <row r="150" spans="1:65" s="1" customFormat="1" ht="24.2" customHeight="1">
      <c r="A150" s="33"/>
      <c r="B150" s="34"/>
      <c r="C150" s="185" t="s">
        <v>183</v>
      </c>
      <c r="D150" s="185" t="s">
        <v>124</v>
      </c>
      <c r="E150" s="186" t="s">
        <v>184</v>
      </c>
      <c r="F150" s="187" t="s">
        <v>185</v>
      </c>
      <c r="G150" s="188" t="s">
        <v>144</v>
      </c>
      <c r="H150" s="189">
        <v>6</v>
      </c>
      <c r="I150" s="190"/>
      <c r="J150" s="191">
        <f>ROUND(I150*H150,2)</f>
        <v>0</v>
      </c>
      <c r="K150" s="187" t="s">
        <v>128</v>
      </c>
      <c r="L150" s="38"/>
      <c r="M150" s="192" t="s">
        <v>1</v>
      </c>
      <c r="N150" s="193" t="s">
        <v>43</v>
      </c>
      <c r="O150" s="70"/>
      <c r="P150" s="194">
        <f>O150*H150</f>
        <v>0</v>
      </c>
      <c r="Q150" s="194">
        <v>0</v>
      </c>
      <c r="R150" s="194">
        <f>Q150*H150</f>
        <v>0</v>
      </c>
      <c r="S150" s="194">
        <v>0</v>
      </c>
      <c r="T150" s="195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6" t="s">
        <v>129</v>
      </c>
      <c r="AT150" s="196" t="s">
        <v>124</v>
      </c>
      <c r="AU150" s="196" t="s">
        <v>88</v>
      </c>
      <c r="AY150" s="16" t="s">
        <v>122</v>
      </c>
      <c r="BE150" s="197">
        <f>IF(N150="základní",J150,0)</f>
        <v>0</v>
      </c>
      <c r="BF150" s="197">
        <f>IF(N150="snížená",J150,0)</f>
        <v>0</v>
      </c>
      <c r="BG150" s="197">
        <f>IF(N150="zákl. přenesená",J150,0)</f>
        <v>0</v>
      </c>
      <c r="BH150" s="197">
        <f>IF(N150="sníž. přenesená",J150,0)</f>
        <v>0</v>
      </c>
      <c r="BI150" s="197">
        <f>IF(N150="nulová",J150,0)</f>
        <v>0</v>
      </c>
      <c r="BJ150" s="16" t="s">
        <v>86</v>
      </c>
      <c r="BK150" s="197">
        <f>ROUND(I150*H150,2)</f>
        <v>0</v>
      </c>
      <c r="BL150" s="16" t="s">
        <v>129</v>
      </c>
      <c r="BM150" s="196" t="s">
        <v>186</v>
      </c>
    </row>
    <row r="151" spans="1:65" s="1" customFormat="1" ht="19.5">
      <c r="A151" s="33"/>
      <c r="B151" s="34"/>
      <c r="C151" s="35"/>
      <c r="D151" s="198" t="s">
        <v>131</v>
      </c>
      <c r="E151" s="35"/>
      <c r="F151" s="199" t="s">
        <v>187</v>
      </c>
      <c r="G151" s="35"/>
      <c r="H151" s="35"/>
      <c r="I151" s="200"/>
      <c r="J151" s="35"/>
      <c r="K151" s="35"/>
      <c r="L151" s="38"/>
      <c r="M151" s="201"/>
      <c r="N151" s="202"/>
      <c r="O151" s="70"/>
      <c r="P151" s="70"/>
      <c r="Q151" s="70"/>
      <c r="R151" s="70"/>
      <c r="S151" s="70"/>
      <c r="T151" s="71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6" t="s">
        <v>131</v>
      </c>
      <c r="AU151" s="16" t="s">
        <v>88</v>
      </c>
    </row>
    <row r="152" spans="1:65" s="1" customFormat="1" ht="29.25">
      <c r="A152" s="33"/>
      <c r="B152" s="34"/>
      <c r="C152" s="35"/>
      <c r="D152" s="198" t="s">
        <v>133</v>
      </c>
      <c r="E152" s="35"/>
      <c r="F152" s="203" t="s">
        <v>188</v>
      </c>
      <c r="G152" s="35"/>
      <c r="H152" s="35"/>
      <c r="I152" s="200"/>
      <c r="J152" s="35"/>
      <c r="K152" s="35"/>
      <c r="L152" s="38"/>
      <c r="M152" s="201"/>
      <c r="N152" s="202"/>
      <c r="O152" s="70"/>
      <c r="P152" s="70"/>
      <c r="Q152" s="70"/>
      <c r="R152" s="70"/>
      <c r="S152" s="70"/>
      <c r="T152" s="71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6" t="s">
        <v>133</v>
      </c>
      <c r="AU152" s="16" t="s">
        <v>88</v>
      </c>
    </row>
    <row r="153" spans="1:65" s="1" customFormat="1" ht="24.2" customHeight="1">
      <c r="A153" s="33"/>
      <c r="B153" s="34"/>
      <c r="C153" s="185" t="s">
        <v>189</v>
      </c>
      <c r="D153" s="185" t="s">
        <v>124</v>
      </c>
      <c r="E153" s="186" t="s">
        <v>190</v>
      </c>
      <c r="F153" s="187" t="s">
        <v>191</v>
      </c>
      <c r="G153" s="188" t="s">
        <v>144</v>
      </c>
      <c r="H153" s="189">
        <v>1</v>
      </c>
      <c r="I153" s="190"/>
      <c r="J153" s="191">
        <f>ROUND(I153*H153,2)</f>
        <v>0</v>
      </c>
      <c r="K153" s="187" t="s">
        <v>128</v>
      </c>
      <c r="L153" s="38"/>
      <c r="M153" s="192" t="s">
        <v>1</v>
      </c>
      <c r="N153" s="193" t="s">
        <v>43</v>
      </c>
      <c r="O153" s="70"/>
      <c r="P153" s="194">
        <f>O153*H153</f>
        <v>0</v>
      </c>
      <c r="Q153" s="194">
        <v>0</v>
      </c>
      <c r="R153" s="194">
        <f>Q153*H153</f>
        <v>0</v>
      </c>
      <c r="S153" s="194">
        <v>0</v>
      </c>
      <c r="T153" s="19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6" t="s">
        <v>129</v>
      </c>
      <c r="AT153" s="196" t="s">
        <v>124</v>
      </c>
      <c r="AU153" s="196" t="s">
        <v>88</v>
      </c>
      <c r="AY153" s="16" t="s">
        <v>122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6" t="s">
        <v>86</v>
      </c>
      <c r="BK153" s="197">
        <f>ROUND(I153*H153,2)</f>
        <v>0</v>
      </c>
      <c r="BL153" s="16" t="s">
        <v>129</v>
      </c>
      <c r="BM153" s="196" t="s">
        <v>192</v>
      </c>
    </row>
    <row r="154" spans="1:65" s="1" customFormat="1" ht="19.5">
      <c r="A154" s="33"/>
      <c r="B154" s="34"/>
      <c r="C154" s="35"/>
      <c r="D154" s="198" t="s">
        <v>131</v>
      </c>
      <c r="E154" s="35"/>
      <c r="F154" s="199" t="s">
        <v>193</v>
      </c>
      <c r="G154" s="35"/>
      <c r="H154" s="35"/>
      <c r="I154" s="200"/>
      <c r="J154" s="35"/>
      <c r="K154" s="35"/>
      <c r="L154" s="38"/>
      <c r="M154" s="201"/>
      <c r="N154" s="202"/>
      <c r="O154" s="70"/>
      <c r="P154" s="70"/>
      <c r="Q154" s="70"/>
      <c r="R154" s="70"/>
      <c r="S154" s="70"/>
      <c r="T154" s="71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6" t="s">
        <v>131</v>
      </c>
      <c r="AU154" s="16" t="s">
        <v>88</v>
      </c>
    </row>
    <row r="155" spans="1:65" s="1" customFormat="1" ht="19.5">
      <c r="A155" s="33"/>
      <c r="B155" s="34"/>
      <c r="C155" s="35"/>
      <c r="D155" s="198" t="s">
        <v>133</v>
      </c>
      <c r="E155" s="35"/>
      <c r="F155" s="203" t="s">
        <v>194</v>
      </c>
      <c r="G155" s="35"/>
      <c r="H155" s="35"/>
      <c r="I155" s="200"/>
      <c r="J155" s="35"/>
      <c r="K155" s="35"/>
      <c r="L155" s="38"/>
      <c r="M155" s="201"/>
      <c r="N155" s="202"/>
      <c r="O155" s="70"/>
      <c r="P155" s="70"/>
      <c r="Q155" s="70"/>
      <c r="R155" s="70"/>
      <c r="S155" s="70"/>
      <c r="T155" s="71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6" t="s">
        <v>133</v>
      </c>
      <c r="AU155" s="16" t="s">
        <v>88</v>
      </c>
    </row>
    <row r="156" spans="1:65" s="1" customFormat="1" ht="24.2" customHeight="1">
      <c r="A156" s="33"/>
      <c r="B156" s="34"/>
      <c r="C156" s="185" t="s">
        <v>8</v>
      </c>
      <c r="D156" s="185" t="s">
        <v>124</v>
      </c>
      <c r="E156" s="186" t="s">
        <v>195</v>
      </c>
      <c r="F156" s="187" t="s">
        <v>196</v>
      </c>
      <c r="G156" s="188" t="s">
        <v>144</v>
      </c>
      <c r="H156" s="189">
        <v>3</v>
      </c>
      <c r="I156" s="190"/>
      <c r="J156" s="191">
        <f>ROUND(I156*H156,2)</f>
        <v>0</v>
      </c>
      <c r="K156" s="187" t="s">
        <v>128</v>
      </c>
      <c r="L156" s="38"/>
      <c r="M156" s="192" t="s">
        <v>1</v>
      </c>
      <c r="N156" s="193" t="s">
        <v>43</v>
      </c>
      <c r="O156" s="70"/>
      <c r="P156" s="194">
        <f>O156*H156</f>
        <v>0</v>
      </c>
      <c r="Q156" s="194">
        <v>1.281E-2</v>
      </c>
      <c r="R156" s="194">
        <f>Q156*H156</f>
        <v>3.8429999999999999E-2</v>
      </c>
      <c r="S156" s="194">
        <v>0</v>
      </c>
      <c r="T156" s="19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6" t="s">
        <v>129</v>
      </c>
      <c r="AT156" s="196" t="s">
        <v>124</v>
      </c>
      <c r="AU156" s="196" t="s">
        <v>88</v>
      </c>
      <c r="AY156" s="16" t="s">
        <v>122</v>
      </c>
      <c r="BE156" s="197">
        <f>IF(N156="základní",J156,0)</f>
        <v>0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6" t="s">
        <v>86</v>
      </c>
      <c r="BK156" s="197">
        <f>ROUND(I156*H156,2)</f>
        <v>0</v>
      </c>
      <c r="BL156" s="16" t="s">
        <v>129</v>
      </c>
      <c r="BM156" s="196" t="s">
        <v>197</v>
      </c>
    </row>
    <row r="157" spans="1:65" s="1" customFormat="1" ht="29.25">
      <c r="A157" s="33"/>
      <c r="B157" s="34"/>
      <c r="C157" s="35"/>
      <c r="D157" s="198" t="s">
        <v>131</v>
      </c>
      <c r="E157" s="35"/>
      <c r="F157" s="199" t="s">
        <v>198</v>
      </c>
      <c r="G157" s="35"/>
      <c r="H157" s="35"/>
      <c r="I157" s="200"/>
      <c r="J157" s="35"/>
      <c r="K157" s="35"/>
      <c r="L157" s="38"/>
      <c r="M157" s="201"/>
      <c r="N157" s="202"/>
      <c r="O157" s="70"/>
      <c r="P157" s="70"/>
      <c r="Q157" s="70"/>
      <c r="R157" s="70"/>
      <c r="S157" s="70"/>
      <c r="T157" s="71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T157" s="16" t="s">
        <v>131</v>
      </c>
      <c r="AU157" s="16" t="s">
        <v>88</v>
      </c>
    </row>
    <row r="158" spans="1:65" s="1" customFormat="1" ht="19.5">
      <c r="A158" s="33"/>
      <c r="B158" s="34"/>
      <c r="C158" s="35"/>
      <c r="D158" s="198" t="s">
        <v>133</v>
      </c>
      <c r="E158" s="35"/>
      <c r="F158" s="203" t="s">
        <v>199</v>
      </c>
      <c r="G158" s="35"/>
      <c r="H158" s="35"/>
      <c r="I158" s="200"/>
      <c r="J158" s="35"/>
      <c r="K158" s="35"/>
      <c r="L158" s="38"/>
      <c r="M158" s="201"/>
      <c r="N158" s="202"/>
      <c r="O158" s="70"/>
      <c r="P158" s="70"/>
      <c r="Q158" s="70"/>
      <c r="R158" s="70"/>
      <c r="S158" s="70"/>
      <c r="T158" s="71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6" t="s">
        <v>133</v>
      </c>
      <c r="AU158" s="16" t="s">
        <v>88</v>
      </c>
    </row>
    <row r="159" spans="1:65" s="1" customFormat="1" ht="24.2" customHeight="1">
      <c r="A159" s="33"/>
      <c r="B159" s="34"/>
      <c r="C159" s="185" t="s">
        <v>200</v>
      </c>
      <c r="D159" s="185" t="s">
        <v>124</v>
      </c>
      <c r="E159" s="186" t="s">
        <v>201</v>
      </c>
      <c r="F159" s="187" t="s">
        <v>202</v>
      </c>
      <c r="G159" s="188" t="s">
        <v>144</v>
      </c>
      <c r="H159" s="189">
        <v>7</v>
      </c>
      <c r="I159" s="190"/>
      <c r="J159" s="191">
        <f>ROUND(I159*H159,2)</f>
        <v>0</v>
      </c>
      <c r="K159" s="187" t="s">
        <v>128</v>
      </c>
      <c r="L159" s="38"/>
      <c r="M159" s="192" t="s">
        <v>1</v>
      </c>
      <c r="N159" s="193" t="s">
        <v>43</v>
      </c>
      <c r="O159" s="70"/>
      <c r="P159" s="194">
        <f>O159*H159</f>
        <v>0</v>
      </c>
      <c r="Q159" s="194">
        <v>2.1350000000000001E-2</v>
      </c>
      <c r="R159" s="194">
        <f>Q159*H159</f>
        <v>0.14945</v>
      </c>
      <c r="S159" s="194">
        <v>0</v>
      </c>
      <c r="T159" s="19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6" t="s">
        <v>129</v>
      </c>
      <c r="AT159" s="196" t="s">
        <v>124</v>
      </c>
      <c r="AU159" s="196" t="s">
        <v>88</v>
      </c>
      <c r="AY159" s="16" t="s">
        <v>122</v>
      </c>
      <c r="BE159" s="197">
        <f>IF(N159="základní",J159,0)</f>
        <v>0</v>
      </c>
      <c r="BF159" s="197">
        <f>IF(N159="snížená",J159,0)</f>
        <v>0</v>
      </c>
      <c r="BG159" s="197">
        <f>IF(N159="zákl. přenesená",J159,0)</f>
        <v>0</v>
      </c>
      <c r="BH159" s="197">
        <f>IF(N159="sníž. přenesená",J159,0)</f>
        <v>0</v>
      </c>
      <c r="BI159" s="197">
        <f>IF(N159="nulová",J159,0)</f>
        <v>0</v>
      </c>
      <c r="BJ159" s="16" t="s">
        <v>86</v>
      </c>
      <c r="BK159" s="197">
        <f>ROUND(I159*H159,2)</f>
        <v>0</v>
      </c>
      <c r="BL159" s="16" t="s">
        <v>129</v>
      </c>
      <c r="BM159" s="196" t="s">
        <v>203</v>
      </c>
    </row>
    <row r="160" spans="1:65" s="1" customFormat="1" ht="29.25">
      <c r="A160" s="33"/>
      <c r="B160" s="34"/>
      <c r="C160" s="35"/>
      <c r="D160" s="198" t="s">
        <v>131</v>
      </c>
      <c r="E160" s="35"/>
      <c r="F160" s="199" t="s">
        <v>204</v>
      </c>
      <c r="G160" s="35"/>
      <c r="H160" s="35"/>
      <c r="I160" s="200"/>
      <c r="J160" s="35"/>
      <c r="K160" s="35"/>
      <c r="L160" s="38"/>
      <c r="M160" s="201"/>
      <c r="N160" s="202"/>
      <c r="O160" s="70"/>
      <c r="P160" s="70"/>
      <c r="Q160" s="70"/>
      <c r="R160" s="70"/>
      <c r="S160" s="70"/>
      <c r="T160" s="71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6" t="s">
        <v>131</v>
      </c>
      <c r="AU160" s="16" t="s">
        <v>88</v>
      </c>
    </row>
    <row r="161" spans="1:65" s="1" customFormat="1" ht="19.5">
      <c r="A161" s="33"/>
      <c r="B161" s="34"/>
      <c r="C161" s="35"/>
      <c r="D161" s="198" t="s">
        <v>133</v>
      </c>
      <c r="E161" s="35"/>
      <c r="F161" s="203" t="s">
        <v>205</v>
      </c>
      <c r="G161" s="35"/>
      <c r="H161" s="35"/>
      <c r="I161" s="200"/>
      <c r="J161" s="35"/>
      <c r="K161" s="35"/>
      <c r="L161" s="38"/>
      <c r="M161" s="201"/>
      <c r="N161" s="202"/>
      <c r="O161" s="70"/>
      <c r="P161" s="70"/>
      <c r="Q161" s="70"/>
      <c r="R161" s="70"/>
      <c r="S161" s="70"/>
      <c r="T161" s="71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133</v>
      </c>
      <c r="AU161" s="16" t="s">
        <v>88</v>
      </c>
    </row>
    <row r="162" spans="1:65" s="1" customFormat="1" ht="24.2" customHeight="1">
      <c r="A162" s="33"/>
      <c r="B162" s="34"/>
      <c r="C162" s="185" t="s">
        <v>206</v>
      </c>
      <c r="D162" s="185" t="s">
        <v>124</v>
      </c>
      <c r="E162" s="186" t="s">
        <v>207</v>
      </c>
      <c r="F162" s="187" t="s">
        <v>208</v>
      </c>
      <c r="G162" s="188" t="s">
        <v>144</v>
      </c>
      <c r="H162" s="189">
        <v>8</v>
      </c>
      <c r="I162" s="190"/>
      <c r="J162" s="191">
        <f>ROUND(I162*H162,2)</f>
        <v>0</v>
      </c>
      <c r="K162" s="187" t="s">
        <v>128</v>
      </c>
      <c r="L162" s="38"/>
      <c r="M162" s="192" t="s">
        <v>1</v>
      </c>
      <c r="N162" s="193" t="s">
        <v>43</v>
      </c>
      <c r="O162" s="70"/>
      <c r="P162" s="194">
        <f>O162*H162</f>
        <v>0</v>
      </c>
      <c r="Q162" s="194">
        <v>2.989E-2</v>
      </c>
      <c r="R162" s="194">
        <f>Q162*H162</f>
        <v>0.23912</v>
      </c>
      <c r="S162" s="194">
        <v>0</v>
      </c>
      <c r="T162" s="195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6" t="s">
        <v>129</v>
      </c>
      <c r="AT162" s="196" t="s">
        <v>124</v>
      </c>
      <c r="AU162" s="196" t="s">
        <v>88</v>
      </c>
      <c r="AY162" s="16" t="s">
        <v>122</v>
      </c>
      <c r="BE162" s="197">
        <f>IF(N162="základní",J162,0)</f>
        <v>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6" t="s">
        <v>86</v>
      </c>
      <c r="BK162" s="197">
        <f>ROUND(I162*H162,2)</f>
        <v>0</v>
      </c>
      <c r="BL162" s="16" t="s">
        <v>129</v>
      </c>
      <c r="BM162" s="196" t="s">
        <v>209</v>
      </c>
    </row>
    <row r="163" spans="1:65" s="1" customFormat="1" ht="29.25">
      <c r="A163" s="33"/>
      <c r="B163" s="34"/>
      <c r="C163" s="35"/>
      <c r="D163" s="198" t="s">
        <v>131</v>
      </c>
      <c r="E163" s="35"/>
      <c r="F163" s="199" t="s">
        <v>210</v>
      </c>
      <c r="G163" s="35"/>
      <c r="H163" s="35"/>
      <c r="I163" s="200"/>
      <c r="J163" s="35"/>
      <c r="K163" s="35"/>
      <c r="L163" s="38"/>
      <c r="M163" s="201"/>
      <c r="N163" s="202"/>
      <c r="O163" s="70"/>
      <c r="P163" s="70"/>
      <c r="Q163" s="70"/>
      <c r="R163" s="70"/>
      <c r="S163" s="70"/>
      <c r="T163" s="71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131</v>
      </c>
      <c r="AU163" s="16" t="s">
        <v>88</v>
      </c>
    </row>
    <row r="164" spans="1:65" s="1" customFormat="1" ht="19.5">
      <c r="A164" s="33"/>
      <c r="B164" s="34"/>
      <c r="C164" s="35"/>
      <c r="D164" s="198" t="s">
        <v>133</v>
      </c>
      <c r="E164" s="35"/>
      <c r="F164" s="203" t="s">
        <v>211</v>
      </c>
      <c r="G164" s="35"/>
      <c r="H164" s="35"/>
      <c r="I164" s="200"/>
      <c r="J164" s="35"/>
      <c r="K164" s="35"/>
      <c r="L164" s="38"/>
      <c r="M164" s="201"/>
      <c r="N164" s="202"/>
      <c r="O164" s="70"/>
      <c r="P164" s="70"/>
      <c r="Q164" s="70"/>
      <c r="R164" s="70"/>
      <c r="S164" s="70"/>
      <c r="T164" s="71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6" t="s">
        <v>133</v>
      </c>
      <c r="AU164" s="16" t="s">
        <v>88</v>
      </c>
    </row>
    <row r="165" spans="1:65" s="11" customFormat="1" ht="22.9" customHeight="1">
      <c r="B165" s="169"/>
      <c r="C165" s="170"/>
      <c r="D165" s="171" t="s">
        <v>77</v>
      </c>
      <c r="E165" s="183" t="s">
        <v>212</v>
      </c>
      <c r="F165" s="183" t="s">
        <v>213</v>
      </c>
      <c r="G165" s="170"/>
      <c r="H165" s="170"/>
      <c r="I165" s="173"/>
      <c r="J165" s="184">
        <f>BK165</f>
        <v>0</v>
      </c>
      <c r="K165" s="170"/>
      <c r="L165" s="175"/>
      <c r="M165" s="176"/>
      <c r="N165" s="177"/>
      <c r="O165" s="177"/>
      <c r="P165" s="178">
        <f>SUM(P166:P167)</f>
        <v>0</v>
      </c>
      <c r="Q165" s="177"/>
      <c r="R165" s="178">
        <f>SUM(R166:R167)</f>
        <v>0</v>
      </c>
      <c r="S165" s="177"/>
      <c r="T165" s="179">
        <f>SUM(T166:T167)</f>
        <v>0</v>
      </c>
      <c r="AR165" s="180" t="s">
        <v>86</v>
      </c>
      <c r="AT165" s="181" t="s">
        <v>77</v>
      </c>
      <c r="AU165" s="181" t="s">
        <v>86</v>
      </c>
      <c r="AY165" s="180" t="s">
        <v>122</v>
      </c>
      <c r="BK165" s="182">
        <f>SUM(BK166:BK167)</f>
        <v>0</v>
      </c>
    </row>
    <row r="166" spans="1:65" s="1" customFormat="1" ht="24.2" customHeight="1">
      <c r="A166" s="33"/>
      <c r="B166" s="34"/>
      <c r="C166" s="185" t="s">
        <v>214</v>
      </c>
      <c r="D166" s="185" t="s">
        <v>124</v>
      </c>
      <c r="E166" s="186" t="s">
        <v>215</v>
      </c>
      <c r="F166" s="187" t="s">
        <v>216</v>
      </c>
      <c r="G166" s="188" t="s">
        <v>217</v>
      </c>
      <c r="H166" s="189">
        <v>0.42699999999999999</v>
      </c>
      <c r="I166" s="190"/>
      <c r="J166" s="191">
        <f>ROUND(I166*H166,2)</f>
        <v>0</v>
      </c>
      <c r="K166" s="187" t="s">
        <v>128</v>
      </c>
      <c r="L166" s="38"/>
      <c r="M166" s="192" t="s">
        <v>1</v>
      </c>
      <c r="N166" s="193" t="s">
        <v>43</v>
      </c>
      <c r="O166" s="70"/>
      <c r="P166" s="194">
        <f>O166*H166</f>
        <v>0</v>
      </c>
      <c r="Q166" s="194">
        <v>0</v>
      </c>
      <c r="R166" s="194">
        <f>Q166*H166</f>
        <v>0</v>
      </c>
      <c r="S166" s="194">
        <v>0</v>
      </c>
      <c r="T166" s="19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129</v>
      </c>
      <c r="AT166" s="196" t="s">
        <v>124</v>
      </c>
      <c r="AU166" s="196" t="s">
        <v>88</v>
      </c>
      <c r="AY166" s="16" t="s">
        <v>122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6" t="s">
        <v>86</v>
      </c>
      <c r="BK166" s="197">
        <f>ROUND(I166*H166,2)</f>
        <v>0</v>
      </c>
      <c r="BL166" s="16" t="s">
        <v>129</v>
      </c>
      <c r="BM166" s="196" t="s">
        <v>218</v>
      </c>
    </row>
    <row r="167" spans="1:65" s="1" customFormat="1" ht="19.5">
      <c r="A167" s="33"/>
      <c r="B167" s="34"/>
      <c r="C167" s="35"/>
      <c r="D167" s="198" t="s">
        <v>131</v>
      </c>
      <c r="E167" s="35"/>
      <c r="F167" s="199" t="s">
        <v>219</v>
      </c>
      <c r="G167" s="35"/>
      <c r="H167" s="35"/>
      <c r="I167" s="200"/>
      <c r="J167" s="35"/>
      <c r="K167" s="35"/>
      <c r="L167" s="38"/>
      <c r="M167" s="215"/>
      <c r="N167" s="216"/>
      <c r="O167" s="217"/>
      <c r="P167" s="217"/>
      <c r="Q167" s="217"/>
      <c r="R167" s="217"/>
      <c r="S167" s="217"/>
      <c r="T167" s="218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131</v>
      </c>
      <c r="AU167" s="16" t="s">
        <v>88</v>
      </c>
    </row>
    <row r="168" spans="1:65" s="1" customFormat="1" ht="6.95" customHeight="1">
      <c r="A168" s="33"/>
      <c r="B168" s="53"/>
      <c r="C168" s="54"/>
      <c r="D168" s="54"/>
      <c r="E168" s="54"/>
      <c r="F168" s="54"/>
      <c r="G168" s="54"/>
      <c r="H168" s="54"/>
      <c r="I168" s="54"/>
      <c r="J168" s="54"/>
      <c r="K168" s="54"/>
      <c r="L168" s="38"/>
      <c r="M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</row>
  </sheetData>
  <sheetProtection sheet="1" objects="1" scenarios="1" formatColumns="0" formatRows="0" autoFilter="0"/>
  <autoFilter ref="C118:K167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4"/>
  <sheetViews>
    <sheetView showGridLines="0" topLeftCell="A329" workbookViewId="0">
      <selection activeCell="I341" sqref="I34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6" t="s">
        <v>91</v>
      </c>
    </row>
    <row r="3" spans="1:46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88</v>
      </c>
    </row>
    <row r="4" spans="1:46" ht="24.95" customHeight="1">
      <c r="B4" s="19"/>
      <c r="D4" s="109" t="s">
        <v>95</v>
      </c>
      <c r="L4" s="19"/>
      <c r="M4" s="110" t="s">
        <v>10</v>
      </c>
      <c r="AT4" s="16" t="s">
        <v>4</v>
      </c>
    </row>
    <row r="5" spans="1:46" ht="6.95" customHeight="1">
      <c r="B5" s="19"/>
      <c r="L5" s="19"/>
    </row>
    <row r="6" spans="1:46" ht="12" customHeight="1">
      <c r="B6" s="19"/>
      <c r="D6" s="111" t="s">
        <v>16</v>
      </c>
      <c r="L6" s="19"/>
    </row>
    <row r="7" spans="1:46" ht="16.5" customHeight="1">
      <c r="B7" s="19"/>
      <c r="E7" s="294" t="str">
        <f>'Rekapitulace stavby'!K6</f>
        <v>Újezd u Tišnova-Myslivecká střelnice</v>
      </c>
      <c r="F7" s="295"/>
      <c r="G7" s="295"/>
      <c r="H7" s="295"/>
      <c r="L7" s="19"/>
    </row>
    <row r="8" spans="1:46" s="1" customFormat="1" ht="12" customHeight="1">
      <c r="A8" s="33"/>
      <c r="B8" s="38"/>
      <c r="C8" s="33"/>
      <c r="D8" s="111" t="s">
        <v>96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1" customFormat="1" ht="16.5" customHeight="1">
      <c r="A9" s="33"/>
      <c r="B9" s="38"/>
      <c r="C9" s="33"/>
      <c r="D9" s="33"/>
      <c r="E9" s="296" t="s">
        <v>220</v>
      </c>
      <c r="F9" s="297"/>
      <c r="G9" s="297"/>
      <c r="H9" s="297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1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1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1" customFormat="1" ht="12" customHeight="1">
      <c r="A12" s="33"/>
      <c r="B12" s="38"/>
      <c r="C12" s="33"/>
      <c r="D12" s="111" t="s">
        <v>20</v>
      </c>
      <c r="E12" s="33"/>
      <c r="F12" s="112" t="s">
        <v>98</v>
      </c>
      <c r="G12" s="33"/>
      <c r="H12" s="33"/>
      <c r="I12" s="111" t="s">
        <v>22</v>
      </c>
      <c r="J12" s="113" t="str">
        <f>'Rekapitulace stavby'!AN8</f>
        <v>10. 1. 2024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1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1" customFormat="1" ht="12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1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1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1" customFormat="1" ht="12" customHeight="1">
      <c r="A17" s="33"/>
      <c r="B17" s="38"/>
      <c r="C17" s="33"/>
      <c r="D17" s="111" t="s">
        <v>28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1" customFormat="1" ht="18" customHeight="1">
      <c r="A18" s="33"/>
      <c r="B18" s="38"/>
      <c r="C18" s="33"/>
      <c r="D18" s="33"/>
      <c r="E18" s="298" t="str">
        <f>'Rekapitulace stavby'!E14</f>
        <v>Vyplň údaj</v>
      </c>
      <c r="F18" s="299"/>
      <c r="G18" s="299"/>
      <c r="H18" s="299"/>
      <c r="I18" s="111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1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1" customFormat="1" ht="12" customHeight="1">
      <c r="A20" s="33"/>
      <c r="B20" s="38"/>
      <c r="C20" s="33"/>
      <c r="D20" s="111" t="s">
        <v>30</v>
      </c>
      <c r="E20" s="33"/>
      <c r="F20" s="33"/>
      <c r="G20" s="33"/>
      <c r="H20" s="33"/>
      <c r="I20" s="111" t="s">
        <v>25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1" customFormat="1" ht="18" customHeight="1">
      <c r="A21" s="33"/>
      <c r="B21" s="38"/>
      <c r="C21" s="33"/>
      <c r="D21" s="33"/>
      <c r="E21" s="112" t="s">
        <v>31</v>
      </c>
      <c r="F21" s="33"/>
      <c r="G21" s="33"/>
      <c r="H21" s="33"/>
      <c r="I21" s="111" t="s">
        <v>27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1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1" customFormat="1" ht="12" customHeight="1">
      <c r="A23" s="33"/>
      <c r="B23" s="38"/>
      <c r="C23" s="33"/>
      <c r="D23" s="111" t="s">
        <v>33</v>
      </c>
      <c r="E23" s="33"/>
      <c r="F23" s="33"/>
      <c r="G23" s="33"/>
      <c r="H23" s="33"/>
      <c r="I23" s="111" t="s">
        <v>25</v>
      </c>
      <c r="J23" s="112" t="s">
        <v>34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1" customFormat="1" ht="18" customHeight="1">
      <c r="A24" s="33"/>
      <c r="B24" s="38"/>
      <c r="C24" s="33"/>
      <c r="D24" s="33"/>
      <c r="E24" s="112" t="s">
        <v>35</v>
      </c>
      <c r="F24" s="33"/>
      <c r="G24" s="33"/>
      <c r="H24" s="33"/>
      <c r="I24" s="111" t="s">
        <v>27</v>
      </c>
      <c r="J24" s="112" t="s">
        <v>36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1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1" customFormat="1" ht="12" customHeight="1">
      <c r="A26" s="33"/>
      <c r="B26" s="38"/>
      <c r="C26" s="33"/>
      <c r="D26" s="111" t="s">
        <v>37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7" customFormat="1" ht="16.5" customHeight="1">
      <c r="A27" s="114"/>
      <c r="B27" s="115"/>
      <c r="C27" s="114"/>
      <c r="D27" s="114"/>
      <c r="E27" s="300" t="s">
        <v>1</v>
      </c>
      <c r="F27" s="300"/>
      <c r="G27" s="300"/>
      <c r="H27" s="300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1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1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1" customFormat="1" ht="25.35" customHeight="1">
      <c r="A30" s="33"/>
      <c r="B30" s="38"/>
      <c r="C30" s="33"/>
      <c r="D30" s="118" t="s">
        <v>38</v>
      </c>
      <c r="E30" s="33"/>
      <c r="F30" s="33"/>
      <c r="G30" s="33"/>
      <c r="H30" s="33"/>
      <c r="I30" s="33"/>
      <c r="J30" s="119">
        <f>ROUND(J125,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1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1" customFormat="1" ht="14.45" customHeight="1">
      <c r="A32" s="33"/>
      <c r="B32" s="38"/>
      <c r="C32" s="33"/>
      <c r="D32" s="33"/>
      <c r="E32" s="33"/>
      <c r="F32" s="120" t="s">
        <v>40</v>
      </c>
      <c r="G32" s="33"/>
      <c r="H32" s="33"/>
      <c r="I32" s="120" t="s">
        <v>39</v>
      </c>
      <c r="J32" s="120" t="s">
        <v>41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1" customFormat="1" ht="14.45" customHeight="1">
      <c r="A33" s="33"/>
      <c r="B33" s="38"/>
      <c r="C33" s="33"/>
      <c r="D33" s="121" t="s">
        <v>42</v>
      </c>
      <c r="E33" s="111" t="s">
        <v>43</v>
      </c>
      <c r="F33" s="122">
        <f>ROUND((SUM(BE125:BE343)),  2)</f>
        <v>0</v>
      </c>
      <c r="G33" s="33"/>
      <c r="H33" s="33"/>
      <c r="I33" s="123">
        <v>0.21</v>
      </c>
      <c r="J33" s="122">
        <f>ROUND(((SUM(BE125:BE343))*I33),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1" customFormat="1" ht="14.45" customHeight="1">
      <c r="A34" s="33"/>
      <c r="B34" s="38"/>
      <c r="C34" s="33"/>
      <c r="D34" s="33"/>
      <c r="E34" s="111" t="s">
        <v>44</v>
      </c>
      <c r="F34" s="122">
        <f>ROUND((SUM(BF125:BF343)),  2)</f>
        <v>0</v>
      </c>
      <c r="G34" s="33"/>
      <c r="H34" s="33"/>
      <c r="I34" s="123">
        <v>0.12</v>
      </c>
      <c r="J34" s="122">
        <f>ROUND(((SUM(BF125:BF343))*I34),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1" customFormat="1" ht="14.45" hidden="1" customHeight="1">
      <c r="A35" s="33"/>
      <c r="B35" s="38"/>
      <c r="C35" s="33"/>
      <c r="D35" s="33"/>
      <c r="E35" s="111" t="s">
        <v>45</v>
      </c>
      <c r="F35" s="122">
        <f>ROUND((SUM(BG125:BG343)),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1" customFormat="1" ht="14.45" hidden="1" customHeight="1">
      <c r="A36" s="33"/>
      <c r="B36" s="38"/>
      <c r="C36" s="33"/>
      <c r="D36" s="33"/>
      <c r="E36" s="111" t="s">
        <v>46</v>
      </c>
      <c r="F36" s="122">
        <f>ROUND((SUM(BH125:BH343)),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1" customFormat="1" ht="14.45" hidden="1" customHeight="1">
      <c r="A37" s="33"/>
      <c r="B37" s="38"/>
      <c r="C37" s="33"/>
      <c r="D37" s="33"/>
      <c r="E37" s="111" t="s">
        <v>47</v>
      </c>
      <c r="F37" s="122">
        <f>ROUND((SUM(BI125:BI343)),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1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25.35" customHeight="1">
      <c r="A39" s="33"/>
      <c r="B39" s="38"/>
      <c r="C39" s="124"/>
      <c r="D39" s="125" t="s">
        <v>48</v>
      </c>
      <c r="E39" s="126"/>
      <c r="F39" s="126"/>
      <c r="G39" s="127" t="s">
        <v>49</v>
      </c>
      <c r="H39" s="128" t="s">
        <v>50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1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ht="14.45" customHeight="1">
      <c r="B41" s="19"/>
      <c r="L41" s="19"/>
    </row>
    <row r="42" spans="1:31" ht="14.45" customHeight="1">
      <c r="B42" s="19"/>
      <c r="L42" s="19"/>
    </row>
    <row r="43" spans="1:31" ht="14.45" customHeight="1">
      <c r="B43" s="19"/>
      <c r="L43" s="19"/>
    </row>
    <row r="44" spans="1:31" ht="14.45" customHeight="1">
      <c r="B44" s="19"/>
      <c r="L44" s="19"/>
    </row>
    <row r="45" spans="1:31" ht="14.45" customHeight="1">
      <c r="B45" s="19"/>
      <c r="L45" s="19"/>
    </row>
    <row r="46" spans="1:31" ht="14.45" customHeight="1">
      <c r="B46" s="19"/>
      <c r="L46" s="19"/>
    </row>
    <row r="47" spans="1:31" ht="14.45" customHeight="1">
      <c r="B47" s="19"/>
      <c r="L47" s="19"/>
    </row>
    <row r="48" spans="1:31" ht="14.45" customHeight="1">
      <c r="B48" s="19"/>
      <c r="L48" s="19"/>
    </row>
    <row r="49" spans="1:31" ht="14.45" customHeight="1">
      <c r="B49" s="19"/>
      <c r="L49" s="19"/>
    </row>
    <row r="50" spans="1:31" s="1" customFormat="1" ht="14.45" customHeight="1">
      <c r="B50" s="50"/>
      <c r="D50" s="131" t="s">
        <v>51</v>
      </c>
      <c r="E50" s="132"/>
      <c r="F50" s="132"/>
      <c r="G50" s="131" t="s">
        <v>52</v>
      </c>
      <c r="H50" s="132"/>
      <c r="I50" s="132"/>
      <c r="J50" s="132"/>
      <c r="K50" s="132"/>
      <c r="L50" s="50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1" customFormat="1" ht="12.75">
      <c r="A61" s="33"/>
      <c r="B61" s="38"/>
      <c r="C61" s="33"/>
      <c r="D61" s="133" t="s">
        <v>53</v>
      </c>
      <c r="E61" s="134"/>
      <c r="F61" s="135" t="s">
        <v>54</v>
      </c>
      <c r="G61" s="133" t="s">
        <v>53</v>
      </c>
      <c r="H61" s="134"/>
      <c r="I61" s="134"/>
      <c r="J61" s="136" t="s">
        <v>54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1" customFormat="1" ht="12.75">
      <c r="A65" s="33"/>
      <c r="B65" s="38"/>
      <c r="C65" s="33"/>
      <c r="D65" s="131" t="s">
        <v>55</v>
      </c>
      <c r="E65" s="137"/>
      <c r="F65" s="137"/>
      <c r="G65" s="131" t="s">
        <v>56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1" customFormat="1" ht="12.75">
      <c r="A76" s="33"/>
      <c r="B76" s="38"/>
      <c r="C76" s="33"/>
      <c r="D76" s="133" t="s">
        <v>53</v>
      </c>
      <c r="E76" s="134"/>
      <c r="F76" s="135" t="s">
        <v>54</v>
      </c>
      <c r="G76" s="133" t="s">
        <v>53</v>
      </c>
      <c r="H76" s="134"/>
      <c r="I76" s="134"/>
      <c r="J76" s="136" t="s">
        <v>54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1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1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1" customFormat="1" ht="24.95" customHeight="1">
      <c r="A82" s="33"/>
      <c r="B82" s="34"/>
      <c r="C82" s="22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1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1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1" customFormat="1" ht="16.5" customHeight="1">
      <c r="A85" s="33"/>
      <c r="B85" s="34"/>
      <c r="C85" s="35"/>
      <c r="D85" s="35"/>
      <c r="E85" s="292" t="str">
        <f>E7</f>
        <v>Újezd u Tišnova-Myslivecká střelnice</v>
      </c>
      <c r="F85" s="293"/>
      <c r="G85" s="293"/>
      <c r="H85" s="293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1" customFormat="1" ht="12" customHeight="1">
      <c r="A86" s="33"/>
      <c r="B86" s="34"/>
      <c r="C86" s="28" t="s">
        <v>96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1" customFormat="1" ht="16.5" customHeight="1">
      <c r="A87" s="33"/>
      <c r="B87" s="34"/>
      <c r="C87" s="35"/>
      <c r="D87" s="35"/>
      <c r="E87" s="261" t="str">
        <f>E9</f>
        <v>02 - Venkovní úpravy-Rozpočet</v>
      </c>
      <c r="F87" s="291"/>
      <c r="G87" s="291"/>
      <c r="H87" s="291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1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1" customFormat="1" ht="12" customHeight="1">
      <c r="A89" s="33"/>
      <c r="B89" s="34"/>
      <c r="C89" s="28" t="s">
        <v>20</v>
      </c>
      <c r="D89" s="35"/>
      <c r="E89" s="35"/>
      <c r="F89" s="26" t="str">
        <f>F12</f>
        <v>Myslivecká třlnice</v>
      </c>
      <c r="G89" s="35"/>
      <c r="H89" s="35"/>
      <c r="I89" s="28" t="s">
        <v>22</v>
      </c>
      <c r="J89" s="65" t="str">
        <f>IF(J12="","",J12)</f>
        <v>10. 1. 2024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1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1" customFormat="1" ht="25.7" customHeight="1">
      <c r="A91" s="33"/>
      <c r="B91" s="34"/>
      <c r="C91" s="28" t="s">
        <v>24</v>
      </c>
      <c r="D91" s="35"/>
      <c r="E91" s="35"/>
      <c r="F91" s="26" t="str">
        <f>E15</f>
        <v>Újezd u Tišnova 28, 594 55 Dolní Loučky</v>
      </c>
      <c r="G91" s="35"/>
      <c r="H91" s="35"/>
      <c r="I91" s="28" t="s">
        <v>30</v>
      </c>
      <c r="J91" s="31" t="str">
        <f>E21</f>
        <v>Ing. Hrubanová Ph.D., Ing. Janíová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1" customFormat="1" ht="40.15" customHeight="1">
      <c r="A92" s="33"/>
      <c r="B92" s="34"/>
      <c r="C92" s="28" t="s">
        <v>28</v>
      </c>
      <c r="D92" s="35"/>
      <c r="E92" s="35"/>
      <c r="F92" s="26" t="str">
        <f>IF(E18="","",E18)</f>
        <v>Vyplň údaj</v>
      </c>
      <c r="G92" s="35"/>
      <c r="H92" s="35"/>
      <c r="I92" s="28" t="s">
        <v>33</v>
      </c>
      <c r="J92" s="31" t="str">
        <f>E24</f>
        <v>ZaKT Brno s.r.o, Ponávka 185/2, 602 00 Brno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1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1" customFormat="1" ht="29.25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1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1" customFormat="1" ht="22.9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J125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103</v>
      </c>
    </row>
    <row r="97" spans="1:31" s="8" customFormat="1" ht="24.95" customHeight="1">
      <c r="B97" s="146"/>
      <c r="C97" s="147"/>
      <c r="D97" s="148" t="s">
        <v>104</v>
      </c>
      <c r="E97" s="149"/>
      <c r="F97" s="149"/>
      <c r="G97" s="149"/>
      <c r="H97" s="149"/>
      <c r="I97" s="149"/>
      <c r="J97" s="150">
        <f>J126</f>
        <v>0</v>
      </c>
      <c r="K97" s="147"/>
      <c r="L97" s="151"/>
    </row>
    <row r="98" spans="1:31" s="9" customFormat="1" ht="19.899999999999999" customHeight="1">
      <c r="B98" s="152"/>
      <c r="C98" s="153"/>
      <c r="D98" s="154" t="s">
        <v>105</v>
      </c>
      <c r="E98" s="155"/>
      <c r="F98" s="155"/>
      <c r="G98" s="155"/>
      <c r="H98" s="155"/>
      <c r="I98" s="155"/>
      <c r="J98" s="156">
        <f>J127</f>
        <v>0</v>
      </c>
      <c r="K98" s="153"/>
      <c r="L98" s="157"/>
    </row>
    <row r="99" spans="1:31" s="9" customFormat="1" ht="19.899999999999999" customHeight="1">
      <c r="B99" s="152"/>
      <c r="C99" s="153"/>
      <c r="D99" s="154" t="s">
        <v>221</v>
      </c>
      <c r="E99" s="155"/>
      <c r="F99" s="155"/>
      <c r="G99" s="155"/>
      <c r="H99" s="155"/>
      <c r="I99" s="155"/>
      <c r="J99" s="156">
        <f>J185</f>
        <v>0</v>
      </c>
      <c r="K99" s="153"/>
      <c r="L99" s="157"/>
    </row>
    <row r="100" spans="1:31" s="9" customFormat="1" ht="19.899999999999999" customHeight="1">
      <c r="B100" s="152"/>
      <c r="C100" s="153"/>
      <c r="D100" s="154" t="s">
        <v>222</v>
      </c>
      <c r="E100" s="155"/>
      <c r="F100" s="155"/>
      <c r="G100" s="155"/>
      <c r="H100" s="155"/>
      <c r="I100" s="155"/>
      <c r="J100" s="156">
        <f>J195</f>
        <v>0</v>
      </c>
      <c r="K100" s="153"/>
      <c r="L100" s="157"/>
    </row>
    <row r="101" spans="1:31" s="9" customFormat="1" ht="19.899999999999999" customHeight="1">
      <c r="B101" s="152"/>
      <c r="C101" s="153"/>
      <c r="D101" s="154" t="s">
        <v>223</v>
      </c>
      <c r="E101" s="155"/>
      <c r="F101" s="155"/>
      <c r="G101" s="155"/>
      <c r="H101" s="155"/>
      <c r="I101" s="155"/>
      <c r="J101" s="156">
        <f>J203</f>
        <v>0</v>
      </c>
      <c r="K101" s="153"/>
      <c r="L101" s="157"/>
    </row>
    <row r="102" spans="1:31" s="9" customFormat="1" ht="19.899999999999999" customHeight="1">
      <c r="B102" s="152"/>
      <c r="C102" s="153"/>
      <c r="D102" s="154" t="s">
        <v>224</v>
      </c>
      <c r="E102" s="155"/>
      <c r="F102" s="155"/>
      <c r="G102" s="155"/>
      <c r="H102" s="155"/>
      <c r="I102" s="155"/>
      <c r="J102" s="156">
        <f>J271</f>
        <v>0</v>
      </c>
      <c r="K102" s="153"/>
      <c r="L102" s="157"/>
    </row>
    <row r="103" spans="1:31" s="9" customFormat="1" ht="19.899999999999999" customHeight="1">
      <c r="B103" s="152"/>
      <c r="C103" s="153"/>
      <c r="D103" s="154" t="s">
        <v>225</v>
      </c>
      <c r="E103" s="155"/>
      <c r="F103" s="155"/>
      <c r="G103" s="155"/>
      <c r="H103" s="155"/>
      <c r="I103" s="155"/>
      <c r="J103" s="156">
        <f>J275</f>
        <v>0</v>
      </c>
      <c r="K103" s="153"/>
      <c r="L103" s="157"/>
    </row>
    <row r="104" spans="1:31" s="9" customFormat="1" ht="19.899999999999999" customHeight="1">
      <c r="B104" s="152"/>
      <c r="C104" s="153"/>
      <c r="D104" s="154" t="s">
        <v>106</v>
      </c>
      <c r="E104" s="155"/>
      <c r="F104" s="155"/>
      <c r="G104" s="155"/>
      <c r="H104" s="155"/>
      <c r="I104" s="155"/>
      <c r="J104" s="156">
        <f>J284</f>
        <v>0</v>
      </c>
      <c r="K104" s="153"/>
      <c r="L104" s="157"/>
    </row>
    <row r="105" spans="1:31" s="8" customFormat="1" ht="24.95" customHeight="1">
      <c r="B105" s="146"/>
      <c r="C105" s="147"/>
      <c r="D105" s="148" t="s">
        <v>226</v>
      </c>
      <c r="E105" s="149"/>
      <c r="F105" s="149"/>
      <c r="G105" s="149"/>
      <c r="H105" s="149"/>
      <c r="I105" s="149"/>
      <c r="J105" s="150">
        <f>J287</f>
        <v>0</v>
      </c>
      <c r="K105" s="147"/>
      <c r="L105" s="151"/>
    </row>
    <row r="106" spans="1:31" s="1" customFormat="1" ht="21.75" customHeight="1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1" customFormat="1" ht="6.95" customHeight="1">
      <c r="A107" s="33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1" customFormat="1" ht="6.95" customHeight="1">
      <c r="A111" s="33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1" customFormat="1" ht="24.95" customHeight="1">
      <c r="A112" s="33"/>
      <c r="B112" s="34"/>
      <c r="C112" s="22" t="s">
        <v>107</v>
      </c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A114" s="33"/>
      <c r="B114" s="34"/>
      <c r="C114" s="28" t="s">
        <v>16</v>
      </c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1" customFormat="1" ht="16.5" customHeight="1">
      <c r="A115" s="33"/>
      <c r="B115" s="34"/>
      <c r="C115" s="35"/>
      <c r="D115" s="35"/>
      <c r="E115" s="292" t="str">
        <f>E7</f>
        <v>Újezd u Tišnova-Myslivecká střelnice</v>
      </c>
      <c r="F115" s="293"/>
      <c r="G115" s="293"/>
      <c r="H115" s="293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" customFormat="1" ht="12" customHeight="1">
      <c r="A116" s="33"/>
      <c r="B116" s="34"/>
      <c r="C116" s="28" t="s">
        <v>96</v>
      </c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" customFormat="1" ht="16.5" customHeight="1">
      <c r="A117" s="33"/>
      <c r="B117" s="34"/>
      <c r="C117" s="35"/>
      <c r="D117" s="35"/>
      <c r="E117" s="261" t="str">
        <f>E9</f>
        <v>02 - Venkovní úpravy-Rozpočet</v>
      </c>
      <c r="F117" s="291"/>
      <c r="G117" s="291"/>
      <c r="H117" s="291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" customFormat="1" ht="6.95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" customFormat="1" ht="12" customHeight="1">
      <c r="A119" s="33"/>
      <c r="B119" s="34"/>
      <c r="C119" s="28" t="s">
        <v>20</v>
      </c>
      <c r="D119" s="35"/>
      <c r="E119" s="35"/>
      <c r="F119" s="26" t="str">
        <f>F12</f>
        <v>Myslivecká třlnice</v>
      </c>
      <c r="G119" s="35"/>
      <c r="H119" s="35"/>
      <c r="I119" s="28" t="s">
        <v>22</v>
      </c>
      <c r="J119" s="65" t="str">
        <f>IF(J12="","",J12)</f>
        <v>10. 1. 2024</v>
      </c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" customFormat="1" ht="6.95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" customFormat="1" ht="25.7" customHeight="1">
      <c r="A121" s="33"/>
      <c r="B121" s="34"/>
      <c r="C121" s="28" t="s">
        <v>24</v>
      </c>
      <c r="D121" s="35"/>
      <c r="E121" s="35"/>
      <c r="F121" s="26" t="str">
        <f>E15</f>
        <v>Újezd u Tišnova 28, 594 55 Dolní Loučky</v>
      </c>
      <c r="G121" s="35"/>
      <c r="H121" s="35"/>
      <c r="I121" s="28" t="s">
        <v>30</v>
      </c>
      <c r="J121" s="31" t="str">
        <f>E21</f>
        <v>Ing. Hrubanová Ph.D., Ing. Janíová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" customFormat="1" ht="40.15" customHeight="1">
      <c r="A122" s="33"/>
      <c r="B122" s="34"/>
      <c r="C122" s="28" t="s">
        <v>28</v>
      </c>
      <c r="D122" s="35"/>
      <c r="E122" s="35"/>
      <c r="F122" s="26" t="str">
        <f>IF(E18="","",E18)</f>
        <v>Vyplň údaj</v>
      </c>
      <c r="G122" s="35"/>
      <c r="H122" s="35"/>
      <c r="I122" s="28" t="s">
        <v>33</v>
      </c>
      <c r="J122" s="31" t="str">
        <f>E24</f>
        <v>ZaKT Brno s.r.o, Ponávka 185/2, 602 00 Brno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" customFormat="1" ht="10.3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0" customFormat="1" ht="29.25" customHeight="1">
      <c r="A124" s="158"/>
      <c r="B124" s="159"/>
      <c r="C124" s="160" t="s">
        <v>108</v>
      </c>
      <c r="D124" s="161" t="s">
        <v>63</v>
      </c>
      <c r="E124" s="161" t="s">
        <v>59</v>
      </c>
      <c r="F124" s="161" t="s">
        <v>60</v>
      </c>
      <c r="G124" s="161" t="s">
        <v>109</v>
      </c>
      <c r="H124" s="161" t="s">
        <v>110</v>
      </c>
      <c r="I124" s="161" t="s">
        <v>111</v>
      </c>
      <c r="J124" s="161" t="s">
        <v>101</v>
      </c>
      <c r="K124" s="162" t="s">
        <v>112</v>
      </c>
      <c r="L124" s="163"/>
      <c r="M124" s="74" t="s">
        <v>1</v>
      </c>
      <c r="N124" s="75" t="s">
        <v>42</v>
      </c>
      <c r="O124" s="75" t="s">
        <v>113</v>
      </c>
      <c r="P124" s="75" t="s">
        <v>114</v>
      </c>
      <c r="Q124" s="75" t="s">
        <v>115</v>
      </c>
      <c r="R124" s="75" t="s">
        <v>116</v>
      </c>
      <c r="S124" s="75" t="s">
        <v>117</v>
      </c>
      <c r="T124" s="76" t="s">
        <v>118</v>
      </c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</row>
    <row r="125" spans="1:65" s="1" customFormat="1" ht="22.9" customHeight="1">
      <c r="A125" s="33"/>
      <c r="B125" s="34"/>
      <c r="C125" s="81" t="s">
        <v>119</v>
      </c>
      <c r="D125" s="35"/>
      <c r="E125" s="35"/>
      <c r="F125" s="35"/>
      <c r="G125" s="35"/>
      <c r="H125" s="35"/>
      <c r="I125" s="35"/>
      <c r="J125" s="164">
        <f>BK125</f>
        <v>0</v>
      </c>
      <c r="K125" s="35"/>
      <c r="L125" s="38"/>
      <c r="M125" s="77"/>
      <c r="N125" s="165"/>
      <c r="O125" s="78"/>
      <c r="P125" s="166">
        <f>P126+P287</f>
        <v>0</v>
      </c>
      <c r="Q125" s="78"/>
      <c r="R125" s="166">
        <f>R126+R287</f>
        <v>52.918830610000001</v>
      </c>
      <c r="S125" s="78"/>
      <c r="T125" s="167">
        <f>T126+T287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6" t="s">
        <v>77</v>
      </c>
      <c r="AU125" s="16" t="s">
        <v>103</v>
      </c>
      <c r="BK125" s="168">
        <f>BK126+BK287</f>
        <v>0</v>
      </c>
    </row>
    <row r="126" spans="1:65" s="11" customFormat="1" ht="25.9" customHeight="1">
      <c r="B126" s="169"/>
      <c r="C126" s="170"/>
      <c r="D126" s="171" t="s">
        <v>77</v>
      </c>
      <c r="E126" s="172" t="s">
        <v>120</v>
      </c>
      <c r="F126" s="172" t="s">
        <v>121</v>
      </c>
      <c r="G126" s="170"/>
      <c r="H126" s="170"/>
      <c r="I126" s="173"/>
      <c r="J126" s="174">
        <f>BK126</f>
        <v>0</v>
      </c>
      <c r="K126" s="170"/>
      <c r="L126" s="175"/>
      <c r="M126" s="176"/>
      <c r="N126" s="177"/>
      <c r="O126" s="177"/>
      <c r="P126" s="178">
        <f>P127+P185+P195+P203+P271+P275+P284</f>
        <v>0</v>
      </c>
      <c r="Q126" s="177"/>
      <c r="R126" s="178">
        <f>R127+R185+R195+R203+R271+R275+R284</f>
        <v>52.918830610000001</v>
      </c>
      <c r="S126" s="177"/>
      <c r="T126" s="179">
        <f>T127+T185+T195+T203+T271+T275+T284</f>
        <v>0</v>
      </c>
      <c r="AR126" s="180" t="s">
        <v>86</v>
      </c>
      <c r="AT126" s="181" t="s">
        <v>77</v>
      </c>
      <c r="AU126" s="181" t="s">
        <v>78</v>
      </c>
      <c r="AY126" s="180" t="s">
        <v>122</v>
      </c>
      <c r="BK126" s="182">
        <f>BK127+BK185+BK195+BK203+BK271+BK275+BK284</f>
        <v>0</v>
      </c>
    </row>
    <row r="127" spans="1:65" s="11" customFormat="1" ht="22.9" customHeight="1">
      <c r="B127" s="169"/>
      <c r="C127" s="170"/>
      <c r="D127" s="171" t="s">
        <v>77</v>
      </c>
      <c r="E127" s="183" t="s">
        <v>86</v>
      </c>
      <c r="F127" s="183" t="s">
        <v>123</v>
      </c>
      <c r="G127" s="170"/>
      <c r="H127" s="170"/>
      <c r="I127" s="173"/>
      <c r="J127" s="184">
        <f>BK127</f>
        <v>0</v>
      </c>
      <c r="K127" s="170"/>
      <c r="L127" s="175"/>
      <c r="M127" s="176"/>
      <c r="N127" s="177"/>
      <c r="O127" s="177"/>
      <c r="P127" s="178">
        <f>SUM(P128:P184)</f>
        <v>0</v>
      </c>
      <c r="Q127" s="177"/>
      <c r="R127" s="178">
        <f>SUM(R128:R184)</f>
        <v>3.0374999999999999E-2</v>
      </c>
      <c r="S127" s="177"/>
      <c r="T127" s="179">
        <f>SUM(T128:T184)</f>
        <v>0</v>
      </c>
      <c r="AR127" s="180" t="s">
        <v>86</v>
      </c>
      <c r="AT127" s="181" t="s">
        <v>77</v>
      </c>
      <c r="AU127" s="181" t="s">
        <v>86</v>
      </c>
      <c r="AY127" s="180" t="s">
        <v>122</v>
      </c>
      <c r="BK127" s="182">
        <f>SUM(BK128:BK184)</f>
        <v>0</v>
      </c>
    </row>
    <row r="128" spans="1:65" s="1" customFormat="1" ht="24.2" customHeight="1">
      <c r="A128" s="33"/>
      <c r="B128" s="34"/>
      <c r="C128" s="185" t="s">
        <v>86</v>
      </c>
      <c r="D128" s="185" t="s">
        <v>124</v>
      </c>
      <c r="E128" s="186" t="s">
        <v>227</v>
      </c>
      <c r="F128" s="187" t="s">
        <v>228</v>
      </c>
      <c r="G128" s="188" t="s">
        <v>127</v>
      </c>
      <c r="H128" s="189">
        <v>2376.34</v>
      </c>
      <c r="I128" s="190"/>
      <c r="J128" s="191">
        <f>ROUND(I128*H128,2)</f>
        <v>0</v>
      </c>
      <c r="K128" s="187" t="s">
        <v>128</v>
      </c>
      <c r="L128" s="38"/>
      <c r="M128" s="192" t="s">
        <v>1</v>
      </c>
      <c r="N128" s="193" t="s">
        <v>43</v>
      </c>
      <c r="O128" s="70"/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129</v>
      </c>
      <c r="AT128" s="196" t="s">
        <v>124</v>
      </c>
      <c r="AU128" s="196" t="s">
        <v>88</v>
      </c>
      <c r="AY128" s="16" t="s">
        <v>122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6" t="s">
        <v>86</v>
      </c>
      <c r="BK128" s="197">
        <f>ROUND(I128*H128,2)</f>
        <v>0</v>
      </c>
      <c r="BL128" s="16" t="s">
        <v>129</v>
      </c>
      <c r="BM128" s="196" t="s">
        <v>229</v>
      </c>
    </row>
    <row r="129" spans="1:65" s="1" customFormat="1" ht="19.5">
      <c r="A129" s="33"/>
      <c r="B129" s="34"/>
      <c r="C129" s="35"/>
      <c r="D129" s="198" t="s">
        <v>131</v>
      </c>
      <c r="E129" s="35"/>
      <c r="F129" s="199" t="s">
        <v>230</v>
      </c>
      <c r="G129" s="35"/>
      <c r="H129" s="35"/>
      <c r="I129" s="200"/>
      <c r="J129" s="35"/>
      <c r="K129" s="35"/>
      <c r="L129" s="38"/>
      <c r="M129" s="201"/>
      <c r="N129" s="202"/>
      <c r="O129" s="70"/>
      <c r="P129" s="70"/>
      <c r="Q129" s="70"/>
      <c r="R129" s="70"/>
      <c r="S129" s="70"/>
      <c r="T129" s="71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131</v>
      </c>
      <c r="AU129" s="16" t="s">
        <v>88</v>
      </c>
    </row>
    <row r="130" spans="1:65" s="1" customFormat="1" ht="39">
      <c r="A130" s="33"/>
      <c r="B130" s="34"/>
      <c r="C130" s="35"/>
      <c r="D130" s="198" t="s">
        <v>133</v>
      </c>
      <c r="E130" s="35"/>
      <c r="F130" s="203" t="s">
        <v>231</v>
      </c>
      <c r="G130" s="35"/>
      <c r="H130" s="35"/>
      <c r="I130" s="200"/>
      <c r="J130" s="35"/>
      <c r="K130" s="35"/>
      <c r="L130" s="38"/>
      <c r="M130" s="201"/>
      <c r="N130" s="202"/>
      <c r="O130" s="70"/>
      <c r="P130" s="70"/>
      <c r="Q130" s="70"/>
      <c r="R130" s="70"/>
      <c r="S130" s="70"/>
      <c r="T130" s="71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6" t="s">
        <v>133</v>
      </c>
      <c r="AU130" s="16" t="s">
        <v>88</v>
      </c>
    </row>
    <row r="131" spans="1:65" s="12" customFormat="1">
      <c r="B131" s="204"/>
      <c r="C131" s="205"/>
      <c r="D131" s="198" t="s">
        <v>135</v>
      </c>
      <c r="E131" s="206" t="s">
        <v>1</v>
      </c>
      <c r="F131" s="207" t="s">
        <v>232</v>
      </c>
      <c r="G131" s="205"/>
      <c r="H131" s="208">
        <v>2376.34</v>
      </c>
      <c r="I131" s="209"/>
      <c r="J131" s="205"/>
      <c r="K131" s="205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135</v>
      </c>
      <c r="AU131" s="214" t="s">
        <v>88</v>
      </c>
      <c r="AV131" s="12" t="s">
        <v>88</v>
      </c>
      <c r="AW131" s="12" t="s">
        <v>32</v>
      </c>
      <c r="AX131" s="12" t="s">
        <v>86</v>
      </c>
      <c r="AY131" s="214" t="s">
        <v>122</v>
      </c>
    </row>
    <row r="132" spans="1:65" s="1" customFormat="1" ht="33" customHeight="1">
      <c r="A132" s="33"/>
      <c r="B132" s="34"/>
      <c r="C132" s="185" t="s">
        <v>88</v>
      </c>
      <c r="D132" s="185" t="s">
        <v>124</v>
      </c>
      <c r="E132" s="186" t="s">
        <v>233</v>
      </c>
      <c r="F132" s="187" t="s">
        <v>234</v>
      </c>
      <c r="G132" s="188" t="s">
        <v>235</v>
      </c>
      <c r="H132" s="189">
        <v>221.40199999999999</v>
      </c>
      <c r="I132" s="190"/>
      <c r="J132" s="191">
        <f>ROUND(I132*H132,2)</f>
        <v>0</v>
      </c>
      <c r="K132" s="187" t="s">
        <v>128</v>
      </c>
      <c r="L132" s="38"/>
      <c r="M132" s="192" t="s">
        <v>1</v>
      </c>
      <c r="N132" s="193" t="s">
        <v>43</v>
      </c>
      <c r="O132" s="70"/>
      <c r="P132" s="194">
        <f>O132*H132</f>
        <v>0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129</v>
      </c>
      <c r="AT132" s="196" t="s">
        <v>124</v>
      </c>
      <c r="AU132" s="196" t="s">
        <v>88</v>
      </c>
      <c r="AY132" s="16" t="s">
        <v>122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6" t="s">
        <v>86</v>
      </c>
      <c r="BK132" s="197">
        <f>ROUND(I132*H132,2)</f>
        <v>0</v>
      </c>
      <c r="BL132" s="16" t="s">
        <v>129</v>
      </c>
      <c r="BM132" s="196" t="s">
        <v>236</v>
      </c>
    </row>
    <row r="133" spans="1:65" s="1" customFormat="1" ht="19.5">
      <c r="A133" s="33"/>
      <c r="B133" s="34"/>
      <c r="C133" s="35"/>
      <c r="D133" s="198" t="s">
        <v>131</v>
      </c>
      <c r="E133" s="35"/>
      <c r="F133" s="199" t="s">
        <v>237</v>
      </c>
      <c r="G133" s="35"/>
      <c r="H133" s="35"/>
      <c r="I133" s="200"/>
      <c r="J133" s="35"/>
      <c r="K133" s="35"/>
      <c r="L133" s="38"/>
      <c r="M133" s="201"/>
      <c r="N133" s="202"/>
      <c r="O133" s="70"/>
      <c r="P133" s="70"/>
      <c r="Q133" s="70"/>
      <c r="R133" s="70"/>
      <c r="S133" s="70"/>
      <c r="T133" s="71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131</v>
      </c>
      <c r="AU133" s="16" t="s">
        <v>88</v>
      </c>
    </row>
    <row r="134" spans="1:65" s="1" customFormat="1" ht="48.75">
      <c r="A134" s="33"/>
      <c r="B134" s="34"/>
      <c r="C134" s="35"/>
      <c r="D134" s="198" t="s">
        <v>133</v>
      </c>
      <c r="E134" s="35"/>
      <c r="F134" s="203" t="s">
        <v>238</v>
      </c>
      <c r="G134" s="35"/>
      <c r="H134" s="35"/>
      <c r="I134" s="200"/>
      <c r="J134" s="35"/>
      <c r="K134" s="35"/>
      <c r="L134" s="38"/>
      <c r="M134" s="201"/>
      <c r="N134" s="202"/>
      <c r="O134" s="70"/>
      <c r="P134" s="70"/>
      <c r="Q134" s="70"/>
      <c r="R134" s="70"/>
      <c r="S134" s="70"/>
      <c r="T134" s="7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133</v>
      </c>
      <c r="AU134" s="16" t="s">
        <v>88</v>
      </c>
    </row>
    <row r="135" spans="1:65" s="13" customFormat="1" ht="22.5">
      <c r="B135" s="219"/>
      <c r="C135" s="220"/>
      <c r="D135" s="198" t="s">
        <v>135</v>
      </c>
      <c r="E135" s="221" t="s">
        <v>1</v>
      </c>
      <c r="F135" s="222" t="s">
        <v>239</v>
      </c>
      <c r="G135" s="220"/>
      <c r="H135" s="221" t="s">
        <v>1</v>
      </c>
      <c r="I135" s="223"/>
      <c r="J135" s="220"/>
      <c r="K135" s="220"/>
      <c r="L135" s="224"/>
      <c r="M135" s="225"/>
      <c r="N135" s="226"/>
      <c r="O135" s="226"/>
      <c r="P135" s="226"/>
      <c r="Q135" s="226"/>
      <c r="R135" s="226"/>
      <c r="S135" s="226"/>
      <c r="T135" s="227"/>
      <c r="AT135" s="228" t="s">
        <v>135</v>
      </c>
      <c r="AU135" s="228" t="s">
        <v>88</v>
      </c>
      <c r="AV135" s="13" t="s">
        <v>86</v>
      </c>
      <c r="AW135" s="13" t="s">
        <v>32</v>
      </c>
      <c r="AX135" s="13" t="s">
        <v>78</v>
      </c>
      <c r="AY135" s="228" t="s">
        <v>122</v>
      </c>
    </row>
    <row r="136" spans="1:65" s="12" customFormat="1">
      <c r="B136" s="204"/>
      <c r="C136" s="205"/>
      <c r="D136" s="198" t="s">
        <v>135</v>
      </c>
      <c r="E136" s="206" t="s">
        <v>1</v>
      </c>
      <c r="F136" s="207" t="s">
        <v>240</v>
      </c>
      <c r="G136" s="205"/>
      <c r="H136" s="208">
        <v>68.34</v>
      </c>
      <c r="I136" s="209"/>
      <c r="J136" s="205"/>
      <c r="K136" s="205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135</v>
      </c>
      <c r="AU136" s="214" t="s">
        <v>88</v>
      </c>
      <c r="AV136" s="12" t="s">
        <v>88</v>
      </c>
      <c r="AW136" s="12" t="s">
        <v>32</v>
      </c>
      <c r="AX136" s="12" t="s">
        <v>78</v>
      </c>
      <c r="AY136" s="214" t="s">
        <v>122</v>
      </c>
    </row>
    <row r="137" spans="1:65" s="13" customFormat="1" ht="22.5">
      <c r="B137" s="219"/>
      <c r="C137" s="220"/>
      <c r="D137" s="198" t="s">
        <v>135</v>
      </c>
      <c r="E137" s="221" t="s">
        <v>1</v>
      </c>
      <c r="F137" s="222" t="s">
        <v>241</v>
      </c>
      <c r="G137" s="220"/>
      <c r="H137" s="221" t="s">
        <v>1</v>
      </c>
      <c r="I137" s="223"/>
      <c r="J137" s="220"/>
      <c r="K137" s="220"/>
      <c r="L137" s="224"/>
      <c r="M137" s="225"/>
      <c r="N137" s="226"/>
      <c r="O137" s="226"/>
      <c r="P137" s="226"/>
      <c r="Q137" s="226"/>
      <c r="R137" s="226"/>
      <c r="S137" s="226"/>
      <c r="T137" s="227"/>
      <c r="AT137" s="228" t="s">
        <v>135</v>
      </c>
      <c r="AU137" s="228" t="s">
        <v>88</v>
      </c>
      <c r="AV137" s="13" t="s">
        <v>86</v>
      </c>
      <c r="AW137" s="13" t="s">
        <v>32</v>
      </c>
      <c r="AX137" s="13" t="s">
        <v>78</v>
      </c>
      <c r="AY137" s="228" t="s">
        <v>122</v>
      </c>
    </row>
    <row r="138" spans="1:65" s="12" customFormat="1">
      <c r="B138" s="204"/>
      <c r="C138" s="205"/>
      <c r="D138" s="198" t="s">
        <v>135</v>
      </c>
      <c r="E138" s="206" t="s">
        <v>1</v>
      </c>
      <c r="F138" s="207" t="s">
        <v>242</v>
      </c>
      <c r="G138" s="205"/>
      <c r="H138" s="208">
        <v>12.5</v>
      </c>
      <c r="I138" s="209"/>
      <c r="J138" s="205"/>
      <c r="K138" s="205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135</v>
      </c>
      <c r="AU138" s="214" t="s">
        <v>88</v>
      </c>
      <c r="AV138" s="12" t="s">
        <v>88</v>
      </c>
      <c r="AW138" s="12" t="s">
        <v>32</v>
      </c>
      <c r="AX138" s="12" t="s">
        <v>78</v>
      </c>
      <c r="AY138" s="214" t="s">
        <v>122</v>
      </c>
    </row>
    <row r="139" spans="1:65" s="13" customFormat="1" ht="22.5">
      <c r="B139" s="219"/>
      <c r="C139" s="220"/>
      <c r="D139" s="198" t="s">
        <v>135</v>
      </c>
      <c r="E139" s="221" t="s">
        <v>1</v>
      </c>
      <c r="F139" s="222" t="s">
        <v>243</v>
      </c>
      <c r="G139" s="220"/>
      <c r="H139" s="221" t="s">
        <v>1</v>
      </c>
      <c r="I139" s="223"/>
      <c r="J139" s="220"/>
      <c r="K139" s="220"/>
      <c r="L139" s="224"/>
      <c r="M139" s="225"/>
      <c r="N139" s="226"/>
      <c r="O139" s="226"/>
      <c r="P139" s="226"/>
      <c r="Q139" s="226"/>
      <c r="R139" s="226"/>
      <c r="S139" s="226"/>
      <c r="T139" s="227"/>
      <c r="AT139" s="228" t="s">
        <v>135</v>
      </c>
      <c r="AU139" s="228" t="s">
        <v>88</v>
      </c>
      <c r="AV139" s="13" t="s">
        <v>86</v>
      </c>
      <c r="AW139" s="13" t="s">
        <v>32</v>
      </c>
      <c r="AX139" s="13" t="s">
        <v>78</v>
      </c>
      <c r="AY139" s="228" t="s">
        <v>122</v>
      </c>
    </row>
    <row r="140" spans="1:65" s="12" customFormat="1">
      <c r="B140" s="204"/>
      <c r="C140" s="205"/>
      <c r="D140" s="198" t="s">
        <v>135</v>
      </c>
      <c r="E140" s="206" t="s">
        <v>1</v>
      </c>
      <c r="F140" s="207" t="s">
        <v>244</v>
      </c>
      <c r="G140" s="205"/>
      <c r="H140" s="208">
        <v>46.62</v>
      </c>
      <c r="I140" s="209"/>
      <c r="J140" s="205"/>
      <c r="K140" s="205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135</v>
      </c>
      <c r="AU140" s="214" t="s">
        <v>88</v>
      </c>
      <c r="AV140" s="12" t="s">
        <v>88</v>
      </c>
      <c r="AW140" s="12" t="s">
        <v>32</v>
      </c>
      <c r="AX140" s="12" t="s">
        <v>78</v>
      </c>
      <c r="AY140" s="214" t="s">
        <v>122</v>
      </c>
    </row>
    <row r="141" spans="1:65" s="13" customFormat="1" ht="22.5">
      <c r="B141" s="219"/>
      <c r="C141" s="220"/>
      <c r="D141" s="198" t="s">
        <v>135</v>
      </c>
      <c r="E141" s="221" t="s">
        <v>1</v>
      </c>
      <c r="F141" s="222" t="s">
        <v>245</v>
      </c>
      <c r="G141" s="220"/>
      <c r="H141" s="221" t="s">
        <v>1</v>
      </c>
      <c r="I141" s="223"/>
      <c r="J141" s="220"/>
      <c r="K141" s="220"/>
      <c r="L141" s="224"/>
      <c r="M141" s="225"/>
      <c r="N141" s="226"/>
      <c r="O141" s="226"/>
      <c r="P141" s="226"/>
      <c r="Q141" s="226"/>
      <c r="R141" s="226"/>
      <c r="S141" s="226"/>
      <c r="T141" s="227"/>
      <c r="AT141" s="228" t="s">
        <v>135</v>
      </c>
      <c r="AU141" s="228" t="s">
        <v>88</v>
      </c>
      <c r="AV141" s="13" t="s">
        <v>86</v>
      </c>
      <c r="AW141" s="13" t="s">
        <v>32</v>
      </c>
      <c r="AX141" s="13" t="s">
        <v>78</v>
      </c>
      <c r="AY141" s="228" t="s">
        <v>122</v>
      </c>
    </row>
    <row r="142" spans="1:65" s="12" customFormat="1">
      <c r="B142" s="204"/>
      <c r="C142" s="205"/>
      <c r="D142" s="198" t="s">
        <v>135</v>
      </c>
      <c r="E142" s="206" t="s">
        <v>1</v>
      </c>
      <c r="F142" s="207" t="s">
        <v>246</v>
      </c>
      <c r="G142" s="205"/>
      <c r="H142" s="208">
        <v>32.4</v>
      </c>
      <c r="I142" s="209"/>
      <c r="J142" s="205"/>
      <c r="K142" s="205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135</v>
      </c>
      <c r="AU142" s="214" t="s">
        <v>88</v>
      </c>
      <c r="AV142" s="12" t="s">
        <v>88</v>
      </c>
      <c r="AW142" s="12" t="s">
        <v>32</v>
      </c>
      <c r="AX142" s="12" t="s">
        <v>78</v>
      </c>
      <c r="AY142" s="214" t="s">
        <v>122</v>
      </c>
    </row>
    <row r="143" spans="1:65" s="13" customFormat="1" ht="22.5">
      <c r="B143" s="219"/>
      <c r="C143" s="220"/>
      <c r="D143" s="198" t="s">
        <v>135</v>
      </c>
      <c r="E143" s="221" t="s">
        <v>1</v>
      </c>
      <c r="F143" s="222" t="s">
        <v>247</v>
      </c>
      <c r="G143" s="220"/>
      <c r="H143" s="221" t="s">
        <v>1</v>
      </c>
      <c r="I143" s="223"/>
      <c r="J143" s="220"/>
      <c r="K143" s="220"/>
      <c r="L143" s="224"/>
      <c r="M143" s="225"/>
      <c r="N143" s="226"/>
      <c r="O143" s="226"/>
      <c r="P143" s="226"/>
      <c r="Q143" s="226"/>
      <c r="R143" s="226"/>
      <c r="S143" s="226"/>
      <c r="T143" s="227"/>
      <c r="AT143" s="228" t="s">
        <v>135</v>
      </c>
      <c r="AU143" s="228" t="s">
        <v>88</v>
      </c>
      <c r="AV143" s="13" t="s">
        <v>86</v>
      </c>
      <c r="AW143" s="13" t="s">
        <v>32</v>
      </c>
      <c r="AX143" s="13" t="s">
        <v>78</v>
      </c>
      <c r="AY143" s="228" t="s">
        <v>122</v>
      </c>
    </row>
    <row r="144" spans="1:65" s="12" customFormat="1">
      <c r="B144" s="204"/>
      <c r="C144" s="205"/>
      <c r="D144" s="198" t="s">
        <v>135</v>
      </c>
      <c r="E144" s="206" t="s">
        <v>1</v>
      </c>
      <c r="F144" s="207" t="s">
        <v>78</v>
      </c>
      <c r="G144" s="205"/>
      <c r="H144" s="208">
        <v>0</v>
      </c>
      <c r="I144" s="209"/>
      <c r="J144" s="205"/>
      <c r="K144" s="205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135</v>
      </c>
      <c r="AU144" s="214" t="s">
        <v>88</v>
      </c>
      <c r="AV144" s="12" t="s">
        <v>88</v>
      </c>
      <c r="AW144" s="12" t="s">
        <v>32</v>
      </c>
      <c r="AX144" s="12" t="s">
        <v>78</v>
      </c>
      <c r="AY144" s="214" t="s">
        <v>122</v>
      </c>
    </row>
    <row r="145" spans="1:65" s="13" customFormat="1" ht="33.75">
      <c r="B145" s="219"/>
      <c r="C145" s="220"/>
      <c r="D145" s="198" t="s">
        <v>135</v>
      </c>
      <c r="E145" s="221" t="s">
        <v>1</v>
      </c>
      <c r="F145" s="222" t="s">
        <v>248</v>
      </c>
      <c r="G145" s="220"/>
      <c r="H145" s="221" t="s">
        <v>1</v>
      </c>
      <c r="I145" s="223"/>
      <c r="J145" s="220"/>
      <c r="K145" s="220"/>
      <c r="L145" s="224"/>
      <c r="M145" s="225"/>
      <c r="N145" s="226"/>
      <c r="O145" s="226"/>
      <c r="P145" s="226"/>
      <c r="Q145" s="226"/>
      <c r="R145" s="226"/>
      <c r="S145" s="226"/>
      <c r="T145" s="227"/>
      <c r="AT145" s="228" t="s">
        <v>135</v>
      </c>
      <c r="AU145" s="228" t="s">
        <v>88</v>
      </c>
      <c r="AV145" s="13" t="s">
        <v>86</v>
      </c>
      <c r="AW145" s="13" t="s">
        <v>32</v>
      </c>
      <c r="AX145" s="13" t="s">
        <v>78</v>
      </c>
      <c r="AY145" s="228" t="s">
        <v>122</v>
      </c>
    </row>
    <row r="146" spans="1:65" s="12" customFormat="1">
      <c r="B146" s="204"/>
      <c r="C146" s="205"/>
      <c r="D146" s="198" t="s">
        <v>135</v>
      </c>
      <c r="E146" s="206" t="s">
        <v>1</v>
      </c>
      <c r="F146" s="207" t="s">
        <v>249</v>
      </c>
      <c r="G146" s="205"/>
      <c r="H146" s="208">
        <v>0.108</v>
      </c>
      <c r="I146" s="209"/>
      <c r="J146" s="205"/>
      <c r="K146" s="205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135</v>
      </c>
      <c r="AU146" s="214" t="s">
        <v>88</v>
      </c>
      <c r="AV146" s="12" t="s">
        <v>88</v>
      </c>
      <c r="AW146" s="12" t="s">
        <v>32</v>
      </c>
      <c r="AX146" s="12" t="s">
        <v>78</v>
      </c>
      <c r="AY146" s="214" t="s">
        <v>122</v>
      </c>
    </row>
    <row r="147" spans="1:65" s="13" customFormat="1" ht="22.5">
      <c r="B147" s="219"/>
      <c r="C147" s="220"/>
      <c r="D147" s="198" t="s">
        <v>135</v>
      </c>
      <c r="E147" s="221" t="s">
        <v>1</v>
      </c>
      <c r="F147" s="222" t="s">
        <v>250</v>
      </c>
      <c r="G147" s="220"/>
      <c r="H147" s="221" t="s">
        <v>1</v>
      </c>
      <c r="I147" s="223"/>
      <c r="J147" s="220"/>
      <c r="K147" s="220"/>
      <c r="L147" s="224"/>
      <c r="M147" s="225"/>
      <c r="N147" s="226"/>
      <c r="O147" s="226"/>
      <c r="P147" s="226"/>
      <c r="Q147" s="226"/>
      <c r="R147" s="226"/>
      <c r="S147" s="226"/>
      <c r="T147" s="227"/>
      <c r="AT147" s="228" t="s">
        <v>135</v>
      </c>
      <c r="AU147" s="228" t="s">
        <v>88</v>
      </c>
      <c r="AV147" s="13" t="s">
        <v>86</v>
      </c>
      <c r="AW147" s="13" t="s">
        <v>32</v>
      </c>
      <c r="AX147" s="13" t="s">
        <v>78</v>
      </c>
      <c r="AY147" s="228" t="s">
        <v>122</v>
      </c>
    </row>
    <row r="148" spans="1:65" s="12" customFormat="1">
      <c r="B148" s="204"/>
      <c r="C148" s="205"/>
      <c r="D148" s="198" t="s">
        <v>135</v>
      </c>
      <c r="E148" s="206" t="s">
        <v>1</v>
      </c>
      <c r="F148" s="207" t="s">
        <v>251</v>
      </c>
      <c r="G148" s="205"/>
      <c r="H148" s="208">
        <v>46.71</v>
      </c>
      <c r="I148" s="209"/>
      <c r="J148" s="205"/>
      <c r="K148" s="205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135</v>
      </c>
      <c r="AU148" s="214" t="s">
        <v>88</v>
      </c>
      <c r="AV148" s="12" t="s">
        <v>88</v>
      </c>
      <c r="AW148" s="12" t="s">
        <v>32</v>
      </c>
      <c r="AX148" s="12" t="s">
        <v>78</v>
      </c>
      <c r="AY148" s="214" t="s">
        <v>122</v>
      </c>
    </row>
    <row r="149" spans="1:65" s="13" customFormat="1">
      <c r="B149" s="219"/>
      <c r="C149" s="220"/>
      <c r="D149" s="198" t="s">
        <v>135</v>
      </c>
      <c r="E149" s="221" t="s">
        <v>1</v>
      </c>
      <c r="F149" s="222" t="s">
        <v>252</v>
      </c>
      <c r="G149" s="220"/>
      <c r="H149" s="221" t="s">
        <v>1</v>
      </c>
      <c r="I149" s="223"/>
      <c r="J149" s="220"/>
      <c r="K149" s="220"/>
      <c r="L149" s="224"/>
      <c r="M149" s="225"/>
      <c r="N149" s="226"/>
      <c r="O149" s="226"/>
      <c r="P149" s="226"/>
      <c r="Q149" s="226"/>
      <c r="R149" s="226"/>
      <c r="S149" s="226"/>
      <c r="T149" s="227"/>
      <c r="AT149" s="228" t="s">
        <v>135</v>
      </c>
      <c r="AU149" s="228" t="s">
        <v>88</v>
      </c>
      <c r="AV149" s="13" t="s">
        <v>86</v>
      </c>
      <c r="AW149" s="13" t="s">
        <v>32</v>
      </c>
      <c r="AX149" s="13" t="s">
        <v>78</v>
      </c>
      <c r="AY149" s="228" t="s">
        <v>122</v>
      </c>
    </row>
    <row r="150" spans="1:65" s="12" customFormat="1">
      <c r="B150" s="204"/>
      <c r="C150" s="205"/>
      <c r="D150" s="198" t="s">
        <v>135</v>
      </c>
      <c r="E150" s="206" t="s">
        <v>1</v>
      </c>
      <c r="F150" s="207" t="s">
        <v>253</v>
      </c>
      <c r="G150" s="205"/>
      <c r="H150" s="208">
        <v>7.4489999999999998</v>
      </c>
      <c r="I150" s="209"/>
      <c r="J150" s="205"/>
      <c r="K150" s="205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135</v>
      </c>
      <c r="AU150" s="214" t="s">
        <v>88</v>
      </c>
      <c r="AV150" s="12" t="s">
        <v>88</v>
      </c>
      <c r="AW150" s="12" t="s">
        <v>32</v>
      </c>
      <c r="AX150" s="12" t="s">
        <v>78</v>
      </c>
      <c r="AY150" s="214" t="s">
        <v>122</v>
      </c>
    </row>
    <row r="151" spans="1:65" s="13" customFormat="1" ht="22.5">
      <c r="B151" s="219"/>
      <c r="C151" s="220"/>
      <c r="D151" s="198" t="s">
        <v>135</v>
      </c>
      <c r="E151" s="221" t="s">
        <v>1</v>
      </c>
      <c r="F151" s="222" t="s">
        <v>254</v>
      </c>
      <c r="G151" s="220"/>
      <c r="H151" s="221" t="s">
        <v>1</v>
      </c>
      <c r="I151" s="223"/>
      <c r="J151" s="220"/>
      <c r="K151" s="220"/>
      <c r="L151" s="224"/>
      <c r="M151" s="225"/>
      <c r="N151" s="226"/>
      <c r="O151" s="226"/>
      <c r="P151" s="226"/>
      <c r="Q151" s="226"/>
      <c r="R151" s="226"/>
      <c r="S151" s="226"/>
      <c r="T151" s="227"/>
      <c r="AT151" s="228" t="s">
        <v>135</v>
      </c>
      <c r="AU151" s="228" t="s">
        <v>88</v>
      </c>
      <c r="AV151" s="13" t="s">
        <v>86</v>
      </c>
      <c r="AW151" s="13" t="s">
        <v>32</v>
      </c>
      <c r="AX151" s="13" t="s">
        <v>78</v>
      </c>
      <c r="AY151" s="228" t="s">
        <v>122</v>
      </c>
    </row>
    <row r="152" spans="1:65" s="12" customFormat="1">
      <c r="B152" s="204"/>
      <c r="C152" s="205"/>
      <c r="D152" s="198" t="s">
        <v>135</v>
      </c>
      <c r="E152" s="206" t="s">
        <v>1</v>
      </c>
      <c r="F152" s="207" t="s">
        <v>255</v>
      </c>
      <c r="G152" s="205"/>
      <c r="H152" s="208">
        <v>7.2750000000000004</v>
      </c>
      <c r="I152" s="209"/>
      <c r="J152" s="205"/>
      <c r="K152" s="205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135</v>
      </c>
      <c r="AU152" s="214" t="s">
        <v>88</v>
      </c>
      <c r="AV152" s="12" t="s">
        <v>88</v>
      </c>
      <c r="AW152" s="12" t="s">
        <v>32</v>
      </c>
      <c r="AX152" s="12" t="s">
        <v>78</v>
      </c>
      <c r="AY152" s="214" t="s">
        <v>122</v>
      </c>
    </row>
    <row r="153" spans="1:65" s="14" customFormat="1">
      <c r="B153" s="229"/>
      <c r="C153" s="230"/>
      <c r="D153" s="198" t="s">
        <v>135</v>
      </c>
      <c r="E153" s="231" t="s">
        <v>1</v>
      </c>
      <c r="F153" s="232" t="s">
        <v>256</v>
      </c>
      <c r="G153" s="230"/>
      <c r="H153" s="233">
        <v>221.40200000000004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AT153" s="239" t="s">
        <v>135</v>
      </c>
      <c r="AU153" s="239" t="s">
        <v>88</v>
      </c>
      <c r="AV153" s="14" t="s">
        <v>129</v>
      </c>
      <c r="AW153" s="14" t="s">
        <v>32</v>
      </c>
      <c r="AX153" s="14" t="s">
        <v>86</v>
      </c>
      <c r="AY153" s="239" t="s">
        <v>122</v>
      </c>
    </row>
    <row r="154" spans="1:65" s="1" customFormat="1" ht="37.9" customHeight="1">
      <c r="A154" s="33"/>
      <c r="B154" s="34"/>
      <c r="C154" s="185" t="s">
        <v>141</v>
      </c>
      <c r="D154" s="185" t="s">
        <v>124</v>
      </c>
      <c r="E154" s="186" t="s">
        <v>257</v>
      </c>
      <c r="F154" s="187" t="s">
        <v>258</v>
      </c>
      <c r="G154" s="188" t="s">
        <v>235</v>
      </c>
      <c r="H154" s="189">
        <v>486.72800000000001</v>
      </c>
      <c r="I154" s="190"/>
      <c r="J154" s="191">
        <f>ROUND(I154*H154,2)</f>
        <v>0</v>
      </c>
      <c r="K154" s="187" t="s">
        <v>128</v>
      </c>
      <c r="L154" s="38"/>
      <c r="M154" s="192" t="s">
        <v>1</v>
      </c>
      <c r="N154" s="193" t="s">
        <v>43</v>
      </c>
      <c r="O154" s="70"/>
      <c r="P154" s="194">
        <f>O154*H154</f>
        <v>0</v>
      </c>
      <c r="Q154" s="194">
        <v>0</v>
      </c>
      <c r="R154" s="194">
        <f>Q154*H154</f>
        <v>0</v>
      </c>
      <c r="S154" s="194">
        <v>0</v>
      </c>
      <c r="T154" s="195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6" t="s">
        <v>129</v>
      </c>
      <c r="AT154" s="196" t="s">
        <v>124</v>
      </c>
      <c r="AU154" s="196" t="s">
        <v>88</v>
      </c>
      <c r="AY154" s="16" t="s">
        <v>122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6" t="s">
        <v>86</v>
      </c>
      <c r="BK154" s="197">
        <f>ROUND(I154*H154,2)</f>
        <v>0</v>
      </c>
      <c r="BL154" s="16" t="s">
        <v>129</v>
      </c>
      <c r="BM154" s="196" t="s">
        <v>259</v>
      </c>
    </row>
    <row r="155" spans="1:65" s="1" customFormat="1" ht="39">
      <c r="A155" s="33"/>
      <c r="B155" s="34"/>
      <c r="C155" s="35"/>
      <c r="D155" s="198" t="s">
        <v>131</v>
      </c>
      <c r="E155" s="35"/>
      <c r="F155" s="199" t="s">
        <v>260</v>
      </c>
      <c r="G155" s="35"/>
      <c r="H155" s="35"/>
      <c r="I155" s="200"/>
      <c r="J155" s="35"/>
      <c r="K155" s="35"/>
      <c r="L155" s="38"/>
      <c r="M155" s="201"/>
      <c r="N155" s="202"/>
      <c r="O155" s="70"/>
      <c r="P155" s="70"/>
      <c r="Q155" s="70"/>
      <c r="R155" s="70"/>
      <c r="S155" s="70"/>
      <c r="T155" s="71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6" t="s">
        <v>131</v>
      </c>
      <c r="AU155" s="16" t="s">
        <v>88</v>
      </c>
    </row>
    <row r="156" spans="1:65" s="1" customFormat="1" ht="29.25">
      <c r="A156" s="33"/>
      <c r="B156" s="34"/>
      <c r="C156" s="35"/>
      <c r="D156" s="198" t="s">
        <v>133</v>
      </c>
      <c r="E156" s="35"/>
      <c r="F156" s="203" t="s">
        <v>261</v>
      </c>
      <c r="G156" s="35"/>
      <c r="H156" s="35"/>
      <c r="I156" s="200"/>
      <c r="J156" s="35"/>
      <c r="K156" s="35"/>
      <c r="L156" s="38"/>
      <c r="M156" s="201"/>
      <c r="N156" s="202"/>
      <c r="O156" s="70"/>
      <c r="P156" s="70"/>
      <c r="Q156" s="70"/>
      <c r="R156" s="70"/>
      <c r="S156" s="70"/>
      <c r="T156" s="71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133</v>
      </c>
      <c r="AU156" s="16" t="s">
        <v>88</v>
      </c>
    </row>
    <row r="157" spans="1:65" s="12" customFormat="1">
      <c r="B157" s="204"/>
      <c r="C157" s="205"/>
      <c r="D157" s="198" t="s">
        <v>135</v>
      </c>
      <c r="E157" s="206" t="s">
        <v>1</v>
      </c>
      <c r="F157" s="207" t="s">
        <v>262</v>
      </c>
      <c r="G157" s="205"/>
      <c r="H157" s="208">
        <v>486.72800000000001</v>
      </c>
      <c r="I157" s="209"/>
      <c r="J157" s="205"/>
      <c r="K157" s="205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135</v>
      </c>
      <c r="AU157" s="214" t="s">
        <v>88</v>
      </c>
      <c r="AV157" s="12" t="s">
        <v>88</v>
      </c>
      <c r="AW157" s="12" t="s">
        <v>32</v>
      </c>
      <c r="AX157" s="12" t="s">
        <v>86</v>
      </c>
      <c r="AY157" s="214" t="s">
        <v>122</v>
      </c>
    </row>
    <row r="158" spans="1:65" s="1" customFormat="1" ht="24.2" customHeight="1">
      <c r="A158" s="33"/>
      <c r="B158" s="34"/>
      <c r="C158" s="185" t="s">
        <v>129</v>
      </c>
      <c r="D158" s="185" t="s">
        <v>124</v>
      </c>
      <c r="E158" s="186" t="s">
        <v>263</v>
      </c>
      <c r="F158" s="187" t="s">
        <v>264</v>
      </c>
      <c r="G158" s="188" t="s">
        <v>127</v>
      </c>
      <c r="H158" s="189">
        <v>2760.7</v>
      </c>
      <c r="I158" s="190"/>
      <c r="J158" s="191">
        <f>ROUND(I158*H158,2)</f>
        <v>0</v>
      </c>
      <c r="K158" s="187" t="s">
        <v>128</v>
      </c>
      <c r="L158" s="38"/>
      <c r="M158" s="192" t="s">
        <v>1</v>
      </c>
      <c r="N158" s="193" t="s">
        <v>43</v>
      </c>
      <c r="O158" s="70"/>
      <c r="P158" s="194">
        <f>O158*H158</f>
        <v>0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129</v>
      </c>
      <c r="AT158" s="196" t="s">
        <v>124</v>
      </c>
      <c r="AU158" s="196" t="s">
        <v>88</v>
      </c>
      <c r="AY158" s="16" t="s">
        <v>122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6" t="s">
        <v>86</v>
      </c>
      <c r="BK158" s="197">
        <f>ROUND(I158*H158,2)</f>
        <v>0</v>
      </c>
      <c r="BL158" s="16" t="s">
        <v>129</v>
      </c>
      <c r="BM158" s="196" t="s">
        <v>265</v>
      </c>
    </row>
    <row r="159" spans="1:65" s="1" customFormat="1" ht="19.5">
      <c r="A159" s="33"/>
      <c r="B159" s="34"/>
      <c r="C159" s="35"/>
      <c r="D159" s="198" t="s">
        <v>131</v>
      </c>
      <c r="E159" s="35"/>
      <c r="F159" s="199" t="s">
        <v>266</v>
      </c>
      <c r="G159" s="35"/>
      <c r="H159" s="35"/>
      <c r="I159" s="200"/>
      <c r="J159" s="35"/>
      <c r="K159" s="35"/>
      <c r="L159" s="38"/>
      <c r="M159" s="201"/>
      <c r="N159" s="202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131</v>
      </c>
      <c r="AU159" s="16" t="s">
        <v>88</v>
      </c>
    </row>
    <row r="160" spans="1:65" s="1" customFormat="1" ht="29.25">
      <c r="A160" s="33"/>
      <c r="B160" s="34"/>
      <c r="C160" s="35"/>
      <c r="D160" s="198" t="s">
        <v>133</v>
      </c>
      <c r="E160" s="35"/>
      <c r="F160" s="203" t="s">
        <v>267</v>
      </c>
      <c r="G160" s="35"/>
      <c r="H160" s="35"/>
      <c r="I160" s="200"/>
      <c r="J160" s="35"/>
      <c r="K160" s="35"/>
      <c r="L160" s="38"/>
      <c r="M160" s="201"/>
      <c r="N160" s="202"/>
      <c r="O160" s="70"/>
      <c r="P160" s="70"/>
      <c r="Q160" s="70"/>
      <c r="R160" s="70"/>
      <c r="S160" s="70"/>
      <c r="T160" s="71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6" t="s">
        <v>133</v>
      </c>
      <c r="AU160" s="16" t="s">
        <v>88</v>
      </c>
    </row>
    <row r="161" spans="1:65" s="1" customFormat="1" ht="24.2" customHeight="1">
      <c r="A161" s="33"/>
      <c r="B161" s="34"/>
      <c r="C161" s="185" t="s">
        <v>153</v>
      </c>
      <c r="D161" s="185" t="s">
        <v>124</v>
      </c>
      <c r="E161" s="186" t="s">
        <v>268</v>
      </c>
      <c r="F161" s="187" t="s">
        <v>269</v>
      </c>
      <c r="G161" s="188" t="s">
        <v>127</v>
      </c>
      <c r="H161" s="189">
        <v>2377.42</v>
      </c>
      <c r="I161" s="190"/>
      <c r="J161" s="191">
        <f>ROUND(I161*H161,2)</f>
        <v>0</v>
      </c>
      <c r="K161" s="187" t="s">
        <v>128</v>
      </c>
      <c r="L161" s="38"/>
      <c r="M161" s="192" t="s">
        <v>1</v>
      </c>
      <c r="N161" s="193" t="s">
        <v>43</v>
      </c>
      <c r="O161" s="70"/>
      <c r="P161" s="194">
        <f>O161*H161</f>
        <v>0</v>
      </c>
      <c r="Q161" s="194">
        <v>0</v>
      </c>
      <c r="R161" s="194">
        <f>Q161*H161</f>
        <v>0</v>
      </c>
      <c r="S161" s="194">
        <v>0</v>
      </c>
      <c r="T161" s="195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6" t="s">
        <v>129</v>
      </c>
      <c r="AT161" s="196" t="s">
        <v>124</v>
      </c>
      <c r="AU161" s="196" t="s">
        <v>88</v>
      </c>
      <c r="AY161" s="16" t="s">
        <v>122</v>
      </c>
      <c r="BE161" s="197">
        <f>IF(N161="základní",J161,0)</f>
        <v>0</v>
      </c>
      <c r="BF161" s="197">
        <f>IF(N161="snížená",J161,0)</f>
        <v>0</v>
      </c>
      <c r="BG161" s="197">
        <f>IF(N161="zákl. přenesená",J161,0)</f>
        <v>0</v>
      </c>
      <c r="BH161" s="197">
        <f>IF(N161="sníž. přenesená",J161,0)</f>
        <v>0</v>
      </c>
      <c r="BI161" s="197">
        <f>IF(N161="nulová",J161,0)</f>
        <v>0</v>
      </c>
      <c r="BJ161" s="16" t="s">
        <v>86</v>
      </c>
      <c r="BK161" s="197">
        <f>ROUND(I161*H161,2)</f>
        <v>0</v>
      </c>
      <c r="BL161" s="16" t="s">
        <v>129</v>
      </c>
      <c r="BM161" s="196" t="s">
        <v>270</v>
      </c>
    </row>
    <row r="162" spans="1:65" s="1" customFormat="1" ht="19.5">
      <c r="A162" s="33"/>
      <c r="B162" s="34"/>
      <c r="C162" s="35"/>
      <c r="D162" s="198" t="s">
        <v>131</v>
      </c>
      <c r="E162" s="35"/>
      <c r="F162" s="199" t="s">
        <v>271</v>
      </c>
      <c r="G162" s="35"/>
      <c r="H162" s="35"/>
      <c r="I162" s="200"/>
      <c r="J162" s="35"/>
      <c r="K162" s="35"/>
      <c r="L162" s="38"/>
      <c r="M162" s="201"/>
      <c r="N162" s="202"/>
      <c r="O162" s="70"/>
      <c r="P162" s="70"/>
      <c r="Q162" s="70"/>
      <c r="R162" s="70"/>
      <c r="S162" s="70"/>
      <c r="T162" s="71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6" t="s">
        <v>131</v>
      </c>
      <c r="AU162" s="16" t="s">
        <v>88</v>
      </c>
    </row>
    <row r="163" spans="1:65" s="12" customFormat="1">
      <c r="B163" s="204"/>
      <c r="C163" s="205"/>
      <c r="D163" s="198" t="s">
        <v>135</v>
      </c>
      <c r="E163" s="206" t="s">
        <v>1</v>
      </c>
      <c r="F163" s="207" t="s">
        <v>272</v>
      </c>
      <c r="G163" s="205"/>
      <c r="H163" s="208">
        <v>2377.42</v>
      </c>
      <c r="I163" s="209"/>
      <c r="J163" s="205"/>
      <c r="K163" s="205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135</v>
      </c>
      <c r="AU163" s="214" t="s">
        <v>88</v>
      </c>
      <c r="AV163" s="12" t="s">
        <v>88</v>
      </c>
      <c r="AW163" s="12" t="s">
        <v>32</v>
      </c>
      <c r="AX163" s="12" t="s">
        <v>86</v>
      </c>
      <c r="AY163" s="214" t="s">
        <v>122</v>
      </c>
    </row>
    <row r="164" spans="1:65" s="1" customFormat="1" ht="16.5" customHeight="1">
      <c r="A164" s="33"/>
      <c r="B164" s="34"/>
      <c r="C164" s="185" t="s">
        <v>159</v>
      </c>
      <c r="D164" s="185" t="s">
        <v>124</v>
      </c>
      <c r="E164" s="186" t="s">
        <v>273</v>
      </c>
      <c r="F164" s="187" t="s">
        <v>274</v>
      </c>
      <c r="G164" s="188" t="s">
        <v>235</v>
      </c>
      <c r="H164" s="189">
        <v>71.594999999999999</v>
      </c>
      <c r="I164" s="190"/>
      <c r="J164" s="191">
        <f>ROUND(I164*H164,2)</f>
        <v>0</v>
      </c>
      <c r="K164" s="187" t="s">
        <v>128</v>
      </c>
      <c r="L164" s="38"/>
      <c r="M164" s="192" t="s">
        <v>1</v>
      </c>
      <c r="N164" s="193" t="s">
        <v>43</v>
      </c>
      <c r="O164" s="70"/>
      <c r="P164" s="194">
        <f>O164*H164</f>
        <v>0</v>
      </c>
      <c r="Q164" s="194">
        <v>0</v>
      </c>
      <c r="R164" s="194">
        <f>Q164*H164</f>
        <v>0</v>
      </c>
      <c r="S164" s="194">
        <v>0</v>
      </c>
      <c r="T164" s="195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6" t="s">
        <v>129</v>
      </c>
      <c r="AT164" s="196" t="s">
        <v>124</v>
      </c>
      <c r="AU164" s="196" t="s">
        <v>88</v>
      </c>
      <c r="AY164" s="16" t="s">
        <v>122</v>
      </c>
      <c r="BE164" s="197">
        <f>IF(N164="základní",J164,0)</f>
        <v>0</v>
      </c>
      <c r="BF164" s="197">
        <f>IF(N164="snížená",J164,0)</f>
        <v>0</v>
      </c>
      <c r="BG164" s="197">
        <f>IF(N164="zákl. přenesená",J164,0)</f>
        <v>0</v>
      </c>
      <c r="BH164" s="197">
        <f>IF(N164="sníž. přenesená",J164,0)</f>
        <v>0</v>
      </c>
      <c r="BI164" s="197">
        <f>IF(N164="nulová",J164,0)</f>
        <v>0</v>
      </c>
      <c r="BJ164" s="16" t="s">
        <v>86</v>
      </c>
      <c r="BK164" s="197">
        <f>ROUND(I164*H164,2)</f>
        <v>0</v>
      </c>
      <c r="BL164" s="16" t="s">
        <v>129</v>
      </c>
      <c r="BM164" s="196" t="s">
        <v>275</v>
      </c>
    </row>
    <row r="165" spans="1:65" s="1" customFormat="1" ht="29.25">
      <c r="A165" s="33"/>
      <c r="B165" s="34"/>
      <c r="C165" s="35"/>
      <c r="D165" s="198" t="s">
        <v>131</v>
      </c>
      <c r="E165" s="35"/>
      <c r="F165" s="199" t="s">
        <v>276</v>
      </c>
      <c r="G165" s="35"/>
      <c r="H165" s="35"/>
      <c r="I165" s="200"/>
      <c r="J165" s="35"/>
      <c r="K165" s="35"/>
      <c r="L165" s="38"/>
      <c r="M165" s="201"/>
      <c r="N165" s="202"/>
      <c r="O165" s="70"/>
      <c r="P165" s="70"/>
      <c r="Q165" s="70"/>
      <c r="R165" s="70"/>
      <c r="S165" s="70"/>
      <c r="T165" s="71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6" t="s">
        <v>131</v>
      </c>
      <c r="AU165" s="16" t="s">
        <v>88</v>
      </c>
    </row>
    <row r="166" spans="1:65" s="1" customFormat="1" ht="19.5">
      <c r="A166" s="33"/>
      <c r="B166" s="34"/>
      <c r="C166" s="35"/>
      <c r="D166" s="198" t="s">
        <v>133</v>
      </c>
      <c r="E166" s="35"/>
      <c r="F166" s="203" t="s">
        <v>277</v>
      </c>
      <c r="G166" s="35"/>
      <c r="H166" s="35"/>
      <c r="I166" s="200"/>
      <c r="J166" s="35"/>
      <c r="K166" s="35"/>
      <c r="L166" s="38"/>
      <c r="M166" s="201"/>
      <c r="N166" s="202"/>
      <c r="O166" s="70"/>
      <c r="P166" s="70"/>
      <c r="Q166" s="70"/>
      <c r="R166" s="70"/>
      <c r="S166" s="70"/>
      <c r="T166" s="71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133</v>
      </c>
      <c r="AU166" s="16" t="s">
        <v>88</v>
      </c>
    </row>
    <row r="167" spans="1:65" s="12" customFormat="1">
      <c r="B167" s="204"/>
      <c r="C167" s="205"/>
      <c r="D167" s="198" t="s">
        <v>135</v>
      </c>
      <c r="E167" s="206" t="s">
        <v>1</v>
      </c>
      <c r="F167" s="207" t="s">
        <v>278</v>
      </c>
      <c r="G167" s="205"/>
      <c r="H167" s="208">
        <v>71.594999999999999</v>
      </c>
      <c r="I167" s="209"/>
      <c r="J167" s="205"/>
      <c r="K167" s="205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135</v>
      </c>
      <c r="AU167" s="214" t="s">
        <v>88</v>
      </c>
      <c r="AV167" s="12" t="s">
        <v>88</v>
      </c>
      <c r="AW167" s="12" t="s">
        <v>32</v>
      </c>
      <c r="AX167" s="12" t="s">
        <v>86</v>
      </c>
      <c r="AY167" s="214" t="s">
        <v>122</v>
      </c>
    </row>
    <row r="168" spans="1:65" s="1" customFormat="1" ht="24.2" customHeight="1">
      <c r="A168" s="33"/>
      <c r="B168" s="34"/>
      <c r="C168" s="240" t="s">
        <v>165</v>
      </c>
      <c r="D168" s="240" t="s">
        <v>279</v>
      </c>
      <c r="E168" s="241" t="s">
        <v>280</v>
      </c>
      <c r="F168" s="242" t="s">
        <v>281</v>
      </c>
      <c r="G168" s="243" t="s">
        <v>217</v>
      </c>
      <c r="H168" s="244">
        <v>114.55200000000001</v>
      </c>
      <c r="I168" s="245"/>
      <c r="J168" s="246">
        <f>ROUND(I168*H168,2)</f>
        <v>0</v>
      </c>
      <c r="K168" s="242" t="s">
        <v>1</v>
      </c>
      <c r="L168" s="247"/>
      <c r="M168" s="248" t="s">
        <v>1</v>
      </c>
      <c r="N168" s="249" t="s">
        <v>43</v>
      </c>
      <c r="O168" s="70"/>
      <c r="P168" s="194">
        <f>O168*H168</f>
        <v>0</v>
      </c>
      <c r="Q168" s="194">
        <v>0</v>
      </c>
      <c r="R168" s="194">
        <f>Q168*H168</f>
        <v>0</v>
      </c>
      <c r="S168" s="194">
        <v>0</v>
      </c>
      <c r="T168" s="195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6" t="s">
        <v>171</v>
      </c>
      <c r="AT168" s="196" t="s">
        <v>279</v>
      </c>
      <c r="AU168" s="196" t="s">
        <v>88</v>
      </c>
      <c r="AY168" s="16" t="s">
        <v>122</v>
      </c>
      <c r="BE168" s="197">
        <f>IF(N168="základní",J168,0)</f>
        <v>0</v>
      </c>
      <c r="BF168" s="197">
        <f>IF(N168="snížená",J168,0)</f>
        <v>0</v>
      </c>
      <c r="BG168" s="197">
        <f>IF(N168="zákl. přenesená",J168,0)</f>
        <v>0</v>
      </c>
      <c r="BH168" s="197">
        <f>IF(N168="sníž. přenesená",J168,0)</f>
        <v>0</v>
      </c>
      <c r="BI168" s="197">
        <f>IF(N168="nulová",J168,0)</f>
        <v>0</v>
      </c>
      <c r="BJ168" s="16" t="s">
        <v>86</v>
      </c>
      <c r="BK168" s="197">
        <f>ROUND(I168*H168,2)</f>
        <v>0</v>
      </c>
      <c r="BL168" s="16" t="s">
        <v>129</v>
      </c>
      <c r="BM168" s="196" t="s">
        <v>282</v>
      </c>
    </row>
    <row r="169" spans="1:65" s="1" customFormat="1">
      <c r="A169" s="33"/>
      <c r="B169" s="34"/>
      <c r="C169" s="35"/>
      <c r="D169" s="198" t="s">
        <v>131</v>
      </c>
      <c r="E169" s="35"/>
      <c r="F169" s="199" t="s">
        <v>281</v>
      </c>
      <c r="G169" s="35"/>
      <c r="H169" s="35"/>
      <c r="I169" s="200"/>
      <c r="J169" s="35"/>
      <c r="K169" s="35"/>
      <c r="L169" s="38"/>
      <c r="M169" s="201"/>
      <c r="N169" s="202"/>
      <c r="O169" s="70"/>
      <c r="P169" s="70"/>
      <c r="Q169" s="70"/>
      <c r="R169" s="70"/>
      <c r="S169" s="70"/>
      <c r="T169" s="71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6" t="s">
        <v>131</v>
      </c>
      <c r="AU169" s="16" t="s">
        <v>88</v>
      </c>
    </row>
    <row r="170" spans="1:65" s="1" customFormat="1" ht="19.5">
      <c r="A170" s="33"/>
      <c r="B170" s="34"/>
      <c r="C170" s="35"/>
      <c r="D170" s="198" t="s">
        <v>133</v>
      </c>
      <c r="E170" s="35"/>
      <c r="F170" s="203" t="s">
        <v>277</v>
      </c>
      <c r="G170" s="35"/>
      <c r="H170" s="35"/>
      <c r="I170" s="200"/>
      <c r="J170" s="35"/>
      <c r="K170" s="35"/>
      <c r="L170" s="38"/>
      <c r="M170" s="201"/>
      <c r="N170" s="202"/>
      <c r="O170" s="70"/>
      <c r="P170" s="70"/>
      <c r="Q170" s="70"/>
      <c r="R170" s="70"/>
      <c r="S170" s="70"/>
      <c r="T170" s="71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6" t="s">
        <v>133</v>
      </c>
      <c r="AU170" s="16" t="s">
        <v>88</v>
      </c>
    </row>
    <row r="171" spans="1:65" s="12" customFormat="1">
      <c r="B171" s="204"/>
      <c r="C171" s="205"/>
      <c r="D171" s="198" t="s">
        <v>135</v>
      </c>
      <c r="E171" s="206" t="s">
        <v>1</v>
      </c>
      <c r="F171" s="207" t="s">
        <v>283</v>
      </c>
      <c r="G171" s="205"/>
      <c r="H171" s="208">
        <v>114.55200000000001</v>
      </c>
      <c r="I171" s="209"/>
      <c r="J171" s="205"/>
      <c r="K171" s="205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135</v>
      </c>
      <c r="AU171" s="214" t="s">
        <v>88</v>
      </c>
      <c r="AV171" s="12" t="s">
        <v>88</v>
      </c>
      <c r="AW171" s="12" t="s">
        <v>32</v>
      </c>
      <c r="AX171" s="12" t="s">
        <v>86</v>
      </c>
      <c r="AY171" s="214" t="s">
        <v>122</v>
      </c>
    </row>
    <row r="172" spans="1:65" s="1" customFormat="1" ht="24.2" customHeight="1">
      <c r="A172" s="33"/>
      <c r="B172" s="34"/>
      <c r="C172" s="185" t="s">
        <v>171</v>
      </c>
      <c r="D172" s="185" t="s">
        <v>124</v>
      </c>
      <c r="E172" s="186" t="s">
        <v>284</v>
      </c>
      <c r="F172" s="187" t="s">
        <v>285</v>
      </c>
      <c r="G172" s="188" t="s">
        <v>235</v>
      </c>
      <c r="H172" s="189">
        <v>121.5</v>
      </c>
      <c r="I172" s="190"/>
      <c r="J172" s="191">
        <f>ROUND(I172*H172,2)</f>
        <v>0</v>
      </c>
      <c r="K172" s="187" t="s">
        <v>128</v>
      </c>
      <c r="L172" s="38"/>
      <c r="M172" s="192" t="s">
        <v>1</v>
      </c>
      <c r="N172" s="193" t="s">
        <v>43</v>
      </c>
      <c r="O172" s="70"/>
      <c r="P172" s="194">
        <f>O172*H172</f>
        <v>0</v>
      </c>
      <c r="Q172" s="194">
        <v>0</v>
      </c>
      <c r="R172" s="194">
        <f>Q172*H172</f>
        <v>0</v>
      </c>
      <c r="S172" s="194">
        <v>0</v>
      </c>
      <c r="T172" s="195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6" t="s">
        <v>129</v>
      </c>
      <c r="AT172" s="196" t="s">
        <v>124</v>
      </c>
      <c r="AU172" s="196" t="s">
        <v>88</v>
      </c>
      <c r="AY172" s="16" t="s">
        <v>122</v>
      </c>
      <c r="BE172" s="197">
        <f>IF(N172="základní",J172,0)</f>
        <v>0</v>
      </c>
      <c r="BF172" s="197">
        <f>IF(N172="snížená",J172,0)</f>
        <v>0</v>
      </c>
      <c r="BG172" s="197">
        <f>IF(N172="zákl. přenesená",J172,0)</f>
        <v>0</v>
      </c>
      <c r="BH172" s="197">
        <f>IF(N172="sníž. přenesená",J172,0)</f>
        <v>0</v>
      </c>
      <c r="BI172" s="197">
        <f>IF(N172="nulová",J172,0)</f>
        <v>0</v>
      </c>
      <c r="BJ172" s="16" t="s">
        <v>86</v>
      </c>
      <c r="BK172" s="197">
        <f>ROUND(I172*H172,2)</f>
        <v>0</v>
      </c>
      <c r="BL172" s="16" t="s">
        <v>129</v>
      </c>
      <c r="BM172" s="196" t="s">
        <v>286</v>
      </c>
    </row>
    <row r="173" spans="1:65" s="1" customFormat="1" ht="29.25">
      <c r="A173" s="33"/>
      <c r="B173" s="34"/>
      <c r="C173" s="35"/>
      <c r="D173" s="198" t="s">
        <v>131</v>
      </c>
      <c r="E173" s="35"/>
      <c r="F173" s="199" t="s">
        <v>287</v>
      </c>
      <c r="G173" s="35"/>
      <c r="H173" s="35"/>
      <c r="I173" s="200"/>
      <c r="J173" s="35"/>
      <c r="K173" s="35"/>
      <c r="L173" s="38"/>
      <c r="M173" s="201"/>
      <c r="N173" s="202"/>
      <c r="O173" s="70"/>
      <c r="P173" s="70"/>
      <c r="Q173" s="70"/>
      <c r="R173" s="70"/>
      <c r="S173" s="70"/>
      <c r="T173" s="71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6" t="s">
        <v>131</v>
      </c>
      <c r="AU173" s="16" t="s">
        <v>88</v>
      </c>
    </row>
    <row r="174" spans="1:65" s="1" customFormat="1" ht="39">
      <c r="A174" s="33"/>
      <c r="B174" s="34"/>
      <c r="C174" s="35"/>
      <c r="D174" s="198" t="s">
        <v>133</v>
      </c>
      <c r="E174" s="35"/>
      <c r="F174" s="203" t="s">
        <v>288</v>
      </c>
      <c r="G174" s="35"/>
      <c r="H174" s="35"/>
      <c r="I174" s="200"/>
      <c r="J174" s="35"/>
      <c r="K174" s="35"/>
      <c r="L174" s="38"/>
      <c r="M174" s="201"/>
      <c r="N174" s="202"/>
      <c r="O174" s="70"/>
      <c r="P174" s="70"/>
      <c r="Q174" s="70"/>
      <c r="R174" s="70"/>
      <c r="S174" s="70"/>
      <c r="T174" s="71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133</v>
      </c>
      <c r="AU174" s="16" t="s">
        <v>88</v>
      </c>
    </row>
    <row r="175" spans="1:65" s="12" customFormat="1">
      <c r="B175" s="204"/>
      <c r="C175" s="205"/>
      <c r="D175" s="198" t="s">
        <v>135</v>
      </c>
      <c r="E175" s="206" t="s">
        <v>1</v>
      </c>
      <c r="F175" s="207" t="s">
        <v>289</v>
      </c>
      <c r="G175" s="205"/>
      <c r="H175" s="208">
        <v>121.5</v>
      </c>
      <c r="I175" s="209"/>
      <c r="J175" s="205"/>
      <c r="K175" s="205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135</v>
      </c>
      <c r="AU175" s="214" t="s">
        <v>88</v>
      </c>
      <c r="AV175" s="12" t="s">
        <v>88</v>
      </c>
      <c r="AW175" s="12" t="s">
        <v>32</v>
      </c>
      <c r="AX175" s="12" t="s">
        <v>86</v>
      </c>
      <c r="AY175" s="214" t="s">
        <v>122</v>
      </c>
    </row>
    <row r="176" spans="1:65" s="1" customFormat="1" ht="16.5" customHeight="1">
      <c r="A176" s="33"/>
      <c r="B176" s="34"/>
      <c r="C176" s="240" t="s">
        <v>177</v>
      </c>
      <c r="D176" s="240" t="s">
        <v>279</v>
      </c>
      <c r="E176" s="241" t="s">
        <v>290</v>
      </c>
      <c r="F176" s="242" t="s">
        <v>291</v>
      </c>
      <c r="G176" s="243" t="s">
        <v>217</v>
      </c>
      <c r="H176" s="244">
        <v>91.125</v>
      </c>
      <c r="I176" s="245"/>
      <c r="J176" s="246">
        <f>ROUND(I176*H176,2)</f>
        <v>0</v>
      </c>
      <c r="K176" s="242" t="s">
        <v>1</v>
      </c>
      <c r="L176" s="247"/>
      <c r="M176" s="248" t="s">
        <v>1</v>
      </c>
      <c r="N176" s="249" t="s">
        <v>43</v>
      </c>
      <c r="O176" s="70"/>
      <c r="P176" s="194">
        <f>O176*H176</f>
        <v>0</v>
      </c>
      <c r="Q176" s="194">
        <v>0</v>
      </c>
      <c r="R176" s="194">
        <f>Q176*H176</f>
        <v>0</v>
      </c>
      <c r="S176" s="194">
        <v>0</v>
      </c>
      <c r="T176" s="195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6" t="s">
        <v>171</v>
      </c>
      <c r="AT176" s="196" t="s">
        <v>279</v>
      </c>
      <c r="AU176" s="196" t="s">
        <v>88</v>
      </c>
      <c r="AY176" s="16" t="s">
        <v>122</v>
      </c>
      <c r="BE176" s="197">
        <f>IF(N176="základní",J176,0)</f>
        <v>0</v>
      </c>
      <c r="BF176" s="197">
        <f>IF(N176="snížená",J176,0)</f>
        <v>0</v>
      </c>
      <c r="BG176" s="197">
        <f>IF(N176="zákl. přenesená",J176,0)</f>
        <v>0</v>
      </c>
      <c r="BH176" s="197">
        <f>IF(N176="sníž. přenesená",J176,0)</f>
        <v>0</v>
      </c>
      <c r="BI176" s="197">
        <f>IF(N176="nulová",J176,0)</f>
        <v>0</v>
      </c>
      <c r="BJ176" s="16" t="s">
        <v>86</v>
      </c>
      <c r="BK176" s="197">
        <f>ROUND(I176*H176,2)</f>
        <v>0</v>
      </c>
      <c r="BL176" s="16" t="s">
        <v>129</v>
      </c>
      <c r="BM176" s="196" t="s">
        <v>292</v>
      </c>
    </row>
    <row r="177" spans="1:65" s="1" customFormat="1">
      <c r="A177" s="33"/>
      <c r="B177" s="34"/>
      <c r="C177" s="35"/>
      <c r="D177" s="198" t="s">
        <v>131</v>
      </c>
      <c r="E177" s="35"/>
      <c r="F177" s="199" t="s">
        <v>291</v>
      </c>
      <c r="G177" s="35"/>
      <c r="H177" s="35"/>
      <c r="I177" s="200"/>
      <c r="J177" s="35"/>
      <c r="K177" s="35"/>
      <c r="L177" s="38"/>
      <c r="M177" s="201"/>
      <c r="N177" s="202"/>
      <c r="O177" s="70"/>
      <c r="P177" s="70"/>
      <c r="Q177" s="70"/>
      <c r="R177" s="70"/>
      <c r="S177" s="70"/>
      <c r="T177" s="71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131</v>
      </c>
      <c r="AU177" s="16" t="s">
        <v>88</v>
      </c>
    </row>
    <row r="178" spans="1:65" s="12" customFormat="1">
      <c r="B178" s="204"/>
      <c r="C178" s="205"/>
      <c r="D178" s="198" t="s">
        <v>135</v>
      </c>
      <c r="E178" s="206" t="s">
        <v>1</v>
      </c>
      <c r="F178" s="207" t="s">
        <v>293</v>
      </c>
      <c r="G178" s="205"/>
      <c r="H178" s="208">
        <v>91.125</v>
      </c>
      <c r="I178" s="209"/>
      <c r="J178" s="205"/>
      <c r="K178" s="205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135</v>
      </c>
      <c r="AU178" s="214" t="s">
        <v>88</v>
      </c>
      <c r="AV178" s="12" t="s">
        <v>88</v>
      </c>
      <c r="AW178" s="12" t="s">
        <v>32</v>
      </c>
      <c r="AX178" s="12" t="s">
        <v>86</v>
      </c>
      <c r="AY178" s="214" t="s">
        <v>122</v>
      </c>
    </row>
    <row r="179" spans="1:65" s="1" customFormat="1" ht="24.2" customHeight="1">
      <c r="A179" s="33"/>
      <c r="B179" s="34"/>
      <c r="C179" s="185" t="s">
        <v>183</v>
      </c>
      <c r="D179" s="185" t="s">
        <v>124</v>
      </c>
      <c r="E179" s="186" t="s">
        <v>294</v>
      </c>
      <c r="F179" s="187" t="s">
        <v>295</v>
      </c>
      <c r="G179" s="188" t="s">
        <v>127</v>
      </c>
      <c r="H179" s="189">
        <v>1012.5</v>
      </c>
      <c r="I179" s="190"/>
      <c r="J179" s="191">
        <f>ROUND(I179*H179,2)</f>
        <v>0</v>
      </c>
      <c r="K179" s="187" t="s">
        <v>128</v>
      </c>
      <c r="L179" s="38"/>
      <c r="M179" s="192" t="s">
        <v>1</v>
      </c>
      <c r="N179" s="193" t="s">
        <v>43</v>
      </c>
      <c r="O179" s="70"/>
      <c r="P179" s="194">
        <f>O179*H179</f>
        <v>0</v>
      </c>
      <c r="Q179" s="194">
        <v>0</v>
      </c>
      <c r="R179" s="194">
        <f>Q179*H179</f>
        <v>0</v>
      </c>
      <c r="S179" s="194">
        <v>0</v>
      </c>
      <c r="T179" s="195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6" t="s">
        <v>129</v>
      </c>
      <c r="AT179" s="196" t="s">
        <v>124</v>
      </c>
      <c r="AU179" s="196" t="s">
        <v>88</v>
      </c>
      <c r="AY179" s="16" t="s">
        <v>122</v>
      </c>
      <c r="BE179" s="197">
        <f>IF(N179="základní",J179,0)</f>
        <v>0</v>
      </c>
      <c r="BF179" s="197">
        <f>IF(N179="snížená",J179,0)</f>
        <v>0</v>
      </c>
      <c r="BG179" s="197">
        <f>IF(N179="zákl. přenesená",J179,0)</f>
        <v>0</v>
      </c>
      <c r="BH179" s="197">
        <f>IF(N179="sníž. přenesená",J179,0)</f>
        <v>0</v>
      </c>
      <c r="BI179" s="197">
        <f>IF(N179="nulová",J179,0)</f>
        <v>0</v>
      </c>
      <c r="BJ179" s="16" t="s">
        <v>86</v>
      </c>
      <c r="BK179" s="197">
        <f>ROUND(I179*H179,2)</f>
        <v>0</v>
      </c>
      <c r="BL179" s="16" t="s">
        <v>129</v>
      </c>
      <c r="BM179" s="196" t="s">
        <v>296</v>
      </c>
    </row>
    <row r="180" spans="1:65" s="1" customFormat="1" ht="19.5">
      <c r="A180" s="33"/>
      <c r="B180" s="34"/>
      <c r="C180" s="35"/>
      <c r="D180" s="198" t="s">
        <v>131</v>
      </c>
      <c r="E180" s="35"/>
      <c r="F180" s="199" t="s">
        <v>297</v>
      </c>
      <c r="G180" s="35"/>
      <c r="H180" s="35"/>
      <c r="I180" s="200"/>
      <c r="J180" s="35"/>
      <c r="K180" s="35"/>
      <c r="L180" s="38"/>
      <c r="M180" s="201"/>
      <c r="N180" s="202"/>
      <c r="O180" s="70"/>
      <c r="P180" s="70"/>
      <c r="Q180" s="70"/>
      <c r="R180" s="70"/>
      <c r="S180" s="70"/>
      <c r="T180" s="71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T180" s="16" t="s">
        <v>131</v>
      </c>
      <c r="AU180" s="16" t="s">
        <v>88</v>
      </c>
    </row>
    <row r="181" spans="1:65" s="1" customFormat="1" ht="21.75" customHeight="1">
      <c r="A181" s="33"/>
      <c r="B181" s="34"/>
      <c r="C181" s="240" t="s">
        <v>189</v>
      </c>
      <c r="D181" s="240" t="s">
        <v>279</v>
      </c>
      <c r="E181" s="241" t="s">
        <v>298</v>
      </c>
      <c r="F181" s="242" t="s">
        <v>299</v>
      </c>
      <c r="G181" s="243" t="s">
        <v>300</v>
      </c>
      <c r="H181" s="244">
        <v>30.375</v>
      </c>
      <c r="I181" s="245"/>
      <c r="J181" s="246">
        <f>ROUND(I181*H181,2)</f>
        <v>0</v>
      </c>
      <c r="K181" s="242" t="s">
        <v>1</v>
      </c>
      <c r="L181" s="247"/>
      <c r="M181" s="248" t="s">
        <v>1</v>
      </c>
      <c r="N181" s="249" t="s">
        <v>43</v>
      </c>
      <c r="O181" s="70"/>
      <c r="P181" s="194">
        <f>O181*H181</f>
        <v>0</v>
      </c>
      <c r="Q181" s="194">
        <v>1E-3</v>
      </c>
      <c r="R181" s="194">
        <f>Q181*H181</f>
        <v>3.0374999999999999E-2</v>
      </c>
      <c r="S181" s="194">
        <v>0</v>
      </c>
      <c r="T181" s="195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6" t="s">
        <v>171</v>
      </c>
      <c r="AT181" s="196" t="s">
        <v>279</v>
      </c>
      <c r="AU181" s="196" t="s">
        <v>88</v>
      </c>
      <c r="AY181" s="16" t="s">
        <v>122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16" t="s">
        <v>86</v>
      </c>
      <c r="BK181" s="197">
        <f>ROUND(I181*H181,2)</f>
        <v>0</v>
      </c>
      <c r="BL181" s="16" t="s">
        <v>129</v>
      </c>
      <c r="BM181" s="196" t="s">
        <v>301</v>
      </c>
    </row>
    <row r="182" spans="1:65" s="1" customFormat="1">
      <c r="A182" s="33"/>
      <c r="B182" s="34"/>
      <c r="C182" s="35"/>
      <c r="D182" s="198" t="s">
        <v>131</v>
      </c>
      <c r="E182" s="35"/>
      <c r="F182" s="199" t="s">
        <v>299</v>
      </c>
      <c r="G182" s="35"/>
      <c r="H182" s="35"/>
      <c r="I182" s="200"/>
      <c r="J182" s="35"/>
      <c r="K182" s="35"/>
      <c r="L182" s="38"/>
      <c r="M182" s="201"/>
      <c r="N182" s="202"/>
      <c r="O182" s="70"/>
      <c r="P182" s="70"/>
      <c r="Q182" s="70"/>
      <c r="R182" s="70"/>
      <c r="S182" s="70"/>
      <c r="T182" s="71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6" t="s">
        <v>131</v>
      </c>
      <c r="AU182" s="16" t="s">
        <v>88</v>
      </c>
    </row>
    <row r="183" spans="1:65" s="1" customFormat="1" ht="39">
      <c r="A183" s="33"/>
      <c r="B183" s="34"/>
      <c r="C183" s="35"/>
      <c r="D183" s="198" t="s">
        <v>133</v>
      </c>
      <c r="E183" s="35"/>
      <c r="F183" s="203" t="s">
        <v>302</v>
      </c>
      <c r="G183" s="35"/>
      <c r="H183" s="35"/>
      <c r="I183" s="200"/>
      <c r="J183" s="35"/>
      <c r="K183" s="35"/>
      <c r="L183" s="38"/>
      <c r="M183" s="201"/>
      <c r="N183" s="202"/>
      <c r="O183" s="70"/>
      <c r="P183" s="70"/>
      <c r="Q183" s="70"/>
      <c r="R183" s="70"/>
      <c r="S183" s="70"/>
      <c r="T183" s="71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T183" s="16" t="s">
        <v>133</v>
      </c>
      <c r="AU183" s="16" t="s">
        <v>88</v>
      </c>
    </row>
    <row r="184" spans="1:65" s="12" customFormat="1">
      <c r="B184" s="204"/>
      <c r="C184" s="205"/>
      <c r="D184" s="198" t="s">
        <v>135</v>
      </c>
      <c r="E184" s="206" t="s">
        <v>1</v>
      </c>
      <c r="F184" s="207" t="s">
        <v>303</v>
      </c>
      <c r="G184" s="205"/>
      <c r="H184" s="208">
        <v>30.375</v>
      </c>
      <c r="I184" s="209"/>
      <c r="J184" s="205"/>
      <c r="K184" s="205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135</v>
      </c>
      <c r="AU184" s="214" t="s">
        <v>88</v>
      </c>
      <c r="AV184" s="12" t="s">
        <v>88</v>
      </c>
      <c r="AW184" s="12" t="s">
        <v>32</v>
      </c>
      <c r="AX184" s="12" t="s">
        <v>86</v>
      </c>
      <c r="AY184" s="214" t="s">
        <v>122</v>
      </c>
    </row>
    <row r="185" spans="1:65" s="11" customFormat="1" ht="22.9" customHeight="1">
      <c r="B185" s="169"/>
      <c r="C185" s="170"/>
      <c r="D185" s="171" t="s">
        <v>77</v>
      </c>
      <c r="E185" s="183" t="s">
        <v>141</v>
      </c>
      <c r="F185" s="183" t="s">
        <v>304</v>
      </c>
      <c r="G185" s="170"/>
      <c r="H185" s="170"/>
      <c r="I185" s="173"/>
      <c r="J185" s="184">
        <f>BK185</f>
        <v>0</v>
      </c>
      <c r="K185" s="170"/>
      <c r="L185" s="175"/>
      <c r="M185" s="176"/>
      <c r="N185" s="177"/>
      <c r="O185" s="177"/>
      <c r="P185" s="178">
        <f>SUM(P186:P194)</f>
        <v>0</v>
      </c>
      <c r="Q185" s="177"/>
      <c r="R185" s="178">
        <f>SUM(R186:R194)</f>
        <v>32.547865000000002</v>
      </c>
      <c r="S185" s="177"/>
      <c r="T185" s="179">
        <f>SUM(T186:T194)</f>
        <v>0</v>
      </c>
      <c r="AR185" s="180" t="s">
        <v>86</v>
      </c>
      <c r="AT185" s="181" t="s">
        <v>77</v>
      </c>
      <c r="AU185" s="181" t="s">
        <v>86</v>
      </c>
      <c r="AY185" s="180" t="s">
        <v>122</v>
      </c>
      <c r="BK185" s="182">
        <f>SUM(BK186:BK194)</f>
        <v>0</v>
      </c>
    </row>
    <row r="186" spans="1:65" s="1" customFormat="1" ht="33" customHeight="1">
      <c r="A186" s="33"/>
      <c r="B186" s="34"/>
      <c r="C186" s="185" t="s">
        <v>8</v>
      </c>
      <c r="D186" s="185" t="s">
        <v>124</v>
      </c>
      <c r="E186" s="186" t="s">
        <v>305</v>
      </c>
      <c r="F186" s="187" t="s">
        <v>306</v>
      </c>
      <c r="G186" s="188" t="s">
        <v>235</v>
      </c>
      <c r="H186" s="189">
        <v>12.125</v>
      </c>
      <c r="I186" s="190"/>
      <c r="J186" s="191">
        <f>ROUND(I186*H186,2)</f>
        <v>0</v>
      </c>
      <c r="K186" s="187" t="s">
        <v>128</v>
      </c>
      <c r="L186" s="38"/>
      <c r="M186" s="192" t="s">
        <v>1</v>
      </c>
      <c r="N186" s="193" t="s">
        <v>43</v>
      </c>
      <c r="O186" s="70"/>
      <c r="P186" s="194">
        <f>O186*H186</f>
        <v>0</v>
      </c>
      <c r="Q186" s="194">
        <v>2.6843599999999999</v>
      </c>
      <c r="R186" s="194">
        <f>Q186*H186</f>
        <v>32.547865000000002</v>
      </c>
      <c r="S186" s="194">
        <v>0</v>
      </c>
      <c r="T186" s="195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6" t="s">
        <v>129</v>
      </c>
      <c r="AT186" s="196" t="s">
        <v>124</v>
      </c>
      <c r="AU186" s="196" t="s">
        <v>88</v>
      </c>
      <c r="AY186" s="16" t="s">
        <v>122</v>
      </c>
      <c r="BE186" s="197">
        <f>IF(N186="základní",J186,0)</f>
        <v>0</v>
      </c>
      <c r="BF186" s="197">
        <f>IF(N186="snížená",J186,0)</f>
        <v>0</v>
      </c>
      <c r="BG186" s="197">
        <f>IF(N186="zákl. přenesená",J186,0)</f>
        <v>0</v>
      </c>
      <c r="BH186" s="197">
        <f>IF(N186="sníž. přenesená",J186,0)</f>
        <v>0</v>
      </c>
      <c r="BI186" s="197">
        <f>IF(N186="nulová",J186,0)</f>
        <v>0</v>
      </c>
      <c r="BJ186" s="16" t="s">
        <v>86</v>
      </c>
      <c r="BK186" s="197">
        <f>ROUND(I186*H186,2)</f>
        <v>0</v>
      </c>
      <c r="BL186" s="16" t="s">
        <v>129</v>
      </c>
      <c r="BM186" s="196" t="s">
        <v>307</v>
      </c>
    </row>
    <row r="187" spans="1:65" s="1" customFormat="1" ht="29.25">
      <c r="A187" s="33"/>
      <c r="B187" s="34"/>
      <c r="C187" s="35"/>
      <c r="D187" s="198" t="s">
        <v>131</v>
      </c>
      <c r="E187" s="35"/>
      <c r="F187" s="199" t="s">
        <v>308</v>
      </c>
      <c r="G187" s="35"/>
      <c r="H187" s="35"/>
      <c r="I187" s="200"/>
      <c r="J187" s="35"/>
      <c r="K187" s="35"/>
      <c r="L187" s="38"/>
      <c r="M187" s="201"/>
      <c r="N187" s="202"/>
      <c r="O187" s="70"/>
      <c r="P187" s="70"/>
      <c r="Q187" s="70"/>
      <c r="R187" s="70"/>
      <c r="S187" s="70"/>
      <c r="T187" s="71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6" t="s">
        <v>131</v>
      </c>
      <c r="AU187" s="16" t="s">
        <v>88</v>
      </c>
    </row>
    <row r="188" spans="1:65" s="12" customFormat="1">
      <c r="B188" s="204"/>
      <c r="C188" s="205"/>
      <c r="D188" s="198" t="s">
        <v>135</v>
      </c>
      <c r="E188" s="206" t="s">
        <v>1</v>
      </c>
      <c r="F188" s="207" t="s">
        <v>309</v>
      </c>
      <c r="G188" s="205"/>
      <c r="H188" s="208">
        <v>12.125</v>
      </c>
      <c r="I188" s="209"/>
      <c r="J188" s="205"/>
      <c r="K188" s="205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135</v>
      </c>
      <c r="AU188" s="214" t="s">
        <v>88</v>
      </c>
      <c r="AV188" s="12" t="s">
        <v>88</v>
      </c>
      <c r="AW188" s="12" t="s">
        <v>32</v>
      </c>
      <c r="AX188" s="12" t="s">
        <v>86</v>
      </c>
      <c r="AY188" s="214" t="s">
        <v>122</v>
      </c>
    </row>
    <row r="189" spans="1:65" s="1" customFormat="1" ht="24.2" customHeight="1">
      <c r="A189" s="33"/>
      <c r="B189" s="34"/>
      <c r="C189" s="185" t="s">
        <v>200</v>
      </c>
      <c r="D189" s="185" t="s">
        <v>124</v>
      </c>
      <c r="E189" s="186" t="s">
        <v>310</v>
      </c>
      <c r="F189" s="187" t="s">
        <v>311</v>
      </c>
      <c r="G189" s="188" t="s">
        <v>235</v>
      </c>
      <c r="H189" s="189">
        <v>12.125</v>
      </c>
      <c r="I189" s="190"/>
      <c r="J189" s="191">
        <f>ROUND(I189*H189,2)</f>
        <v>0</v>
      </c>
      <c r="K189" s="187" t="s">
        <v>128</v>
      </c>
      <c r="L189" s="38"/>
      <c r="M189" s="192" t="s">
        <v>1</v>
      </c>
      <c r="N189" s="193" t="s">
        <v>43</v>
      </c>
      <c r="O189" s="70"/>
      <c r="P189" s="194">
        <f>O189*H189</f>
        <v>0</v>
      </c>
      <c r="Q189" s="194">
        <v>0</v>
      </c>
      <c r="R189" s="194">
        <f>Q189*H189</f>
        <v>0</v>
      </c>
      <c r="S189" s="194">
        <v>0</v>
      </c>
      <c r="T189" s="195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6" t="s">
        <v>129</v>
      </c>
      <c r="AT189" s="196" t="s">
        <v>124</v>
      </c>
      <c r="AU189" s="196" t="s">
        <v>88</v>
      </c>
      <c r="AY189" s="16" t="s">
        <v>122</v>
      </c>
      <c r="BE189" s="197">
        <f>IF(N189="základní",J189,0)</f>
        <v>0</v>
      </c>
      <c r="BF189" s="197">
        <f>IF(N189="snížená",J189,0)</f>
        <v>0</v>
      </c>
      <c r="BG189" s="197">
        <f>IF(N189="zákl. přenesená",J189,0)</f>
        <v>0</v>
      </c>
      <c r="BH189" s="197">
        <f>IF(N189="sníž. přenesená",J189,0)</f>
        <v>0</v>
      </c>
      <c r="BI189" s="197">
        <f>IF(N189="nulová",J189,0)</f>
        <v>0</v>
      </c>
      <c r="BJ189" s="16" t="s">
        <v>86</v>
      </c>
      <c r="BK189" s="197">
        <f>ROUND(I189*H189,2)</f>
        <v>0</v>
      </c>
      <c r="BL189" s="16" t="s">
        <v>129</v>
      </c>
      <c r="BM189" s="196" t="s">
        <v>312</v>
      </c>
    </row>
    <row r="190" spans="1:65" s="1" customFormat="1" ht="29.25">
      <c r="A190" s="33"/>
      <c r="B190" s="34"/>
      <c r="C190" s="35"/>
      <c r="D190" s="198" t="s">
        <v>131</v>
      </c>
      <c r="E190" s="35"/>
      <c r="F190" s="199" t="s">
        <v>313</v>
      </c>
      <c r="G190" s="35"/>
      <c r="H190" s="35"/>
      <c r="I190" s="200"/>
      <c r="J190" s="35"/>
      <c r="K190" s="35"/>
      <c r="L190" s="38"/>
      <c r="M190" s="201"/>
      <c r="N190" s="202"/>
      <c r="O190" s="70"/>
      <c r="P190" s="70"/>
      <c r="Q190" s="70"/>
      <c r="R190" s="70"/>
      <c r="S190" s="70"/>
      <c r="T190" s="71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6" t="s">
        <v>131</v>
      </c>
      <c r="AU190" s="16" t="s">
        <v>88</v>
      </c>
    </row>
    <row r="191" spans="1:65" s="12" customFormat="1">
      <c r="B191" s="204"/>
      <c r="C191" s="205"/>
      <c r="D191" s="198" t="s">
        <v>135</v>
      </c>
      <c r="E191" s="206" t="s">
        <v>1</v>
      </c>
      <c r="F191" s="207" t="s">
        <v>309</v>
      </c>
      <c r="G191" s="205"/>
      <c r="H191" s="208">
        <v>12.125</v>
      </c>
      <c r="I191" s="209"/>
      <c r="J191" s="205"/>
      <c r="K191" s="205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135</v>
      </c>
      <c r="AU191" s="214" t="s">
        <v>88</v>
      </c>
      <c r="AV191" s="12" t="s">
        <v>88</v>
      </c>
      <c r="AW191" s="12" t="s">
        <v>32</v>
      </c>
      <c r="AX191" s="12" t="s">
        <v>86</v>
      </c>
      <c r="AY191" s="214" t="s">
        <v>122</v>
      </c>
    </row>
    <row r="192" spans="1:65" s="1" customFormat="1" ht="24.2" customHeight="1">
      <c r="A192" s="33"/>
      <c r="B192" s="34"/>
      <c r="C192" s="185" t="s">
        <v>206</v>
      </c>
      <c r="D192" s="185" t="s">
        <v>124</v>
      </c>
      <c r="E192" s="186" t="s">
        <v>314</v>
      </c>
      <c r="F192" s="187" t="s">
        <v>315</v>
      </c>
      <c r="G192" s="188" t="s">
        <v>316</v>
      </c>
      <c r="H192" s="189">
        <v>4.4000000000000004</v>
      </c>
      <c r="I192" s="190"/>
      <c r="J192" s="191">
        <f>ROUND(I192*H192,2)</f>
        <v>0</v>
      </c>
      <c r="K192" s="187" t="s">
        <v>128</v>
      </c>
      <c r="L192" s="38"/>
      <c r="M192" s="192" t="s">
        <v>1</v>
      </c>
      <c r="N192" s="193" t="s">
        <v>43</v>
      </c>
      <c r="O192" s="70"/>
      <c r="P192" s="194">
        <f>O192*H192</f>
        <v>0</v>
      </c>
      <c r="Q192" s="194">
        <v>0</v>
      </c>
      <c r="R192" s="194">
        <f>Q192*H192</f>
        <v>0</v>
      </c>
      <c r="S192" s="194">
        <v>0</v>
      </c>
      <c r="T192" s="19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6" t="s">
        <v>129</v>
      </c>
      <c r="AT192" s="196" t="s">
        <v>124</v>
      </c>
      <c r="AU192" s="196" t="s">
        <v>88</v>
      </c>
      <c r="AY192" s="16" t="s">
        <v>122</v>
      </c>
      <c r="BE192" s="197">
        <f>IF(N192="základní",J192,0)</f>
        <v>0</v>
      </c>
      <c r="BF192" s="197">
        <f>IF(N192="snížená",J192,0)</f>
        <v>0</v>
      </c>
      <c r="BG192" s="197">
        <f>IF(N192="zákl. přenesená",J192,0)</f>
        <v>0</v>
      </c>
      <c r="BH192" s="197">
        <f>IF(N192="sníž. přenesená",J192,0)</f>
        <v>0</v>
      </c>
      <c r="BI192" s="197">
        <f>IF(N192="nulová",J192,0)</f>
        <v>0</v>
      </c>
      <c r="BJ192" s="16" t="s">
        <v>86</v>
      </c>
      <c r="BK192" s="197">
        <f>ROUND(I192*H192,2)</f>
        <v>0</v>
      </c>
      <c r="BL192" s="16" t="s">
        <v>129</v>
      </c>
      <c r="BM192" s="196" t="s">
        <v>317</v>
      </c>
    </row>
    <row r="193" spans="1:65" s="1" customFormat="1" ht="29.25">
      <c r="A193" s="33"/>
      <c r="B193" s="34"/>
      <c r="C193" s="35"/>
      <c r="D193" s="198" t="s">
        <v>131</v>
      </c>
      <c r="E193" s="35"/>
      <c r="F193" s="199" t="s">
        <v>318</v>
      </c>
      <c r="G193" s="35"/>
      <c r="H193" s="35"/>
      <c r="I193" s="200"/>
      <c r="J193" s="35"/>
      <c r="K193" s="35"/>
      <c r="L193" s="38"/>
      <c r="M193" s="201"/>
      <c r="N193" s="202"/>
      <c r="O193" s="70"/>
      <c r="P193" s="70"/>
      <c r="Q193" s="70"/>
      <c r="R193" s="70"/>
      <c r="S193" s="70"/>
      <c r="T193" s="71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6" t="s">
        <v>131</v>
      </c>
      <c r="AU193" s="16" t="s">
        <v>88</v>
      </c>
    </row>
    <row r="194" spans="1:65" s="12" customFormat="1">
      <c r="B194" s="204"/>
      <c r="C194" s="205"/>
      <c r="D194" s="198" t="s">
        <v>135</v>
      </c>
      <c r="E194" s="206" t="s">
        <v>1</v>
      </c>
      <c r="F194" s="207" t="s">
        <v>319</v>
      </c>
      <c r="G194" s="205"/>
      <c r="H194" s="208">
        <v>4.4000000000000004</v>
      </c>
      <c r="I194" s="209"/>
      <c r="J194" s="205"/>
      <c r="K194" s="205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135</v>
      </c>
      <c r="AU194" s="214" t="s">
        <v>88</v>
      </c>
      <c r="AV194" s="12" t="s">
        <v>88</v>
      </c>
      <c r="AW194" s="12" t="s">
        <v>32</v>
      </c>
      <c r="AX194" s="12" t="s">
        <v>86</v>
      </c>
      <c r="AY194" s="214" t="s">
        <v>122</v>
      </c>
    </row>
    <row r="195" spans="1:65" s="11" customFormat="1" ht="22.9" customHeight="1">
      <c r="B195" s="169"/>
      <c r="C195" s="170"/>
      <c r="D195" s="171" t="s">
        <v>77</v>
      </c>
      <c r="E195" s="183" t="s">
        <v>129</v>
      </c>
      <c r="F195" s="183" t="s">
        <v>320</v>
      </c>
      <c r="G195" s="170"/>
      <c r="H195" s="170"/>
      <c r="I195" s="173"/>
      <c r="J195" s="184">
        <f>BK195</f>
        <v>0</v>
      </c>
      <c r="K195" s="170"/>
      <c r="L195" s="175"/>
      <c r="M195" s="176"/>
      <c r="N195" s="177"/>
      <c r="O195" s="177"/>
      <c r="P195" s="178">
        <f>SUM(P196:P202)</f>
        <v>0</v>
      </c>
      <c r="Q195" s="177"/>
      <c r="R195" s="178">
        <f>SUM(R196:R202)</f>
        <v>5.832561E-2</v>
      </c>
      <c r="S195" s="177"/>
      <c r="T195" s="179">
        <f>SUM(T196:T202)</f>
        <v>0</v>
      </c>
      <c r="AR195" s="180" t="s">
        <v>86</v>
      </c>
      <c r="AT195" s="181" t="s">
        <v>77</v>
      </c>
      <c r="AU195" s="181" t="s">
        <v>86</v>
      </c>
      <c r="AY195" s="180" t="s">
        <v>122</v>
      </c>
      <c r="BK195" s="182">
        <f>SUM(BK196:BK202)</f>
        <v>0</v>
      </c>
    </row>
    <row r="196" spans="1:65" s="1" customFormat="1" ht="24.2" customHeight="1">
      <c r="A196" s="33"/>
      <c r="B196" s="34"/>
      <c r="C196" s="185" t="s">
        <v>214</v>
      </c>
      <c r="D196" s="185" t="s">
        <v>124</v>
      </c>
      <c r="E196" s="186" t="s">
        <v>321</v>
      </c>
      <c r="F196" s="187" t="s">
        <v>322</v>
      </c>
      <c r="G196" s="188" t="s">
        <v>127</v>
      </c>
      <c r="H196" s="189">
        <v>277.74099999999999</v>
      </c>
      <c r="I196" s="190"/>
      <c r="J196" s="191">
        <f>ROUND(I196*H196,2)</f>
        <v>0</v>
      </c>
      <c r="K196" s="187" t="s">
        <v>128</v>
      </c>
      <c r="L196" s="38"/>
      <c r="M196" s="192" t="s">
        <v>1</v>
      </c>
      <c r="N196" s="193" t="s">
        <v>43</v>
      </c>
      <c r="O196" s="70"/>
      <c r="P196" s="194">
        <f>O196*H196</f>
        <v>0</v>
      </c>
      <c r="Q196" s="194">
        <v>2.1000000000000001E-4</v>
      </c>
      <c r="R196" s="194">
        <f>Q196*H196</f>
        <v>5.832561E-2</v>
      </c>
      <c r="S196" s="194">
        <v>0</v>
      </c>
      <c r="T196" s="19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6" t="s">
        <v>129</v>
      </c>
      <c r="AT196" s="196" t="s">
        <v>124</v>
      </c>
      <c r="AU196" s="196" t="s">
        <v>88</v>
      </c>
      <c r="AY196" s="16" t="s">
        <v>122</v>
      </c>
      <c r="BE196" s="197">
        <f>IF(N196="základní",J196,0)</f>
        <v>0</v>
      </c>
      <c r="BF196" s="197">
        <f>IF(N196="snížená",J196,0)</f>
        <v>0</v>
      </c>
      <c r="BG196" s="197">
        <f>IF(N196="zákl. přenesená",J196,0)</f>
        <v>0</v>
      </c>
      <c r="BH196" s="197">
        <f>IF(N196="sníž. přenesená",J196,0)</f>
        <v>0</v>
      </c>
      <c r="BI196" s="197">
        <f>IF(N196="nulová",J196,0)</f>
        <v>0</v>
      </c>
      <c r="BJ196" s="16" t="s">
        <v>86</v>
      </c>
      <c r="BK196" s="197">
        <f>ROUND(I196*H196,2)</f>
        <v>0</v>
      </c>
      <c r="BL196" s="16" t="s">
        <v>129</v>
      </c>
      <c r="BM196" s="196" t="s">
        <v>323</v>
      </c>
    </row>
    <row r="197" spans="1:65" s="1" customFormat="1" ht="29.25">
      <c r="A197" s="33"/>
      <c r="B197" s="34"/>
      <c r="C197" s="35"/>
      <c r="D197" s="198" t="s">
        <v>131</v>
      </c>
      <c r="E197" s="35"/>
      <c r="F197" s="199" t="s">
        <v>324</v>
      </c>
      <c r="G197" s="35"/>
      <c r="H197" s="35"/>
      <c r="I197" s="200"/>
      <c r="J197" s="35"/>
      <c r="K197" s="35"/>
      <c r="L197" s="38"/>
      <c r="M197" s="201"/>
      <c r="N197" s="202"/>
      <c r="O197" s="70"/>
      <c r="P197" s="70"/>
      <c r="Q197" s="70"/>
      <c r="R197" s="70"/>
      <c r="S197" s="70"/>
      <c r="T197" s="71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131</v>
      </c>
      <c r="AU197" s="16" t="s">
        <v>88</v>
      </c>
    </row>
    <row r="198" spans="1:65" s="1" customFormat="1" ht="29.25">
      <c r="A198" s="33"/>
      <c r="B198" s="34"/>
      <c r="C198" s="35"/>
      <c r="D198" s="198" t="s">
        <v>133</v>
      </c>
      <c r="E198" s="35"/>
      <c r="F198" s="203" t="s">
        <v>325</v>
      </c>
      <c r="G198" s="35"/>
      <c r="H198" s="35"/>
      <c r="I198" s="200"/>
      <c r="J198" s="35"/>
      <c r="K198" s="35"/>
      <c r="L198" s="38"/>
      <c r="M198" s="201"/>
      <c r="N198" s="202"/>
      <c r="O198" s="70"/>
      <c r="P198" s="70"/>
      <c r="Q198" s="70"/>
      <c r="R198" s="70"/>
      <c r="S198" s="70"/>
      <c r="T198" s="71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T198" s="16" t="s">
        <v>133</v>
      </c>
      <c r="AU198" s="16" t="s">
        <v>88</v>
      </c>
    </row>
    <row r="199" spans="1:65" s="12" customFormat="1">
      <c r="B199" s="204"/>
      <c r="C199" s="205"/>
      <c r="D199" s="198" t="s">
        <v>135</v>
      </c>
      <c r="E199" s="206" t="s">
        <v>1</v>
      </c>
      <c r="F199" s="207" t="s">
        <v>326</v>
      </c>
      <c r="G199" s="205"/>
      <c r="H199" s="208">
        <v>277.74099999999999</v>
      </c>
      <c r="I199" s="209"/>
      <c r="J199" s="205"/>
      <c r="K199" s="205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135</v>
      </c>
      <c r="AU199" s="214" t="s">
        <v>88</v>
      </c>
      <c r="AV199" s="12" t="s">
        <v>88</v>
      </c>
      <c r="AW199" s="12" t="s">
        <v>32</v>
      </c>
      <c r="AX199" s="12" t="s">
        <v>86</v>
      </c>
      <c r="AY199" s="214" t="s">
        <v>122</v>
      </c>
    </row>
    <row r="200" spans="1:65" s="1" customFormat="1" ht="16.5" customHeight="1">
      <c r="A200" s="33"/>
      <c r="B200" s="34"/>
      <c r="C200" s="240" t="s">
        <v>327</v>
      </c>
      <c r="D200" s="240" t="s">
        <v>279</v>
      </c>
      <c r="E200" s="241" t="s">
        <v>328</v>
      </c>
      <c r="F200" s="242" t="s">
        <v>329</v>
      </c>
      <c r="G200" s="243" t="s">
        <v>127</v>
      </c>
      <c r="H200" s="244">
        <v>277.74099999999999</v>
      </c>
      <c r="I200" s="245"/>
      <c r="J200" s="246">
        <f>ROUND(I200*H200,2)</f>
        <v>0</v>
      </c>
      <c r="K200" s="242" t="s">
        <v>1</v>
      </c>
      <c r="L200" s="247"/>
      <c r="M200" s="248" t="s">
        <v>1</v>
      </c>
      <c r="N200" s="249" t="s">
        <v>43</v>
      </c>
      <c r="O200" s="70"/>
      <c r="P200" s="194">
        <f>O200*H200</f>
        <v>0</v>
      </c>
      <c r="Q200" s="194">
        <v>0</v>
      </c>
      <c r="R200" s="194">
        <f>Q200*H200</f>
        <v>0</v>
      </c>
      <c r="S200" s="194">
        <v>0</v>
      </c>
      <c r="T200" s="19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6" t="s">
        <v>171</v>
      </c>
      <c r="AT200" s="196" t="s">
        <v>279</v>
      </c>
      <c r="AU200" s="196" t="s">
        <v>88</v>
      </c>
      <c r="AY200" s="16" t="s">
        <v>122</v>
      </c>
      <c r="BE200" s="197">
        <f>IF(N200="základní",J200,0)</f>
        <v>0</v>
      </c>
      <c r="BF200" s="197">
        <f>IF(N200="snížená",J200,0)</f>
        <v>0</v>
      </c>
      <c r="BG200" s="197">
        <f>IF(N200="zákl. přenesená",J200,0)</f>
        <v>0</v>
      </c>
      <c r="BH200" s="197">
        <f>IF(N200="sníž. přenesená",J200,0)</f>
        <v>0</v>
      </c>
      <c r="BI200" s="197">
        <f>IF(N200="nulová",J200,0)</f>
        <v>0</v>
      </c>
      <c r="BJ200" s="16" t="s">
        <v>86</v>
      </c>
      <c r="BK200" s="197">
        <f>ROUND(I200*H200,2)</f>
        <v>0</v>
      </c>
      <c r="BL200" s="16" t="s">
        <v>129</v>
      </c>
      <c r="BM200" s="196" t="s">
        <v>330</v>
      </c>
    </row>
    <row r="201" spans="1:65" s="1" customFormat="1">
      <c r="A201" s="33"/>
      <c r="B201" s="34"/>
      <c r="C201" s="35"/>
      <c r="D201" s="198" t="s">
        <v>131</v>
      </c>
      <c r="E201" s="35"/>
      <c r="F201" s="199" t="s">
        <v>329</v>
      </c>
      <c r="G201" s="35"/>
      <c r="H201" s="35"/>
      <c r="I201" s="200"/>
      <c r="J201" s="35"/>
      <c r="K201" s="35"/>
      <c r="L201" s="38"/>
      <c r="M201" s="201"/>
      <c r="N201" s="202"/>
      <c r="O201" s="70"/>
      <c r="P201" s="70"/>
      <c r="Q201" s="70"/>
      <c r="R201" s="70"/>
      <c r="S201" s="70"/>
      <c r="T201" s="71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T201" s="16" t="s">
        <v>131</v>
      </c>
      <c r="AU201" s="16" t="s">
        <v>88</v>
      </c>
    </row>
    <row r="202" spans="1:65" s="12" customFormat="1">
      <c r="B202" s="204"/>
      <c r="C202" s="205"/>
      <c r="D202" s="198" t="s">
        <v>135</v>
      </c>
      <c r="E202" s="206" t="s">
        <v>1</v>
      </c>
      <c r="F202" s="207" t="s">
        <v>326</v>
      </c>
      <c r="G202" s="205"/>
      <c r="H202" s="208">
        <v>277.74099999999999</v>
      </c>
      <c r="I202" s="209"/>
      <c r="J202" s="205"/>
      <c r="K202" s="205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135</v>
      </c>
      <c r="AU202" s="214" t="s">
        <v>88</v>
      </c>
      <c r="AV202" s="12" t="s">
        <v>88</v>
      </c>
      <c r="AW202" s="12" t="s">
        <v>32</v>
      </c>
      <c r="AX202" s="12" t="s">
        <v>86</v>
      </c>
      <c r="AY202" s="214" t="s">
        <v>122</v>
      </c>
    </row>
    <row r="203" spans="1:65" s="11" customFormat="1" ht="22.9" customHeight="1">
      <c r="B203" s="169"/>
      <c r="C203" s="170"/>
      <c r="D203" s="171" t="s">
        <v>77</v>
      </c>
      <c r="E203" s="183" t="s">
        <v>153</v>
      </c>
      <c r="F203" s="183" t="s">
        <v>331</v>
      </c>
      <c r="G203" s="170"/>
      <c r="H203" s="170"/>
      <c r="I203" s="173"/>
      <c r="J203" s="184">
        <f>BK203</f>
        <v>0</v>
      </c>
      <c r="K203" s="170"/>
      <c r="L203" s="175"/>
      <c r="M203" s="176"/>
      <c r="N203" s="177"/>
      <c r="O203" s="177"/>
      <c r="P203" s="178">
        <f>SUM(P204:P270)</f>
        <v>0</v>
      </c>
      <c r="Q203" s="177"/>
      <c r="R203" s="178">
        <f>SUM(R204:R270)</f>
        <v>19.270800000000001</v>
      </c>
      <c r="S203" s="177"/>
      <c r="T203" s="179">
        <f>SUM(T204:T270)</f>
        <v>0</v>
      </c>
      <c r="AR203" s="180" t="s">
        <v>86</v>
      </c>
      <c r="AT203" s="181" t="s">
        <v>77</v>
      </c>
      <c r="AU203" s="181" t="s">
        <v>86</v>
      </c>
      <c r="AY203" s="180" t="s">
        <v>122</v>
      </c>
      <c r="BK203" s="182">
        <f>SUM(BK204:BK270)</f>
        <v>0</v>
      </c>
    </row>
    <row r="204" spans="1:65" s="1" customFormat="1" ht="24.2" customHeight="1">
      <c r="A204" s="33"/>
      <c r="B204" s="34"/>
      <c r="C204" s="185" t="s">
        <v>332</v>
      </c>
      <c r="D204" s="185" t="s">
        <v>124</v>
      </c>
      <c r="E204" s="186" t="s">
        <v>333</v>
      </c>
      <c r="F204" s="187" t="s">
        <v>334</v>
      </c>
      <c r="G204" s="188" t="s">
        <v>127</v>
      </c>
      <c r="H204" s="189">
        <v>373.9</v>
      </c>
      <c r="I204" s="190"/>
      <c r="J204" s="191">
        <f>ROUND(I204*H204,2)</f>
        <v>0</v>
      </c>
      <c r="K204" s="187" t="s">
        <v>128</v>
      </c>
      <c r="L204" s="38"/>
      <c r="M204" s="192" t="s">
        <v>1</v>
      </c>
      <c r="N204" s="193" t="s">
        <v>43</v>
      </c>
      <c r="O204" s="70"/>
      <c r="P204" s="194">
        <f>O204*H204</f>
        <v>0</v>
      </c>
      <c r="Q204" s="194">
        <v>0</v>
      </c>
      <c r="R204" s="194">
        <f>Q204*H204</f>
        <v>0</v>
      </c>
      <c r="S204" s="194">
        <v>0</v>
      </c>
      <c r="T204" s="19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6" t="s">
        <v>129</v>
      </c>
      <c r="AT204" s="196" t="s">
        <v>124</v>
      </c>
      <c r="AU204" s="196" t="s">
        <v>88</v>
      </c>
      <c r="AY204" s="16" t="s">
        <v>122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6" t="s">
        <v>86</v>
      </c>
      <c r="BK204" s="197">
        <f>ROUND(I204*H204,2)</f>
        <v>0</v>
      </c>
      <c r="BL204" s="16" t="s">
        <v>129</v>
      </c>
      <c r="BM204" s="196" t="s">
        <v>335</v>
      </c>
    </row>
    <row r="205" spans="1:65" s="1" customFormat="1" ht="19.5">
      <c r="A205" s="33"/>
      <c r="B205" s="34"/>
      <c r="C205" s="35"/>
      <c r="D205" s="198" t="s">
        <v>131</v>
      </c>
      <c r="E205" s="35"/>
      <c r="F205" s="199" t="s">
        <v>336</v>
      </c>
      <c r="G205" s="35"/>
      <c r="H205" s="35"/>
      <c r="I205" s="200"/>
      <c r="J205" s="35"/>
      <c r="K205" s="35"/>
      <c r="L205" s="38"/>
      <c r="M205" s="201"/>
      <c r="N205" s="202"/>
      <c r="O205" s="70"/>
      <c r="P205" s="70"/>
      <c r="Q205" s="70"/>
      <c r="R205" s="70"/>
      <c r="S205" s="70"/>
      <c r="T205" s="71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131</v>
      </c>
      <c r="AU205" s="16" t="s">
        <v>88</v>
      </c>
    </row>
    <row r="206" spans="1:65" s="1" customFormat="1" ht="19.5">
      <c r="A206" s="33"/>
      <c r="B206" s="34"/>
      <c r="C206" s="35"/>
      <c r="D206" s="198" t="s">
        <v>133</v>
      </c>
      <c r="E206" s="35"/>
      <c r="F206" s="203" t="s">
        <v>337</v>
      </c>
      <c r="G206" s="35"/>
      <c r="H206" s="35"/>
      <c r="I206" s="200"/>
      <c r="J206" s="35"/>
      <c r="K206" s="35"/>
      <c r="L206" s="38"/>
      <c r="M206" s="201"/>
      <c r="N206" s="202"/>
      <c r="O206" s="70"/>
      <c r="P206" s="70"/>
      <c r="Q206" s="70"/>
      <c r="R206" s="70"/>
      <c r="S206" s="70"/>
      <c r="T206" s="71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6" t="s">
        <v>133</v>
      </c>
      <c r="AU206" s="16" t="s">
        <v>88</v>
      </c>
    </row>
    <row r="207" spans="1:65" s="12" customFormat="1">
      <c r="B207" s="204"/>
      <c r="C207" s="205"/>
      <c r="D207" s="198" t="s">
        <v>135</v>
      </c>
      <c r="E207" s="206" t="s">
        <v>1</v>
      </c>
      <c r="F207" s="207" t="s">
        <v>338</v>
      </c>
      <c r="G207" s="205"/>
      <c r="H207" s="208">
        <v>373.9</v>
      </c>
      <c r="I207" s="209"/>
      <c r="J207" s="205"/>
      <c r="K207" s="205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135</v>
      </c>
      <c r="AU207" s="214" t="s">
        <v>88</v>
      </c>
      <c r="AV207" s="12" t="s">
        <v>88</v>
      </c>
      <c r="AW207" s="12" t="s">
        <v>32</v>
      </c>
      <c r="AX207" s="12" t="s">
        <v>86</v>
      </c>
      <c r="AY207" s="214" t="s">
        <v>122</v>
      </c>
    </row>
    <row r="208" spans="1:65" s="1" customFormat="1" ht="24.2" customHeight="1">
      <c r="A208" s="33"/>
      <c r="B208" s="34"/>
      <c r="C208" s="185" t="s">
        <v>339</v>
      </c>
      <c r="D208" s="185" t="s">
        <v>124</v>
      </c>
      <c r="E208" s="186" t="s">
        <v>340</v>
      </c>
      <c r="F208" s="187" t="s">
        <v>341</v>
      </c>
      <c r="G208" s="188" t="s">
        <v>127</v>
      </c>
      <c r="H208" s="189">
        <v>248.75399999999999</v>
      </c>
      <c r="I208" s="190"/>
      <c r="J208" s="191">
        <f>ROUND(I208*H208,2)</f>
        <v>0</v>
      </c>
      <c r="K208" s="187" t="s">
        <v>128</v>
      </c>
      <c r="L208" s="38"/>
      <c r="M208" s="192" t="s">
        <v>1</v>
      </c>
      <c r="N208" s="193" t="s">
        <v>43</v>
      </c>
      <c r="O208" s="70"/>
      <c r="P208" s="194">
        <f>O208*H208</f>
        <v>0</v>
      </c>
      <c r="Q208" s="194">
        <v>0</v>
      </c>
      <c r="R208" s="194">
        <f>Q208*H208</f>
        <v>0</v>
      </c>
      <c r="S208" s="194">
        <v>0</v>
      </c>
      <c r="T208" s="195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6" t="s">
        <v>129</v>
      </c>
      <c r="AT208" s="196" t="s">
        <v>124</v>
      </c>
      <c r="AU208" s="196" t="s">
        <v>88</v>
      </c>
      <c r="AY208" s="16" t="s">
        <v>122</v>
      </c>
      <c r="BE208" s="197">
        <f>IF(N208="základní",J208,0)</f>
        <v>0</v>
      </c>
      <c r="BF208" s="197">
        <f>IF(N208="snížená",J208,0)</f>
        <v>0</v>
      </c>
      <c r="BG208" s="197">
        <f>IF(N208="zákl. přenesená",J208,0)</f>
        <v>0</v>
      </c>
      <c r="BH208" s="197">
        <f>IF(N208="sníž. přenesená",J208,0)</f>
        <v>0</v>
      </c>
      <c r="BI208" s="197">
        <f>IF(N208="nulová",J208,0)</f>
        <v>0</v>
      </c>
      <c r="BJ208" s="16" t="s">
        <v>86</v>
      </c>
      <c r="BK208" s="197">
        <f>ROUND(I208*H208,2)</f>
        <v>0</v>
      </c>
      <c r="BL208" s="16" t="s">
        <v>129</v>
      </c>
      <c r="BM208" s="196" t="s">
        <v>342</v>
      </c>
    </row>
    <row r="209" spans="1:65" s="1" customFormat="1" ht="19.5">
      <c r="A209" s="33"/>
      <c r="B209" s="34"/>
      <c r="C209" s="35"/>
      <c r="D209" s="198" t="s">
        <v>131</v>
      </c>
      <c r="E209" s="35"/>
      <c r="F209" s="199" t="s">
        <v>343</v>
      </c>
      <c r="G209" s="35"/>
      <c r="H209" s="35"/>
      <c r="I209" s="200"/>
      <c r="J209" s="35"/>
      <c r="K209" s="35"/>
      <c r="L209" s="38"/>
      <c r="M209" s="201"/>
      <c r="N209" s="202"/>
      <c r="O209" s="70"/>
      <c r="P209" s="70"/>
      <c r="Q209" s="70"/>
      <c r="R209" s="70"/>
      <c r="S209" s="70"/>
      <c r="T209" s="71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131</v>
      </c>
      <c r="AU209" s="16" t="s">
        <v>88</v>
      </c>
    </row>
    <row r="210" spans="1:65" s="1" customFormat="1" ht="19.5">
      <c r="A210" s="33"/>
      <c r="B210" s="34"/>
      <c r="C210" s="35"/>
      <c r="D210" s="198" t="s">
        <v>133</v>
      </c>
      <c r="E210" s="35"/>
      <c r="F210" s="203" t="s">
        <v>344</v>
      </c>
      <c r="G210" s="35"/>
      <c r="H210" s="35"/>
      <c r="I210" s="200"/>
      <c r="J210" s="35"/>
      <c r="K210" s="35"/>
      <c r="L210" s="38"/>
      <c r="M210" s="201"/>
      <c r="N210" s="202"/>
      <c r="O210" s="70"/>
      <c r="P210" s="70"/>
      <c r="Q210" s="70"/>
      <c r="R210" s="70"/>
      <c r="S210" s="70"/>
      <c r="T210" s="71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6" t="s">
        <v>133</v>
      </c>
      <c r="AU210" s="16" t="s">
        <v>88</v>
      </c>
    </row>
    <row r="211" spans="1:65" s="12" customFormat="1">
      <c r="B211" s="204"/>
      <c r="C211" s="205"/>
      <c r="D211" s="198" t="s">
        <v>135</v>
      </c>
      <c r="E211" s="206" t="s">
        <v>1</v>
      </c>
      <c r="F211" s="207" t="s">
        <v>345</v>
      </c>
      <c r="G211" s="205"/>
      <c r="H211" s="208">
        <v>248.75399999999999</v>
      </c>
      <c r="I211" s="209"/>
      <c r="J211" s="205"/>
      <c r="K211" s="205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135</v>
      </c>
      <c r="AU211" s="214" t="s">
        <v>88</v>
      </c>
      <c r="AV211" s="12" t="s">
        <v>88</v>
      </c>
      <c r="AW211" s="12" t="s">
        <v>32</v>
      </c>
      <c r="AX211" s="12" t="s">
        <v>86</v>
      </c>
      <c r="AY211" s="214" t="s">
        <v>122</v>
      </c>
    </row>
    <row r="212" spans="1:65" s="1" customFormat="1" ht="21.75" customHeight="1">
      <c r="A212" s="33"/>
      <c r="B212" s="34"/>
      <c r="C212" s="185" t="s">
        <v>346</v>
      </c>
      <c r="D212" s="185" t="s">
        <v>124</v>
      </c>
      <c r="E212" s="186" t="s">
        <v>347</v>
      </c>
      <c r="F212" s="187" t="s">
        <v>348</v>
      </c>
      <c r="G212" s="188" t="s">
        <v>127</v>
      </c>
      <c r="H212" s="189">
        <v>62.5</v>
      </c>
      <c r="I212" s="190"/>
      <c r="J212" s="191">
        <f>ROUND(I212*H212,2)</f>
        <v>0</v>
      </c>
      <c r="K212" s="187" t="s">
        <v>128</v>
      </c>
      <c r="L212" s="38"/>
      <c r="M212" s="192" t="s">
        <v>1</v>
      </c>
      <c r="N212" s="193" t="s">
        <v>43</v>
      </c>
      <c r="O212" s="70"/>
      <c r="P212" s="194">
        <f>O212*H212</f>
        <v>0</v>
      </c>
      <c r="Q212" s="194">
        <v>0</v>
      </c>
      <c r="R212" s="194">
        <f>Q212*H212</f>
        <v>0</v>
      </c>
      <c r="S212" s="194">
        <v>0</v>
      </c>
      <c r="T212" s="19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129</v>
      </c>
      <c r="AT212" s="196" t="s">
        <v>124</v>
      </c>
      <c r="AU212" s="196" t="s">
        <v>88</v>
      </c>
      <c r="AY212" s="16" t="s">
        <v>122</v>
      </c>
      <c r="BE212" s="197">
        <f>IF(N212="základní",J212,0)</f>
        <v>0</v>
      </c>
      <c r="BF212" s="197">
        <f>IF(N212="snížená",J212,0)</f>
        <v>0</v>
      </c>
      <c r="BG212" s="197">
        <f>IF(N212="zákl. přenesená",J212,0)</f>
        <v>0</v>
      </c>
      <c r="BH212" s="197">
        <f>IF(N212="sníž. přenesená",J212,0)</f>
        <v>0</v>
      </c>
      <c r="BI212" s="197">
        <f>IF(N212="nulová",J212,0)</f>
        <v>0</v>
      </c>
      <c r="BJ212" s="16" t="s">
        <v>86</v>
      </c>
      <c r="BK212" s="197">
        <f>ROUND(I212*H212,2)</f>
        <v>0</v>
      </c>
      <c r="BL212" s="16" t="s">
        <v>129</v>
      </c>
      <c r="BM212" s="196" t="s">
        <v>349</v>
      </c>
    </row>
    <row r="213" spans="1:65" s="1" customFormat="1" ht="19.5">
      <c r="A213" s="33"/>
      <c r="B213" s="34"/>
      <c r="C213" s="35"/>
      <c r="D213" s="198" t="s">
        <v>131</v>
      </c>
      <c r="E213" s="35"/>
      <c r="F213" s="199" t="s">
        <v>350</v>
      </c>
      <c r="G213" s="35"/>
      <c r="H213" s="35"/>
      <c r="I213" s="200"/>
      <c r="J213" s="35"/>
      <c r="K213" s="35"/>
      <c r="L213" s="38"/>
      <c r="M213" s="201"/>
      <c r="N213" s="202"/>
      <c r="O213" s="70"/>
      <c r="P213" s="70"/>
      <c r="Q213" s="70"/>
      <c r="R213" s="70"/>
      <c r="S213" s="70"/>
      <c r="T213" s="71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131</v>
      </c>
      <c r="AU213" s="16" t="s">
        <v>88</v>
      </c>
    </row>
    <row r="214" spans="1:65" s="1" customFormat="1" ht="19.5">
      <c r="A214" s="33"/>
      <c r="B214" s="34"/>
      <c r="C214" s="35"/>
      <c r="D214" s="198" t="s">
        <v>133</v>
      </c>
      <c r="E214" s="35"/>
      <c r="F214" s="203" t="s">
        <v>351</v>
      </c>
      <c r="G214" s="35"/>
      <c r="H214" s="35"/>
      <c r="I214" s="200"/>
      <c r="J214" s="35"/>
      <c r="K214" s="35"/>
      <c r="L214" s="38"/>
      <c r="M214" s="201"/>
      <c r="N214" s="202"/>
      <c r="O214" s="70"/>
      <c r="P214" s="70"/>
      <c r="Q214" s="70"/>
      <c r="R214" s="70"/>
      <c r="S214" s="70"/>
      <c r="T214" s="71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T214" s="16" t="s">
        <v>133</v>
      </c>
      <c r="AU214" s="16" t="s">
        <v>88</v>
      </c>
    </row>
    <row r="215" spans="1:65" s="1" customFormat="1" ht="24.2" customHeight="1">
      <c r="A215" s="33"/>
      <c r="B215" s="34"/>
      <c r="C215" s="185" t="s">
        <v>352</v>
      </c>
      <c r="D215" s="185" t="s">
        <v>124</v>
      </c>
      <c r="E215" s="186" t="s">
        <v>353</v>
      </c>
      <c r="F215" s="187" t="s">
        <v>354</v>
      </c>
      <c r="G215" s="188" t="s">
        <v>127</v>
      </c>
      <c r="H215" s="189">
        <v>204</v>
      </c>
      <c r="I215" s="190"/>
      <c r="J215" s="191">
        <f>ROUND(I215*H215,2)</f>
        <v>0</v>
      </c>
      <c r="K215" s="187" t="s">
        <v>128</v>
      </c>
      <c r="L215" s="38"/>
      <c r="M215" s="192" t="s">
        <v>1</v>
      </c>
      <c r="N215" s="193" t="s">
        <v>43</v>
      </c>
      <c r="O215" s="70"/>
      <c r="P215" s="194">
        <f>O215*H215</f>
        <v>0</v>
      </c>
      <c r="Q215" s="194">
        <v>0</v>
      </c>
      <c r="R215" s="194">
        <f>Q215*H215</f>
        <v>0</v>
      </c>
      <c r="S215" s="194">
        <v>0</v>
      </c>
      <c r="T215" s="195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6" t="s">
        <v>129</v>
      </c>
      <c r="AT215" s="196" t="s">
        <v>124</v>
      </c>
      <c r="AU215" s="196" t="s">
        <v>88</v>
      </c>
      <c r="AY215" s="16" t="s">
        <v>122</v>
      </c>
      <c r="BE215" s="197">
        <f>IF(N215="základní",J215,0)</f>
        <v>0</v>
      </c>
      <c r="BF215" s="197">
        <f>IF(N215="snížená",J215,0)</f>
        <v>0</v>
      </c>
      <c r="BG215" s="197">
        <f>IF(N215="zákl. přenesená",J215,0)</f>
        <v>0</v>
      </c>
      <c r="BH215" s="197">
        <f>IF(N215="sníž. přenesená",J215,0)</f>
        <v>0</v>
      </c>
      <c r="BI215" s="197">
        <f>IF(N215="nulová",J215,0)</f>
        <v>0</v>
      </c>
      <c r="BJ215" s="16" t="s">
        <v>86</v>
      </c>
      <c r="BK215" s="197">
        <f>ROUND(I215*H215,2)</f>
        <v>0</v>
      </c>
      <c r="BL215" s="16" t="s">
        <v>129</v>
      </c>
      <c r="BM215" s="196" t="s">
        <v>355</v>
      </c>
    </row>
    <row r="216" spans="1:65" s="1" customFormat="1" ht="29.25">
      <c r="A216" s="33"/>
      <c r="B216" s="34"/>
      <c r="C216" s="35"/>
      <c r="D216" s="198" t="s">
        <v>131</v>
      </c>
      <c r="E216" s="35"/>
      <c r="F216" s="199" t="s">
        <v>356</v>
      </c>
      <c r="G216" s="35"/>
      <c r="H216" s="35"/>
      <c r="I216" s="200"/>
      <c r="J216" s="35"/>
      <c r="K216" s="35"/>
      <c r="L216" s="38"/>
      <c r="M216" s="201"/>
      <c r="N216" s="202"/>
      <c r="O216" s="70"/>
      <c r="P216" s="70"/>
      <c r="Q216" s="70"/>
      <c r="R216" s="70"/>
      <c r="S216" s="70"/>
      <c r="T216" s="71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6" t="s">
        <v>131</v>
      </c>
      <c r="AU216" s="16" t="s">
        <v>88</v>
      </c>
    </row>
    <row r="217" spans="1:65" s="1" customFormat="1" ht="19.5">
      <c r="A217" s="33"/>
      <c r="B217" s="34"/>
      <c r="C217" s="35"/>
      <c r="D217" s="198" t="s">
        <v>133</v>
      </c>
      <c r="E217" s="35"/>
      <c r="F217" s="203" t="s">
        <v>357</v>
      </c>
      <c r="G217" s="35"/>
      <c r="H217" s="35"/>
      <c r="I217" s="200"/>
      <c r="J217" s="35"/>
      <c r="K217" s="35"/>
      <c r="L217" s="38"/>
      <c r="M217" s="201"/>
      <c r="N217" s="202"/>
      <c r="O217" s="70"/>
      <c r="P217" s="70"/>
      <c r="Q217" s="70"/>
      <c r="R217" s="70"/>
      <c r="S217" s="70"/>
      <c r="T217" s="71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T217" s="16" t="s">
        <v>133</v>
      </c>
      <c r="AU217" s="16" t="s">
        <v>88</v>
      </c>
    </row>
    <row r="218" spans="1:65" s="1" customFormat="1" ht="24.2" customHeight="1">
      <c r="A218" s="33"/>
      <c r="B218" s="34"/>
      <c r="C218" s="185" t="s">
        <v>7</v>
      </c>
      <c r="D218" s="185" t="s">
        <v>124</v>
      </c>
      <c r="E218" s="186" t="s">
        <v>358</v>
      </c>
      <c r="F218" s="187" t="s">
        <v>359</v>
      </c>
      <c r="G218" s="188" t="s">
        <v>127</v>
      </c>
      <c r="H218" s="189">
        <v>9.6999999999999993</v>
      </c>
      <c r="I218" s="190"/>
      <c r="J218" s="191">
        <f>ROUND(I218*H218,2)</f>
        <v>0</v>
      </c>
      <c r="K218" s="187" t="s">
        <v>1</v>
      </c>
      <c r="L218" s="38"/>
      <c r="M218" s="192" t="s">
        <v>1</v>
      </c>
      <c r="N218" s="193" t="s">
        <v>43</v>
      </c>
      <c r="O218" s="70"/>
      <c r="P218" s="194">
        <f>O218*H218</f>
        <v>0</v>
      </c>
      <c r="Q218" s="194">
        <v>0</v>
      </c>
      <c r="R218" s="194">
        <f>Q218*H218</f>
        <v>0</v>
      </c>
      <c r="S218" s="194">
        <v>0</v>
      </c>
      <c r="T218" s="195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6" t="s">
        <v>129</v>
      </c>
      <c r="AT218" s="196" t="s">
        <v>124</v>
      </c>
      <c r="AU218" s="196" t="s">
        <v>88</v>
      </c>
      <c r="AY218" s="16" t="s">
        <v>122</v>
      </c>
      <c r="BE218" s="197">
        <f>IF(N218="základní",J218,0)</f>
        <v>0</v>
      </c>
      <c r="BF218" s="197">
        <f>IF(N218="snížená",J218,0)</f>
        <v>0</v>
      </c>
      <c r="BG218" s="197">
        <f>IF(N218="zákl. přenesená",J218,0)</f>
        <v>0</v>
      </c>
      <c r="BH218" s="197">
        <f>IF(N218="sníž. přenesená",J218,0)</f>
        <v>0</v>
      </c>
      <c r="BI218" s="197">
        <f>IF(N218="nulová",J218,0)</f>
        <v>0</v>
      </c>
      <c r="BJ218" s="16" t="s">
        <v>86</v>
      </c>
      <c r="BK218" s="197">
        <f>ROUND(I218*H218,2)</f>
        <v>0</v>
      </c>
      <c r="BL218" s="16" t="s">
        <v>129</v>
      </c>
      <c r="BM218" s="196" t="s">
        <v>360</v>
      </c>
    </row>
    <row r="219" spans="1:65" s="1" customFormat="1" ht="29.25">
      <c r="A219" s="33"/>
      <c r="B219" s="34"/>
      <c r="C219" s="35"/>
      <c r="D219" s="198" t="s">
        <v>131</v>
      </c>
      <c r="E219" s="35"/>
      <c r="F219" s="199" t="s">
        <v>361</v>
      </c>
      <c r="G219" s="35"/>
      <c r="H219" s="35"/>
      <c r="I219" s="200"/>
      <c r="J219" s="35"/>
      <c r="K219" s="35"/>
      <c r="L219" s="38"/>
      <c r="M219" s="201"/>
      <c r="N219" s="202"/>
      <c r="O219" s="70"/>
      <c r="P219" s="70"/>
      <c r="Q219" s="70"/>
      <c r="R219" s="70"/>
      <c r="S219" s="70"/>
      <c r="T219" s="71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6" t="s">
        <v>131</v>
      </c>
      <c r="AU219" s="16" t="s">
        <v>88</v>
      </c>
    </row>
    <row r="220" spans="1:65" s="1" customFormat="1" ht="19.5">
      <c r="A220" s="33"/>
      <c r="B220" s="34"/>
      <c r="C220" s="35"/>
      <c r="D220" s="198" t="s">
        <v>133</v>
      </c>
      <c r="E220" s="35"/>
      <c r="F220" s="203" t="s">
        <v>362</v>
      </c>
      <c r="G220" s="35"/>
      <c r="H220" s="35"/>
      <c r="I220" s="200"/>
      <c r="J220" s="35"/>
      <c r="K220" s="35"/>
      <c r="L220" s="38"/>
      <c r="M220" s="201"/>
      <c r="N220" s="202"/>
      <c r="O220" s="70"/>
      <c r="P220" s="70"/>
      <c r="Q220" s="70"/>
      <c r="R220" s="70"/>
      <c r="S220" s="70"/>
      <c r="T220" s="71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6" t="s">
        <v>133</v>
      </c>
      <c r="AU220" s="16" t="s">
        <v>88</v>
      </c>
    </row>
    <row r="221" spans="1:65" s="1" customFormat="1" ht="24.2" customHeight="1">
      <c r="A221" s="33"/>
      <c r="B221" s="34"/>
      <c r="C221" s="185" t="s">
        <v>363</v>
      </c>
      <c r="D221" s="185" t="s">
        <v>124</v>
      </c>
      <c r="E221" s="186" t="s">
        <v>364</v>
      </c>
      <c r="F221" s="187" t="s">
        <v>365</v>
      </c>
      <c r="G221" s="188" t="s">
        <v>127</v>
      </c>
      <c r="H221" s="189">
        <v>564</v>
      </c>
      <c r="I221" s="190"/>
      <c r="J221" s="191">
        <f>ROUND(I221*H221,2)</f>
        <v>0</v>
      </c>
      <c r="K221" s="187" t="s">
        <v>1</v>
      </c>
      <c r="L221" s="38"/>
      <c r="M221" s="192" t="s">
        <v>1</v>
      </c>
      <c r="N221" s="193" t="s">
        <v>43</v>
      </c>
      <c r="O221" s="70"/>
      <c r="P221" s="194">
        <f>O221*H221</f>
        <v>0</v>
      </c>
      <c r="Q221" s="194">
        <v>0</v>
      </c>
      <c r="R221" s="194">
        <f>Q221*H221</f>
        <v>0</v>
      </c>
      <c r="S221" s="194">
        <v>0</v>
      </c>
      <c r="T221" s="195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6" t="s">
        <v>129</v>
      </c>
      <c r="AT221" s="196" t="s">
        <v>124</v>
      </c>
      <c r="AU221" s="196" t="s">
        <v>88</v>
      </c>
      <c r="AY221" s="16" t="s">
        <v>122</v>
      </c>
      <c r="BE221" s="197">
        <f>IF(N221="základní",J221,0)</f>
        <v>0</v>
      </c>
      <c r="BF221" s="197">
        <f>IF(N221="snížená",J221,0)</f>
        <v>0</v>
      </c>
      <c r="BG221" s="197">
        <f>IF(N221="zákl. přenesená",J221,0)</f>
        <v>0</v>
      </c>
      <c r="BH221" s="197">
        <f>IF(N221="sníž. přenesená",J221,0)</f>
        <v>0</v>
      </c>
      <c r="BI221" s="197">
        <f>IF(N221="nulová",J221,0)</f>
        <v>0</v>
      </c>
      <c r="BJ221" s="16" t="s">
        <v>86</v>
      </c>
      <c r="BK221" s="197">
        <f>ROUND(I221*H221,2)</f>
        <v>0</v>
      </c>
      <c r="BL221" s="16" t="s">
        <v>129</v>
      </c>
      <c r="BM221" s="196" t="s">
        <v>366</v>
      </c>
    </row>
    <row r="222" spans="1:65" s="1" customFormat="1" ht="29.25">
      <c r="A222" s="33"/>
      <c r="B222" s="34"/>
      <c r="C222" s="35"/>
      <c r="D222" s="198" t="s">
        <v>131</v>
      </c>
      <c r="E222" s="35"/>
      <c r="F222" s="199" t="s">
        <v>367</v>
      </c>
      <c r="G222" s="35"/>
      <c r="H222" s="35"/>
      <c r="I222" s="200"/>
      <c r="J222" s="35"/>
      <c r="K222" s="35"/>
      <c r="L222" s="38"/>
      <c r="M222" s="201"/>
      <c r="N222" s="202"/>
      <c r="O222" s="70"/>
      <c r="P222" s="70"/>
      <c r="Q222" s="70"/>
      <c r="R222" s="70"/>
      <c r="S222" s="70"/>
      <c r="T222" s="71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6" t="s">
        <v>131</v>
      </c>
      <c r="AU222" s="16" t="s">
        <v>88</v>
      </c>
    </row>
    <row r="223" spans="1:65" s="1" customFormat="1" ht="19.5">
      <c r="A223" s="33"/>
      <c r="B223" s="34"/>
      <c r="C223" s="35"/>
      <c r="D223" s="198" t="s">
        <v>133</v>
      </c>
      <c r="E223" s="35"/>
      <c r="F223" s="203" t="s">
        <v>368</v>
      </c>
      <c r="G223" s="35"/>
      <c r="H223" s="35"/>
      <c r="I223" s="200"/>
      <c r="J223" s="35"/>
      <c r="K223" s="35"/>
      <c r="L223" s="38"/>
      <c r="M223" s="201"/>
      <c r="N223" s="202"/>
      <c r="O223" s="70"/>
      <c r="P223" s="70"/>
      <c r="Q223" s="70"/>
      <c r="R223" s="70"/>
      <c r="S223" s="70"/>
      <c r="T223" s="71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T223" s="16" t="s">
        <v>133</v>
      </c>
      <c r="AU223" s="16" t="s">
        <v>88</v>
      </c>
    </row>
    <row r="224" spans="1:65" s="12" customFormat="1">
      <c r="B224" s="204"/>
      <c r="C224" s="205"/>
      <c r="D224" s="198" t="s">
        <v>135</v>
      </c>
      <c r="E224" s="206" t="s">
        <v>1</v>
      </c>
      <c r="F224" s="207" t="s">
        <v>369</v>
      </c>
      <c r="G224" s="205"/>
      <c r="H224" s="208">
        <v>564</v>
      </c>
      <c r="I224" s="209"/>
      <c r="J224" s="205"/>
      <c r="K224" s="205"/>
      <c r="L224" s="210"/>
      <c r="M224" s="211"/>
      <c r="N224" s="212"/>
      <c r="O224" s="212"/>
      <c r="P224" s="212"/>
      <c r="Q224" s="212"/>
      <c r="R224" s="212"/>
      <c r="S224" s="212"/>
      <c r="T224" s="213"/>
      <c r="AT224" s="214" t="s">
        <v>135</v>
      </c>
      <c r="AU224" s="214" t="s">
        <v>88</v>
      </c>
      <c r="AV224" s="12" t="s">
        <v>88</v>
      </c>
      <c r="AW224" s="12" t="s">
        <v>32</v>
      </c>
      <c r="AX224" s="12" t="s">
        <v>86</v>
      </c>
      <c r="AY224" s="214" t="s">
        <v>122</v>
      </c>
    </row>
    <row r="225" spans="1:65" s="1" customFormat="1" ht="21.75" customHeight="1">
      <c r="A225" s="33"/>
      <c r="B225" s="34"/>
      <c r="C225" s="185" t="s">
        <v>370</v>
      </c>
      <c r="D225" s="185" t="s">
        <v>124</v>
      </c>
      <c r="E225" s="186" t="s">
        <v>371</v>
      </c>
      <c r="F225" s="187" t="s">
        <v>372</v>
      </c>
      <c r="G225" s="188" t="s">
        <v>127</v>
      </c>
      <c r="H225" s="189">
        <v>204</v>
      </c>
      <c r="I225" s="190"/>
      <c r="J225" s="191">
        <f>ROUND(I225*H225,2)</f>
        <v>0</v>
      </c>
      <c r="K225" s="187" t="s">
        <v>128</v>
      </c>
      <c r="L225" s="38"/>
      <c r="M225" s="192" t="s">
        <v>1</v>
      </c>
      <c r="N225" s="193" t="s">
        <v>43</v>
      </c>
      <c r="O225" s="70"/>
      <c r="P225" s="194">
        <f>O225*H225</f>
        <v>0</v>
      </c>
      <c r="Q225" s="194">
        <v>0</v>
      </c>
      <c r="R225" s="194">
        <f>Q225*H225</f>
        <v>0</v>
      </c>
      <c r="S225" s="194">
        <v>0</v>
      </c>
      <c r="T225" s="195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6" t="s">
        <v>129</v>
      </c>
      <c r="AT225" s="196" t="s">
        <v>124</v>
      </c>
      <c r="AU225" s="196" t="s">
        <v>88</v>
      </c>
      <c r="AY225" s="16" t="s">
        <v>122</v>
      </c>
      <c r="BE225" s="197">
        <f>IF(N225="základní",J225,0)</f>
        <v>0</v>
      </c>
      <c r="BF225" s="197">
        <f>IF(N225="snížená",J225,0)</f>
        <v>0</v>
      </c>
      <c r="BG225" s="197">
        <f>IF(N225="zákl. přenesená",J225,0)</f>
        <v>0</v>
      </c>
      <c r="BH225" s="197">
        <f>IF(N225="sníž. přenesená",J225,0)</f>
        <v>0</v>
      </c>
      <c r="BI225" s="197">
        <f>IF(N225="nulová",J225,0)</f>
        <v>0</v>
      </c>
      <c r="BJ225" s="16" t="s">
        <v>86</v>
      </c>
      <c r="BK225" s="197">
        <f>ROUND(I225*H225,2)</f>
        <v>0</v>
      </c>
      <c r="BL225" s="16" t="s">
        <v>129</v>
      </c>
      <c r="BM225" s="196" t="s">
        <v>373</v>
      </c>
    </row>
    <row r="226" spans="1:65" s="1" customFormat="1" ht="19.5">
      <c r="A226" s="33"/>
      <c r="B226" s="34"/>
      <c r="C226" s="35"/>
      <c r="D226" s="198" t="s">
        <v>131</v>
      </c>
      <c r="E226" s="35"/>
      <c r="F226" s="199" t="s">
        <v>374</v>
      </c>
      <c r="G226" s="35"/>
      <c r="H226" s="35"/>
      <c r="I226" s="200"/>
      <c r="J226" s="35"/>
      <c r="K226" s="35"/>
      <c r="L226" s="38"/>
      <c r="M226" s="201"/>
      <c r="N226" s="202"/>
      <c r="O226" s="70"/>
      <c r="P226" s="70"/>
      <c r="Q226" s="70"/>
      <c r="R226" s="70"/>
      <c r="S226" s="70"/>
      <c r="T226" s="71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6" t="s">
        <v>131</v>
      </c>
      <c r="AU226" s="16" t="s">
        <v>88</v>
      </c>
    </row>
    <row r="227" spans="1:65" s="1" customFormat="1" ht="19.5">
      <c r="A227" s="33"/>
      <c r="B227" s="34"/>
      <c r="C227" s="35"/>
      <c r="D227" s="198" t="s">
        <v>133</v>
      </c>
      <c r="E227" s="35"/>
      <c r="F227" s="203" t="s">
        <v>375</v>
      </c>
      <c r="G227" s="35"/>
      <c r="H227" s="35"/>
      <c r="I227" s="200"/>
      <c r="J227" s="35"/>
      <c r="K227" s="35"/>
      <c r="L227" s="38"/>
      <c r="M227" s="201"/>
      <c r="N227" s="202"/>
      <c r="O227" s="70"/>
      <c r="P227" s="70"/>
      <c r="Q227" s="70"/>
      <c r="R227" s="70"/>
      <c r="S227" s="70"/>
      <c r="T227" s="71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T227" s="16" t="s">
        <v>133</v>
      </c>
      <c r="AU227" s="16" t="s">
        <v>88</v>
      </c>
    </row>
    <row r="228" spans="1:65" s="1" customFormat="1" ht="21.75" customHeight="1">
      <c r="A228" s="33"/>
      <c r="B228" s="34"/>
      <c r="C228" s="185" t="s">
        <v>376</v>
      </c>
      <c r="D228" s="185" t="s">
        <v>124</v>
      </c>
      <c r="E228" s="186" t="s">
        <v>377</v>
      </c>
      <c r="F228" s="187" t="s">
        <v>378</v>
      </c>
      <c r="G228" s="188" t="s">
        <v>127</v>
      </c>
      <c r="H228" s="189">
        <v>360</v>
      </c>
      <c r="I228" s="190"/>
      <c r="J228" s="191">
        <f>ROUND(I228*H228,2)</f>
        <v>0</v>
      </c>
      <c r="K228" s="187" t="s">
        <v>1</v>
      </c>
      <c r="L228" s="38"/>
      <c r="M228" s="192" t="s">
        <v>1</v>
      </c>
      <c r="N228" s="193" t="s">
        <v>43</v>
      </c>
      <c r="O228" s="70"/>
      <c r="P228" s="194">
        <f>O228*H228</f>
        <v>0</v>
      </c>
      <c r="Q228" s="194">
        <v>0</v>
      </c>
      <c r="R228" s="194">
        <f>Q228*H228</f>
        <v>0</v>
      </c>
      <c r="S228" s="194">
        <v>0</v>
      </c>
      <c r="T228" s="195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6" t="s">
        <v>129</v>
      </c>
      <c r="AT228" s="196" t="s">
        <v>124</v>
      </c>
      <c r="AU228" s="196" t="s">
        <v>88</v>
      </c>
      <c r="AY228" s="16" t="s">
        <v>122</v>
      </c>
      <c r="BE228" s="197">
        <f>IF(N228="základní",J228,0)</f>
        <v>0</v>
      </c>
      <c r="BF228" s="197">
        <f>IF(N228="snížená",J228,0)</f>
        <v>0</v>
      </c>
      <c r="BG228" s="197">
        <f>IF(N228="zákl. přenesená",J228,0)</f>
        <v>0</v>
      </c>
      <c r="BH228" s="197">
        <f>IF(N228="sníž. přenesená",J228,0)</f>
        <v>0</v>
      </c>
      <c r="BI228" s="197">
        <f>IF(N228="nulová",J228,0)</f>
        <v>0</v>
      </c>
      <c r="BJ228" s="16" t="s">
        <v>86</v>
      </c>
      <c r="BK228" s="197">
        <f>ROUND(I228*H228,2)</f>
        <v>0</v>
      </c>
      <c r="BL228" s="16" t="s">
        <v>129</v>
      </c>
      <c r="BM228" s="196" t="s">
        <v>379</v>
      </c>
    </row>
    <row r="229" spans="1:65" s="1" customFormat="1" ht="19.5">
      <c r="A229" s="33"/>
      <c r="B229" s="34"/>
      <c r="C229" s="35"/>
      <c r="D229" s="198" t="s">
        <v>131</v>
      </c>
      <c r="E229" s="35"/>
      <c r="F229" s="199" t="s">
        <v>380</v>
      </c>
      <c r="G229" s="35"/>
      <c r="H229" s="35"/>
      <c r="I229" s="200"/>
      <c r="J229" s="35"/>
      <c r="K229" s="35"/>
      <c r="L229" s="38"/>
      <c r="M229" s="201"/>
      <c r="N229" s="202"/>
      <c r="O229" s="70"/>
      <c r="P229" s="70"/>
      <c r="Q229" s="70"/>
      <c r="R229" s="70"/>
      <c r="S229" s="70"/>
      <c r="T229" s="71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T229" s="16" t="s">
        <v>131</v>
      </c>
      <c r="AU229" s="16" t="s">
        <v>88</v>
      </c>
    </row>
    <row r="230" spans="1:65" s="1" customFormat="1" ht="19.5">
      <c r="A230" s="33"/>
      <c r="B230" s="34"/>
      <c r="C230" s="35"/>
      <c r="D230" s="198" t="s">
        <v>133</v>
      </c>
      <c r="E230" s="35"/>
      <c r="F230" s="203" t="s">
        <v>381</v>
      </c>
      <c r="G230" s="35"/>
      <c r="H230" s="35"/>
      <c r="I230" s="200"/>
      <c r="J230" s="35"/>
      <c r="K230" s="35"/>
      <c r="L230" s="38"/>
      <c r="M230" s="201"/>
      <c r="N230" s="202"/>
      <c r="O230" s="70"/>
      <c r="P230" s="70"/>
      <c r="Q230" s="70"/>
      <c r="R230" s="70"/>
      <c r="S230" s="70"/>
      <c r="T230" s="71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133</v>
      </c>
      <c r="AU230" s="16" t="s">
        <v>88</v>
      </c>
    </row>
    <row r="231" spans="1:65" s="1" customFormat="1" ht="21.75" customHeight="1">
      <c r="A231" s="33"/>
      <c r="B231" s="34"/>
      <c r="C231" s="185" t="s">
        <v>382</v>
      </c>
      <c r="D231" s="185" t="s">
        <v>124</v>
      </c>
      <c r="E231" s="186" t="s">
        <v>383</v>
      </c>
      <c r="F231" s="187" t="s">
        <v>384</v>
      </c>
      <c r="G231" s="188" t="s">
        <v>127</v>
      </c>
      <c r="H231" s="189">
        <v>62.5</v>
      </c>
      <c r="I231" s="190"/>
      <c r="J231" s="191">
        <f>ROUND(I231*H231,2)</f>
        <v>0</v>
      </c>
      <c r="K231" s="187" t="s">
        <v>128</v>
      </c>
      <c r="L231" s="38"/>
      <c r="M231" s="192" t="s">
        <v>1</v>
      </c>
      <c r="N231" s="193" t="s">
        <v>43</v>
      </c>
      <c r="O231" s="70"/>
      <c r="P231" s="194">
        <f>O231*H231</f>
        <v>0</v>
      </c>
      <c r="Q231" s="194">
        <v>0</v>
      </c>
      <c r="R231" s="194">
        <f>Q231*H231</f>
        <v>0</v>
      </c>
      <c r="S231" s="194">
        <v>0</v>
      </c>
      <c r="T231" s="195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6" t="s">
        <v>129</v>
      </c>
      <c r="AT231" s="196" t="s">
        <v>124</v>
      </c>
      <c r="AU231" s="196" t="s">
        <v>88</v>
      </c>
      <c r="AY231" s="16" t="s">
        <v>122</v>
      </c>
      <c r="BE231" s="197">
        <f>IF(N231="základní",J231,0)</f>
        <v>0</v>
      </c>
      <c r="BF231" s="197">
        <f>IF(N231="snížená",J231,0)</f>
        <v>0</v>
      </c>
      <c r="BG231" s="197">
        <f>IF(N231="zákl. přenesená",J231,0)</f>
        <v>0</v>
      </c>
      <c r="BH231" s="197">
        <f>IF(N231="sníž. přenesená",J231,0)</f>
        <v>0</v>
      </c>
      <c r="BI231" s="197">
        <f>IF(N231="nulová",J231,0)</f>
        <v>0</v>
      </c>
      <c r="BJ231" s="16" t="s">
        <v>86</v>
      </c>
      <c r="BK231" s="197">
        <f>ROUND(I231*H231,2)</f>
        <v>0</v>
      </c>
      <c r="BL231" s="16" t="s">
        <v>129</v>
      </c>
      <c r="BM231" s="196" t="s">
        <v>385</v>
      </c>
    </row>
    <row r="232" spans="1:65" s="1" customFormat="1" ht="39">
      <c r="A232" s="33"/>
      <c r="B232" s="34"/>
      <c r="C232" s="35"/>
      <c r="D232" s="198" t="s">
        <v>131</v>
      </c>
      <c r="E232" s="35"/>
      <c r="F232" s="199" t="s">
        <v>386</v>
      </c>
      <c r="G232" s="35"/>
      <c r="H232" s="35"/>
      <c r="I232" s="200"/>
      <c r="J232" s="35"/>
      <c r="K232" s="35"/>
      <c r="L232" s="38"/>
      <c r="M232" s="201"/>
      <c r="N232" s="202"/>
      <c r="O232" s="70"/>
      <c r="P232" s="70"/>
      <c r="Q232" s="70"/>
      <c r="R232" s="70"/>
      <c r="S232" s="70"/>
      <c r="T232" s="71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6" t="s">
        <v>131</v>
      </c>
      <c r="AU232" s="16" t="s">
        <v>88</v>
      </c>
    </row>
    <row r="233" spans="1:65" s="1" customFormat="1" ht="24.2" customHeight="1">
      <c r="A233" s="33"/>
      <c r="B233" s="34"/>
      <c r="C233" s="240" t="s">
        <v>387</v>
      </c>
      <c r="D233" s="240" t="s">
        <v>279</v>
      </c>
      <c r="E233" s="241" t="s">
        <v>388</v>
      </c>
      <c r="F233" s="242" t="s">
        <v>389</v>
      </c>
      <c r="G233" s="243" t="s">
        <v>217</v>
      </c>
      <c r="H233" s="244">
        <v>5.625</v>
      </c>
      <c r="I233" s="245"/>
      <c r="J233" s="246">
        <f>ROUND(I233*H233,2)</f>
        <v>0</v>
      </c>
      <c r="K233" s="242" t="s">
        <v>1</v>
      </c>
      <c r="L233" s="247"/>
      <c r="M233" s="248" t="s">
        <v>1</v>
      </c>
      <c r="N233" s="249" t="s">
        <v>43</v>
      </c>
      <c r="O233" s="70"/>
      <c r="P233" s="194">
        <f>O233*H233</f>
        <v>0</v>
      </c>
      <c r="Q233" s="194">
        <v>0</v>
      </c>
      <c r="R233" s="194">
        <f>Q233*H233</f>
        <v>0</v>
      </c>
      <c r="S233" s="194">
        <v>0</v>
      </c>
      <c r="T233" s="195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6" t="s">
        <v>171</v>
      </c>
      <c r="AT233" s="196" t="s">
        <v>279</v>
      </c>
      <c r="AU233" s="196" t="s">
        <v>88</v>
      </c>
      <c r="AY233" s="16" t="s">
        <v>122</v>
      </c>
      <c r="BE233" s="197">
        <f>IF(N233="základní",J233,0)</f>
        <v>0</v>
      </c>
      <c r="BF233" s="197">
        <f>IF(N233="snížená",J233,0)</f>
        <v>0</v>
      </c>
      <c r="BG233" s="197">
        <f>IF(N233="zákl. přenesená",J233,0)</f>
        <v>0</v>
      </c>
      <c r="BH233" s="197">
        <f>IF(N233="sníž. přenesená",J233,0)</f>
        <v>0</v>
      </c>
      <c r="BI233" s="197">
        <f>IF(N233="nulová",J233,0)</f>
        <v>0</v>
      </c>
      <c r="BJ233" s="16" t="s">
        <v>86</v>
      </c>
      <c r="BK233" s="197">
        <f>ROUND(I233*H233,2)</f>
        <v>0</v>
      </c>
      <c r="BL233" s="16" t="s">
        <v>129</v>
      </c>
      <c r="BM233" s="196" t="s">
        <v>390</v>
      </c>
    </row>
    <row r="234" spans="1:65" s="1" customFormat="1">
      <c r="A234" s="33"/>
      <c r="B234" s="34"/>
      <c r="C234" s="35"/>
      <c r="D234" s="198" t="s">
        <v>131</v>
      </c>
      <c r="E234" s="35"/>
      <c r="F234" s="199" t="s">
        <v>391</v>
      </c>
      <c r="G234" s="35"/>
      <c r="H234" s="35"/>
      <c r="I234" s="200"/>
      <c r="J234" s="35"/>
      <c r="K234" s="35"/>
      <c r="L234" s="38"/>
      <c r="M234" s="201"/>
      <c r="N234" s="202"/>
      <c r="O234" s="70"/>
      <c r="P234" s="70"/>
      <c r="Q234" s="70"/>
      <c r="R234" s="70"/>
      <c r="S234" s="70"/>
      <c r="T234" s="71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T234" s="16" t="s">
        <v>131</v>
      </c>
      <c r="AU234" s="16" t="s">
        <v>88</v>
      </c>
    </row>
    <row r="235" spans="1:65" s="12" customFormat="1">
      <c r="B235" s="204"/>
      <c r="C235" s="205"/>
      <c r="D235" s="198" t="s">
        <v>135</v>
      </c>
      <c r="E235" s="206" t="s">
        <v>1</v>
      </c>
      <c r="F235" s="207" t="s">
        <v>392</v>
      </c>
      <c r="G235" s="205"/>
      <c r="H235" s="208">
        <v>5.625</v>
      </c>
      <c r="I235" s="209"/>
      <c r="J235" s="205"/>
      <c r="K235" s="205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135</v>
      </c>
      <c r="AU235" s="214" t="s">
        <v>88</v>
      </c>
      <c r="AV235" s="12" t="s">
        <v>88</v>
      </c>
      <c r="AW235" s="12" t="s">
        <v>32</v>
      </c>
      <c r="AX235" s="12" t="s">
        <v>86</v>
      </c>
      <c r="AY235" s="214" t="s">
        <v>122</v>
      </c>
    </row>
    <row r="236" spans="1:65" s="1" customFormat="1" ht="24.2" customHeight="1">
      <c r="A236" s="33"/>
      <c r="B236" s="34"/>
      <c r="C236" s="185" t="s">
        <v>393</v>
      </c>
      <c r="D236" s="185" t="s">
        <v>124</v>
      </c>
      <c r="E236" s="186" t="s">
        <v>394</v>
      </c>
      <c r="F236" s="187" t="s">
        <v>395</v>
      </c>
      <c r="G236" s="188" t="s">
        <v>127</v>
      </c>
      <c r="H236" s="189">
        <v>311.39999999999998</v>
      </c>
      <c r="I236" s="190"/>
      <c r="J236" s="191">
        <f>ROUND(I236*H236,2)</f>
        <v>0</v>
      </c>
      <c r="K236" s="187" t="s">
        <v>1</v>
      </c>
      <c r="L236" s="38"/>
      <c r="M236" s="192" t="s">
        <v>1</v>
      </c>
      <c r="N236" s="193" t="s">
        <v>43</v>
      </c>
      <c r="O236" s="70"/>
      <c r="P236" s="194">
        <f>O236*H236</f>
        <v>0</v>
      </c>
      <c r="Q236" s="194">
        <v>0</v>
      </c>
      <c r="R236" s="194">
        <f>Q236*H236</f>
        <v>0</v>
      </c>
      <c r="S236" s="194">
        <v>0</v>
      </c>
      <c r="T236" s="195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6" t="s">
        <v>129</v>
      </c>
      <c r="AT236" s="196" t="s">
        <v>124</v>
      </c>
      <c r="AU236" s="196" t="s">
        <v>88</v>
      </c>
      <c r="AY236" s="16" t="s">
        <v>122</v>
      </c>
      <c r="BE236" s="197">
        <f>IF(N236="základní",J236,0)</f>
        <v>0</v>
      </c>
      <c r="BF236" s="197">
        <f>IF(N236="snížená",J236,0)</f>
        <v>0</v>
      </c>
      <c r="BG236" s="197">
        <f>IF(N236="zákl. přenesená",J236,0)</f>
        <v>0</v>
      </c>
      <c r="BH236" s="197">
        <f>IF(N236="sníž. přenesená",J236,0)</f>
        <v>0</v>
      </c>
      <c r="BI236" s="197">
        <f>IF(N236="nulová",J236,0)</f>
        <v>0</v>
      </c>
      <c r="BJ236" s="16" t="s">
        <v>86</v>
      </c>
      <c r="BK236" s="197">
        <f>ROUND(I236*H236,2)</f>
        <v>0</v>
      </c>
      <c r="BL236" s="16" t="s">
        <v>129</v>
      </c>
      <c r="BM236" s="196" t="s">
        <v>396</v>
      </c>
    </row>
    <row r="237" spans="1:65" s="1" customFormat="1" ht="19.5">
      <c r="A237" s="33"/>
      <c r="B237" s="34"/>
      <c r="C237" s="35"/>
      <c r="D237" s="198" t="s">
        <v>131</v>
      </c>
      <c r="E237" s="35"/>
      <c r="F237" s="199" t="s">
        <v>397</v>
      </c>
      <c r="G237" s="35"/>
      <c r="H237" s="35"/>
      <c r="I237" s="200"/>
      <c r="J237" s="35"/>
      <c r="K237" s="35"/>
      <c r="L237" s="38"/>
      <c r="M237" s="201"/>
      <c r="N237" s="202"/>
      <c r="O237" s="70"/>
      <c r="P237" s="70"/>
      <c r="Q237" s="70"/>
      <c r="R237" s="70"/>
      <c r="S237" s="70"/>
      <c r="T237" s="71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6" t="s">
        <v>131</v>
      </c>
      <c r="AU237" s="16" t="s">
        <v>88</v>
      </c>
    </row>
    <row r="238" spans="1:65" s="1" customFormat="1" ht="49.15" customHeight="1">
      <c r="A238" s="33"/>
      <c r="B238" s="34"/>
      <c r="C238" s="185" t="s">
        <v>398</v>
      </c>
      <c r="D238" s="185" t="s">
        <v>124</v>
      </c>
      <c r="E238" s="186" t="s">
        <v>399</v>
      </c>
      <c r="F238" s="187" t="s">
        <v>400</v>
      </c>
      <c r="G238" s="188" t="s">
        <v>127</v>
      </c>
      <c r="H238" s="189">
        <v>360</v>
      </c>
      <c r="I238" s="190"/>
      <c r="J238" s="191">
        <f>ROUND(I238*H238,2)</f>
        <v>0</v>
      </c>
      <c r="K238" s="187" t="s">
        <v>1</v>
      </c>
      <c r="L238" s="38"/>
      <c r="M238" s="192" t="s">
        <v>1</v>
      </c>
      <c r="N238" s="193" t="s">
        <v>43</v>
      </c>
      <c r="O238" s="70"/>
      <c r="P238" s="194">
        <f>O238*H238</f>
        <v>0</v>
      </c>
      <c r="Q238" s="194">
        <v>5.3530000000000001E-2</v>
      </c>
      <c r="R238" s="194">
        <f>Q238*H238</f>
        <v>19.270800000000001</v>
      </c>
      <c r="S238" s="194">
        <v>0</v>
      </c>
      <c r="T238" s="195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6" t="s">
        <v>129</v>
      </c>
      <c r="AT238" s="196" t="s">
        <v>124</v>
      </c>
      <c r="AU238" s="196" t="s">
        <v>88</v>
      </c>
      <c r="AY238" s="16" t="s">
        <v>122</v>
      </c>
      <c r="BE238" s="197">
        <f>IF(N238="základní",J238,0)</f>
        <v>0</v>
      </c>
      <c r="BF238" s="197">
        <f>IF(N238="snížená",J238,0)</f>
        <v>0</v>
      </c>
      <c r="BG238" s="197">
        <f>IF(N238="zákl. přenesená",J238,0)</f>
        <v>0</v>
      </c>
      <c r="BH238" s="197">
        <f>IF(N238="sníž. přenesená",J238,0)</f>
        <v>0</v>
      </c>
      <c r="BI238" s="197">
        <f>IF(N238="nulová",J238,0)</f>
        <v>0</v>
      </c>
      <c r="BJ238" s="16" t="s">
        <v>86</v>
      </c>
      <c r="BK238" s="197">
        <f>ROUND(I238*H238,2)</f>
        <v>0</v>
      </c>
      <c r="BL238" s="16" t="s">
        <v>129</v>
      </c>
      <c r="BM238" s="196" t="s">
        <v>401</v>
      </c>
    </row>
    <row r="239" spans="1:65" s="1" customFormat="1" ht="39">
      <c r="A239" s="33"/>
      <c r="B239" s="34"/>
      <c r="C239" s="35"/>
      <c r="D239" s="198" t="s">
        <v>131</v>
      </c>
      <c r="E239" s="35"/>
      <c r="F239" s="199" t="s">
        <v>402</v>
      </c>
      <c r="G239" s="35"/>
      <c r="H239" s="35"/>
      <c r="I239" s="200"/>
      <c r="J239" s="35"/>
      <c r="K239" s="35"/>
      <c r="L239" s="38"/>
      <c r="M239" s="201"/>
      <c r="N239" s="202"/>
      <c r="O239" s="70"/>
      <c r="P239" s="70"/>
      <c r="Q239" s="70"/>
      <c r="R239" s="70"/>
      <c r="S239" s="70"/>
      <c r="T239" s="71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T239" s="16" t="s">
        <v>131</v>
      </c>
      <c r="AU239" s="16" t="s">
        <v>88</v>
      </c>
    </row>
    <row r="240" spans="1:65" s="1" customFormat="1" ht="68.25">
      <c r="A240" s="33"/>
      <c r="B240" s="34"/>
      <c r="C240" s="35"/>
      <c r="D240" s="198" t="s">
        <v>133</v>
      </c>
      <c r="E240" s="35"/>
      <c r="F240" s="203" t="s">
        <v>403</v>
      </c>
      <c r="G240" s="35"/>
      <c r="H240" s="35"/>
      <c r="I240" s="200"/>
      <c r="J240" s="35"/>
      <c r="K240" s="35"/>
      <c r="L240" s="38"/>
      <c r="M240" s="201"/>
      <c r="N240" s="202"/>
      <c r="O240" s="70"/>
      <c r="P240" s="70"/>
      <c r="Q240" s="70"/>
      <c r="R240" s="70"/>
      <c r="S240" s="70"/>
      <c r="T240" s="71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6" t="s">
        <v>133</v>
      </c>
      <c r="AU240" s="16" t="s">
        <v>88</v>
      </c>
    </row>
    <row r="241" spans="1:65" s="1" customFormat="1" ht="37.9" customHeight="1">
      <c r="A241" s="33"/>
      <c r="B241" s="34"/>
      <c r="C241" s="185" t="s">
        <v>404</v>
      </c>
      <c r="D241" s="185" t="s">
        <v>124</v>
      </c>
      <c r="E241" s="186" t="s">
        <v>405</v>
      </c>
      <c r="F241" s="187" t="s">
        <v>406</v>
      </c>
      <c r="G241" s="188" t="s">
        <v>127</v>
      </c>
      <c r="H241" s="189">
        <v>0</v>
      </c>
      <c r="I241" s="190"/>
      <c r="J241" s="191">
        <f>ROUND(I241*H241,2)</f>
        <v>0</v>
      </c>
      <c r="K241" s="187" t="s">
        <v>128</v>
      </c>
      <c r="L241" s="38"/>
      <c r="M241" s="192" t="s">
        <v>1</v>
      </c>
      <c r="N241" s="193" t="s">
        <v>43</v>
      </c>
      <c r="O241" s="70"/>
      <c r="P241" s="194">
        <f>O241*H241</f>
        <v>0</v>
      </c>
      <c r="Q241" s="194">
        <v>0.04</v>
      </c>
      <c r="R241" s="194">
        <f>Q241*H241</f>
        <v>0</v>
      </c>
      <c r="S241" s="194">
        <v>0</v>
      </c>
      <c r="T241" s="195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96" t="s">
        <v>129</v>
      </c>
      <c r="AT241" s="196" t="s">
        <v>124</v>
      </c>
      <c r="AU241" s="196" t="s">
        <v>88</v>
      </c>
      <c r="AY241" s="16" t="s">
        <v>122</v>
      </c>
      <c r="BE241" s="197">
        <f>IF(N241="základní",J241,0)</f>
        <v>0</v>
      </c>
      <c r="BF241" s="197">
        <f>IF(N241="snížená",J241,0)</f>
        <v>0</v>
      </c>
      <c r="BG241" s="197">
        <f>IF(N241="zákl. přenesená",J241,0)</f>
        <v>0</v>
      </c>
      <c r="BH241" s="197">
        <f>IF(N241="sníž. přenesená",J241,0)</f>
        <v>0</v>
      </c>
      <c r="BI241" s="197">
        <f>IF(N241="nulová",J241,0)</f>
        <v>0</v>
      </c>
      <c r="BJ241" s="16" t="s">
        <v>86</v>
      </c>
      <c r="BK241" s="197">
        <f>ROUND(I241*H241,2)</f>
        <v>0</v>
      </c>
      <c r="BL241" s="16" t="s">
        <v>129</v>
      </c>
      <c r="BM241" s="196" t="s">
        <v>407</v>
      </c>
    </row>
    <row r="242" spans="1:65" s="1" customFormat="1" ht="39">
      <c r="A242" s="33"/>
      <c r="B242" s="34"/>
      <c r="C242" s="35"/>
      <c r="D242" s="198" t="s">
        <v>131</v>
      </c>
      <c r="E242" s="35"/>
      <c r="F242" s="199" t="s">
        <v>408</v>
      </c>
      <c r="G242" s="35"/>
      <c r="H242" s="35"/>
      <c r="I242" s="200"/>
      <c r="J242" s="35"/>
      <c r="K242" s="35"/>
      <c r="L242" s="38"/>
      <c r="M242" s="201"/>
      <c r="N242" s="202"/>
      <c r="O242" s="70"/>
      <c r="P242" s="70"/>
      <c r="Q242" s="70"/>
      <c r="R242" s="70"/>
      <c r="S242" s="70"/>
      <c r="T242" s="71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6" t="s">
        <v>131</v>
      </c>
      <c r="AU242" s="16" t="s">
        <v>88</v>
      </c>
    </row>
    <row r="243" spans="1:65" s="1" customFormat="1" ht="24.2" customHeight="1">
      <c r="A243" s="33"/>
      <c r="B243" s="34"/>
      <c r="C243" s="240" t="s">
        <v>409</v>
      </c>
      <c r="D243" s="240" t="s">
        <v>279</v>
      </c>
      <c r="E243" s="241" t="s">
        <v>410</v>
      </c>
      <c r="F243" s="242" t="s">
        <v>411</v>
      </c>
      <c r="G243" s="243" t="s">
        <v>127</v>
      </c>
      <c r="H243" s="244">
        <v>0</v>
      </c>
      <c r="I243" s="245"/>
      <c r="J243" s="246">
        <f>ROUND(I243*H243,2)</f>
        <v>0</v>
      </c>
      <c r="K243" s="242" t="s">
        <v>128</v>
      </c>
      <c r="L243" s="247"/>
      <c r="M243" s="248" t="s">
        <v>1</v>
      </c>
      <c r="N243" s="249" t="s">
        <v>43</v>
      </c>
      <c r="O243" s="70"/>
      <c r="P243" s="194">
        <f>O243*H243</f>
        <v>0</v>
      </c>
      <c r="Q243" s="194">
        <v>1.0800000000000001E-2</v>
      </c>
      <c r="R243" s="194">
        <f>Q243*H243</f>
        <v>0</v>
      </c>
      <c r="S243" s="194">
        <v>0</v>
      </c>
      <c r="T243" s="195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6" t="s">
        <v>171</v>
      </c>
      <c r="AT243" s="196" t="s">
        <v>279</v>
      </c>
      <c r="AU243" s="196" t="s">
        <v>88</v>
      </c>
      <c r="AY243" s="16" t="s">
        <v>122</v>
      </c>
      <c r="BE243" s="197">
        <f>IF(N243="základní",J243,0)</f>
        <v>0</v>
      </c>
      <c r="BF243" s="197">
        <f>IF(N243="snížená",J243,0)</f>
        <v>0</v>
      </c>
      <c r="BG243" s="197">
        <f>IF(N243="zákl. přenesená",J243,0)</f>
        <v>0</v>
      </c>
      <c r="BH243" s="197">
        <f>IF(N243="sníž. přenesená",J243,0)</f>
        <v>0</v>
      </c>
      <c r="BI243" s="197">
        <f>IF(N243="nulová",J243,0)</f>
        <v>0</v>
      </c>
      <c r="BJ243" s="16" t="s">
        <v>86</v>
      </c>
      <c r="BK243" s="197">
        <f>ROUND(I243*H243,2)</f>
        <v>0</v>
      </c>
      <c r="BL243" s="16" t="s">
        <v>129</v>
      </c>
      <c r="BM243" s="196" t="s">
        <v>412</v>
      </c>
    </row>
    <row r="244" spans="1:65" s="1" customFormat="1" ht="19.5">
      <c r="A244" s="33"/>
      <c r="B244" s="34"/>
      <c r="C244" s="35"/>
      <c r="D244" s="198" t="s">
        <v>131</v>
      </c>
      <c r="E244" s="35"/>
      <c r="F244" s="199" t="s">
        <v>411</v>
      </c>
      <c r="G244" s="35"/>
      <c r="H244" s="35"/>
      <c r="I244" s="200"/>
      <c r="J244" s="35"/>
      <c r="K244" s="35"/>
      <c r="L244" s="38"/>
      <c r="M244" s="201"/>
      <c r="N244" s="202"/>
      <c r="O244" s="70"/>
      <c r="P244" s="70"/>
      <c r="Q244" s="70"/>
      <c r="R244" s="70"/>
      <c r="S244" s="70"/>
      <c r="T244" s="71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6" t="s">
        <v>131</v>
      </c>
      <c r="AU244" s="16" t="s">
        <v>88</v>
      </c>
    </row>
    <row r="245" spans="1:65" s="12" customFormat="1">
      <c r="B245" s="204"/>
      <c r="C245" s="205"/>
      <c r="D245" s="198" t="s">
        <v>135</v>
      </c>
      <c r="E245" s="205"/>
      <c r="F245" s="207" t="s">
        <v>413</v>
      </c>
      <c r="G245" s="205"/>
      <c r="H245" s="208">
        <v>206.04</v>
      </c>
      <c r="I245" s="209"/>
      <c r="J245" s="205"/>
      <c r="K245" s="205"/>
      <c r="L245" s="210"/>
      <c r="M245" s="211"/>
      <c r="N245" s="212"/>
      <c r="O245" s="212"/>
      <c r="P245" s="212"/>
      <c r="Q245" s="212"/>
      <c r="R245" s="212"/>
      <c r="S245" s="212"/>
      <c r="T245" s="213"/>
      <c r="AT245" s="214" t="s">
        <v>135</v>
      </c>
      <c r="AU245" s="214" t="s">
        <v>88</v>
      </c>
      <c r="AV245" s="12" t="s">
        <v>88</v>
      </c>
      <c r="AW245" s="12" t="s">
        <v>4</v>
      </c>
      <c r="AX245" s="12" t="s">
        <v>86</v>
      </c>
      <c r="AY245" s="214" t="s">
        <v>122</v>
      </c>
    </row>
    <row r="246" spans="1:65" s="1" customFormat="1" ht="16.5" customHeight="1">
      <c r="A246" s="33"/>
      <c r="B246" s="34"/>
      <c r="C246" s="240" t="s">
        <v>414</v>
      </c>
      <c r="D246" s="240" t="s">
        <v>279</v>
      </c>
      <c r="E246" s="241" t="s">
        <v>415</v>
      </c>
      <c r="F246" s="242" t="s">
        <v>416</v>
      </c>
      <c r="G246" s="243" t="s">
        <v>217</v>
      </c>
      <c r="H246" s="244">
        <v>0</v>
      </c>
      <c r="I246" s="245"/>
      <c r="J246" s="246">
        <f>ROUND(I246*H246,2)</f>
        <v>0</v>
      </c>
      <c r="K246" s="242" t="s">
        <v>1</v>
      </c>
      <c r="L246" s="247"/>
      <c r="M246" s="248" t="s">
        <v>1</v>
      </c>
      <c r="N246" s="249" t="s">
        <v>43</v>
      </c>
      <c r="O246" s="70"/>
      <c r="P246" s="194">
        <f>O246*H246</f>
        <v>0</v>
      </c>
      <c r="Q246" s="194">
        <v>0</v>
      </c>
      <c r="R246" s="194">
        <f>Q246*H246</f>
        <v>0</v>
      </c>
      <c r="S246" s="194">
        <v>0</v>
      </c>
      <c r="T246" s="195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96" t="s">
        <v>171</v>
      </c>
      <c r="AT246" s="196" t="s">
        <v>279</v>
      </c>
      <c r="AU246" s="196" t="s">
        <v>88</v>
      </c>
      <c r="AY246" s="16" t="s">
        <v>122</v>
      </c>
      <c r="BE246" s="197">
        <f>IF(N246="základní",J246,0)</f>
        <v>0</v>
      </c>
      <c r="BF246" s="197">
        <f>IF(N246="snížená",J246,0)</f>
        <v>0</v>
      </c>
      <c r="BG246" s="197">
        <f>IF(N246="zákl. přenesená",J246,0)</f>
        <v>0</v>
      </c>
      <c r="BH246" s="197">
        <f>IF(N246="sníž. přenesená",J246,0)</f>
        <v>0</v>
      </c>
      <c r="BI246" s="197">
        <f>IF(N246="nulová",J246,0)</f>
        <v>0</v>
      </c>
      <c r="BJ246" s="16" t="s">
        <v>86</v>
      </c>
      <c r="BK246" s="197">
        <f>ROUND(I246*H246,2)</f>
        <v>0</v>
      </c>
      <c r="BL246" s="16" t="s">
        <v>129</v>
      </c>
      <c r="BM246" s="196" t="s">
        <v>417</v>
      </c>
    </row>
    <row r="247" spans="1:65" s="1" customFormat="1">
      <c r="A247" s="33"/>
      <c r="B247" s="34"/>
      <c r="C247" s="35"/>
      <c r="D247" s="198" t="s">
        <v>131</v>
      </c>
      <c r="E247" s="35"/>
      <c r="F247" s="199" t="s">
        <v>416</v>
      </c>
      <c r="G247" s="35"/>
      <c r="H247" s="35"/>
      <c r="I247" s="200"/>
      <c r="J247" s="35"/>
      <c r="K247" s="35"/>
      <c r="L247" s="38"/>
      <c r="M247" s="201"/>
      <c r="N247" s="202"/>
      <c r="O247" s="70"/>
      <c r="P247" s="70"/>
      <c r="Q247" s="70"/>
      <c r="R247" s="70"/>
      <c r="S247" s="70"/>
      <c r="T247" s="71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T247" s="16" t="s">
        <v>131</v>
      </c>
      <c r="AU247" s="16" t="s">
        <v>88</v>
      </c>
    </row>
    <row r="248" spans="1:65" s="1" customFormat="1" ht="19.5">
      <c r="A248" s="33"/>
      <c r="B248" s="34"/>
      <c r="C248" s="35"/>
      <c r="D248" s="198" t="s">
        <v>133</v>
      </c>
      <c r="E248" s="35"/>
      <c r="F248" s="203" t="s">
        <v>418</v>
      </c>
      <c r="G248" s="35"/>
      <c r="H248" s="35"/>
      <c r="I248" s="200"/>
      <c r="J248" s="35"/>
      <c r="K248" s="35"/>
      <c r="L248" s="38"/>
      <c r="M248" s="201"/>
      <c r="N248" s="202"/>
      <c r="O248" s="70"/>
      <c r="P248" s="70"/>
      <c r="Q248" s="70"/>
      <c r="R248" s="70"/>
      <c r="S248" s="70"/>
      <c r="T248" s="71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T248" s="16" t="s">
        <v>133</v>
      </c>
      <c r="AU248" s="16" t="s">
        <v>88</v>
      </c>
    </row>
    <row r="249" spans="1:65" s="12" customFormat="1">
      <c r="B249" s="204"/>
      <c r="C249" s="205"/>
      <c r="D249" s="198" t="s">
        <v>135</v>
      </c>
      <c r="E249" s="206" t="s">
        <v>1</v>
      </c>
      <c r="F249" s="207" t="s">
        <v>419</v>
      </c>
      <c r="G249" s="205"/>
      <c r="H249" s="208">
        <v>13.055999999999999</v>
      </c>
      <c r="I249" s="209"/>
      <c r="J249" s="205"/>
      <c r="K249" s="205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135</v>
      </c>
      <c r="AU249" s="214" t="s">
        <v>88</v>
      </c>
      <c r="AV249" s="12" t="s">
        <v>88</v>
      </c>
      <c r="AW249" s="12" t="s">
        <v>32</v>
      </c>
      <c r="AX249" s="12" t="s">
        <v>86</v>
      </c>
      <c r="AY249" s="214" t="s">
        <v>122</v>
      </c>
    </row>
    <row r="250" spans="1:65" s="1" customFormat="1" ht="16.5" customHeight="1">
      <c r="A250" s="33"/>
      <c r="B250" s="34"/>
      <c r="C250" s="240" t="s">
        <v>420</v>
      </c>
      <c r="D250" s="240" t="s">
        <v>279</v>
      </c>
      <c r="E250" s="241" t="s">
        <v>421</v>
      </c>
      <c r="F250" s="242" t="s">
        <v>422</v>
      </c>
      <c r="G250" s="243" t="s">
        <v>144</v>
      </c>
      <c r="H250" s="244">
        <v>0</v>
      </c>
      <c r="I250" s="245"/>
      <c r="J250" s="246">
        <f>ROUND(I250*H250,2)</f>
        <v>0</v>
      </c>
      <c r="K250" s="242" t="s">
        <v>1</v>
      </c>
      <c r="L250" s="247"/>
      <c r="M250" s="248" t="s">
        <v>1</v>
      </c>
      <c r="N250" s="249" t="s">
        <v>43</v>
      </c>
      <c r="O250" s="70"/>
      <c r="P250" s="194">
        <f>O250*H250</f>
        <v>0</v>
      </c>
      <c r="Q250" s="194">
        <v>0</v>
      </c>
      <c r="R250" s="194">
        <f>Q250*H250</f>
        <v>0</v>
      </c>
      <c r="S250" s="194">
        <v>0</v>
      </c>
      <c r="T250" s="195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6" t="s">
        <v>171</v>
      </c>
      <c r="AT250" s="196" t="s">
        <v>279</v>
      </c>
      <c r="AU250" s="196" t="s">
        <v>88</v>
      </c>
      <c r="AY250" s="16" t="s">
        <v>122</v>
      </c>
      <c r="BE250" s="197">
        <f>IF(N250="základní",J250,0)</f>
        <v>0</v>
      </c>
      <c r="BF250" s="197">
        <f>IF(N250="snížená",J250,0)</f>
        <v>0</v>
      </c>
      <c r="BG250" s="197">
        <f>IF(N250="zákl. přenesená",J250,0)</f>
        <v>0</v>
      </c>
      <c r="BH250" s="197">
        <f>IF(N250="sníž. přenesená",J250,0)</f>
        <v>0</v>
      </c>
      <c r="BI250" s="197">
        <f>IF(N250="nulová",J250,0)</f>
        <v>0</v>
      </c>
      <c r="BJ250" s="16" t="s">
        <v>86</v>
      </c>
      <c r="BK250" s="197">
        <f>ROUND(I250*H250,2)</f>
        <v>0</v>
      </c>
      <c r="BL250" s="16" t="s">
        <v>129</v>
      </c>
      <c r="BM250" s="196" t="s">
        <v>423</v>
      </c>
    </row>
    <row r="251" spans="1:65" s="1" customFormat="1">
      <c r="A251" s="33"/>
      <c r="B251" s="34"/>
      <c r="C251" s="35"/>
      <c r="D251" s="198" t="s">
        <v>131</v>
      </c>
      <c r="E251" s="35"/>
      <c r="F251" s="199" t="s">
        <v>422</v>
      </c>
      <c r="G251" s="35"/>
      <c r="H251" s="35"/>
      <c r="I251" s="200"/>
      <c r="J251" s="35"/>
      <c r="K251" s="35"/>
      <c r="L251" s="38"/>
      <c r="M251" s="201"/>
      <c r="N251" s="202"/>
      <c r="O251" s="70"/>
      <c r="P251" s="70"/>
      <c r="Q251" s="70"/>
      <c r="R251" s="70"/>
      <c r="S251" s="70"/>
      <c r="T251" s="71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T251" s="16" t="s">
        <v>131</v>
      </c>
      <c r="AU251" s="16" t="s">
        <v>88</v>
      </c>
    </row>
    <row r="252" spans="1:65" s="1" customFormat="1" ht="16.5" customHeight="1">
      <c r="A252" s="33"/>
      <c r="B252" s="34"/>
      <c r="C252" s="185" t="s">
        <v>424</v>
      </c>
      <c r="D252" s="185" t="s">
        <v>124</v>
      </c>
      <c r="E252" s="186" t="s">
        <v>425</v>
      </c>
      <c r="F252" s="187" t="s">
        <v>426</v>
      </c>
      <c r="G252" s="188" t="s">
        <v>127</v>
      </c>
      <c r="H252" s="189">
        <v>0</v>
      </c>
      <c r="I252" s="190"/>
      <c r="J252" s="191">
        <f>ROUND(I252*H252,2)</f>
        <v>0</v>
      </c>
      <c r="K252" s="187" t="s">
        <v>128</v>
      </c>
      <c r="L252" s="38"/>
      <c r="M252" s="192" t="s">
        <v>1</v>
      </c>
      <c r="N252" s="193" t="s">
        <v>43</v>
      </c>
      <c r="O252" s="70"/>
      <c r="P252" s="194">
        <f>O252*H252</f>
        <v>0</v>
      </c>
      <c r="Q252" s="194">
        <v>0</v>
      </c>
      <c r="R252" s="194">
        <f>Q252*H252</f>
        <v>0</v>
      </c>
      <c r="S252" s="194">
        <v>0</v>
      </c>
      <c r="T252" s="195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6" t="s">
        <v>129</v>
      </c>
      <c r="AT252" s="196" t="s">
        <v>124</v>
      </c>
      <c r="AU252" s="196" t="s">
        <v>88</v>
      </c>
      <c r="AY252" s="16" t="s">
        <v>122</v>
      </c>
      <c r="BE252" s="197">
        <f>IF(N252="základní",J252,0)</f>
        <v>0</v>
      </c>
      <c r="BF252" s="197">
        <f>IF(N252="snížená",J252,0)</f>
        <v>0</v>
      </c>
      <c r="BG252" s="197">
        <f>IF(N252="zákl. přenesená",J252,0)</f>
        <v>0</v>
      </c>
      <c r="BH252" s="197">
        <f>IF(N252="sníž. přenesená",J252,0)</f>
        <v>0</v>
      </c>
      <c r="BI252" s="197">
        <f>IF(N252="nulová",J252,0)</f>
        <v>0</v>
      </c>
      <c r="BJ252" s="16" t="s">
        <v>86</v>
      </c>
      <c r="BK252" s="197">
        <f>ROUND(I252*H252,2)</f>
        <v>0</v>
      </c>
      <c r="BL252" s="16" t="s">
        <v>129</v>
      </c>
      <c r="BM252" s="196" t="s">
        <v>427</v>
      </c>
    </row>
    <row r="253" spans="1:65" s="1" customFormat="1" ht="19.5">
      <c r="A253" s="33"/>
      <c r="B253" s="34"/>
      <c r="C253" s="35"/>
      <c r="D253" s="198" t="s">
        <v>131</v>
      </c>
      <c r="E253" s="35"/>
      <c r="F253" s="199" t="s">
        <v>428</v>
      </c>
      <c r="G253" s="35"/>
      <c r="H253" s="35"/>
      <c r="I253" s="200"/>
      <c r="J253" s="35"/>
      <c r="K253" s="35"/>
      <c r="L253" s="38"/>
      <c r="M253" s="201"/>
      <c r="N253" s="202"/>
      <c r="O253" s="70"/>
      <c r="P253" s="70"/>
      <c r="Q253" s="70"/>
      <c r="R253" s="70"/>
      <c r="S253" s="70"/>
      <c r="T253" s="71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T253" s="16" t="s">
        <v>131</v>
      </c>
      <c r="AU253" s="16" t="s">
        <v>88</v>
      </c>
    </row>
    <row r="254" spans="1:65" s="13" customFormat="1">
      <c r="B254" s="219"/>
      <c r="C254" s="220"/>
      <c r="D254" s="198" t="s">
        <v>135</v>
      </c>
      <c r="E254" s="221" t="s">
        <v>1</v>
      </c>
      <c r="F254" s="222" t="s">
        <v>429</v>
      </c>
      <c r="G254" s="220"/>
      <c r="H254" s="221" t="s">
        <v>1</v>
      </c>
      <c r="I254" s="223"/>
      <c r="J254" s="220"/>
      <c r="K254" s="220"/>
      <c r="L254" s="224"/>
      <c r="M254" s="225"/>
      <c r="N254" s="226"/>
      <c r="O254" s="226"/>
      <c r="P254" s="226"/>
      <c r="Q254" s="226"/>
      <c r="R254" s="226"/>
      <c r="S254" s="226"/>
      <c r="T254" s="227"/>
      <c r="AT254" s="228" t="s">
        <v>135</v>
      </c>
      <c r="AU254" s="228" t="s">
        <v>88</v>
      </c>
      <c r="AV254" s="13" t="s">
        <v>86</v>
      </c>
      <c r="AW254" s="13" t="s">
        <v>32</v>
      </c>
      <c r="AX254" s="13" t="s">
        <v>78</v>
      </c>
      <c r="AY254" s="228" t="s">
        <v>122</v>
      </c>
    </row>
    <row r="255" spans="1:65" s="12" customFormat="1">
      <c r="B255" s="204"/>
      <c r="C255" s="205"/>
      <c r="D255" s="198" t="s">
        <v>135</v>
      </c>
      <c r="E255" s="206" t="s">
        <v>1</v>
      </c>
      <c r="F255" s="207" t="s">
        <v>430</v>
      </c>
      <c r="G255" s="205"/>
      <c r="H255" s="208">
        <v>2.52</v>
      </c>
      <c r="I255" s="209"/>
      <c r="J255" s="205"/>
      <c r="K255" s="205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 t="s">
        <v>135</v>
      </c>
      <c r="AU255" s="214" t="s">
        <v>88</v>
      </c>
      <c r="AV255" s="12" t="s">
        <v>88</v>
      </c>
      <c r="AW255" s="12" t="s">
        <v>32</v>
      </c>
      <c r="AX255" s="12" t="s">
        <v>78</v>
      </c>
      <c r="AY255" s="214" t="s">
        <v>122</v>
      </c>
    </row>
    <row r="256" spans="1:65" s="13" customFormat="1">
      <c r="B256" s="219"/>
      <c r="C256" s="220"/>
      <c r="D256" s="198" t="s">
        <v>135</v>
      </c>
      <c r="E256" s="221" t="s">
        <v>1</v>
      </c>
      <c r="F256" s="222" t="s">
        <v>431</v>
      </c>
      <c r="G256" s="220"/>
      <c r="H256" s="221" t="s">
        <v>1</v>
      </c>
      <c r="I256" s="223"/>
      <c r="J256" s="220"/>
      <c r="K256" s="220"/>
      <c r="L256" s="224"/>
      <c r="M256" s="225"/>
      <c r="N256" s="226"/>
      <c r="O256" s="226"/>
      <c r="P256" s="226"/>
      <c r="Q256" s="226"/>
      <c r="R256" s="226"/>
      <c r="S256" s="226"/>
      <c r="T256" s="227"/>
      <c r="AT256" s="228" t="s">
        <v>135</v>
      </c>
      <c r="AU256" s="228" t="s">
        <v>88</v>
      </c>
      <c r="AV256" s="13" t="s">
        <v>86</v>
      </c>
      <c r="AW256" s="13" t="s">
        <v>32</v>
      </c>
      <c r="AX256" s="13" t="s">
        <v>78</v>
      </c>
      <c r="AY256" s="228" t="s">
        <v>122</v>
      </c>
    </row>
    <row r="257" spans="1:65" s="12" customFormat="1">
      <c r="B257" s="204"/>
      <c r="C257" s="205"/>
      <c r="D257" s="198" t="s">
        <v>135</v>
      </c>
      <c r="E257" s="206" t="s">
        <v>1</v>
      </c>
      <c r="F257" s="207" t="s">
        <v>432</v>
      </c>
      <c r="G257" s="205"/>
      <c r="H257" s="208">
        <v>248.3</v>
      </c>
      <c r="I257" s="209"/>
      <c r="J257" s="205"/>
      <c r="K257" s="205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135</v>
      </c>
      <c r="AU257" s="214" t="s">
        <v>88</v>
      </c>
      <c r="AV257" s="12" t="s">
        <v>88</v>
      </c>
      <c r="AW257" s="12" t="s">
        <v>32</v>
      </c>
      <c r="AX257" s="12" t="s">
        <v>78</v>
      </c>
      <c r="AY257" s="214" t="s">
        <v>122</v>
      </c>
    </row>
    <row r="258" spans="1:65" s="14" customFormat="1">
      <c r="B258" s="229"/>
      <c r="C258" s="230"/>
      <c r="D258" s="198" t="s">
        <v>135</v>
      </c>
      <c r="E258" s="231" t="s">
        <v>1</v>
      </c>
      <c r="F258" s="232" t="s">
        <v>256</v>
      </c>
      <c r="G258" s="230"/>
      <c r="H258" s="233">
        <v>250.82000000000002</v>
      </c>
      <c r="I258" s="234"/>
      <c r="J258" s="230"/>
      <c r="K258" s="230"/>
      <c r="L258" s="235"/>
      <c r="M258" s="236"/>
      <c r="N258" s="237"/>
      <c r="O258" s="237"/>
      <c r="P258" s="237"/>
      <c r="Q258" s="237"/>
      <c r="R258" s="237"/>
      <c r="S258" s="237"/>
      <c r="T258" s="238"/>
      <c r="AT258" s="239" t="s">
        <v>135</v>
      </c>
      <c r="AU258" s="239" t="s">
        <v>88</v>
      </c>
      <c r="AV258" s="14" t="s">
        <v>129</v>
      </c>
      <c r="AW258" s="14" t="s">
        <v>32</v>
      </c>
      <c r="AX258" s="14" t="s">
        <v>86</v>
      </c>
      <c r="AY258" s="239" t="s">
        <v>122</v>
      </c>
    </row>
    <row r="259" spans="1:65" s="1" customFormat="1" ht="16.5" customHeight="1">
      <c r="A259" s="33"/>
      <c r="B259" s="34"/>
      <c r="C259" s="240" t="s">
        <v>433</v>
      </c>
      <c r="D259" s="240" t="s">
        <v>279</v>
      </c>
      <c r="E259" s="241" t="s">
        <v>434</v>
      </c>
      <c r="F259" s="242" t="s">
        <v>435</v>
      </c>
      <c r="G259" s="243" t="s">
        <v>127</v>
      </c>
      <c r="H259" s="244">
        <v>3.024</v>
      </c>
      <c r="I259" s="245"/>
      <c r="J259" s="246">
        <f>ROUND(I259*H259,2)</f>
        <v>0</v>
      </c>
      <c r="K259" s="242" t="s">
        <v>1</v>
      </c>
      <c r="L259" s="247"/>
      <c r="M259" s="248" t="s">
        <v>1</v>
      </c>
      <c r="N259" s="249" t="s">
        <v>43</v>
      </c>
      <c r="O259" s="70"/>
      <c r="P259" s="194">
        <f>O259*H259</f>
        <v>0</v>
      </c>
      <c r="Q259" s="194">
        <v>0</v>
      </c>
      <c r="R259" s="194">
        <f>Q259*H259</f>
        <v>0</v>
      </c>
      <c r="S259" s="194">
        <v>0</v>
      </c>
      <c r="T259" s="195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6" t="s">
        <v>171</v>
      </c>
      <c r="AT259" s="196" t="s">
        <v>279</v>
      </c>
      <c r="AU259" s="196" t="s">
        <v>88</v>
      </c>
      <c r="AY259" s="16" t="s">
        <v>122</v>
      </c>
      <c r="BE259" s="197">
        <f>IF(N259="základní",J259,0)</f>
        <v>0</v>
      </c>
      <c r="BF259" s="197">
        <f>IF(N259="snížená",J259,0)</f>
        <v>0</v>
      </c>
      <c r="BG259" s="197">
        <f>IF(N259="zákl. přenesená",J259,0)</f>
        <v>0</v>
      </c>
      <c r="BH259" s="197">
        <f>IF(N259="sníž. přenesená",J259,0)</f>
        <v>0</v>
      </c>
      <c r="BI259" s="197">
        <f>IF(N259="nulová",J259,0)</f>
        <v>0</v>
      </c>
      <c r="BJ259" s="16" t="s">
        <v>86</v>
      </c>
      <c r="BK259" s="197">
        <f>ROUND(I259*H259,2)</f>
        <v>0</v>
      </c>
      <c r="BL259" s="16" t="s">
        <v>129</v>
      </c>
      <c r="BM259" s="196" t="s">
        <v>436</v>
      </c>
    </row>
    <row r="260" spans="1:65" s="1" customFormat="1">
      <c r="A260" s="33"/>
      <c r="B260" s="34"/>
      <c r="C260" s="35"/>
      <c r="D260" s="198" t="s">
        <v>131</v>
      </c>
      <c r="E260" s="35"/>
      <c r="F260" s="199" t="s">
        <v>435</v>
      </c>
      <c r="G260" s="35"/>
      <c r="H260" s="35"/>
      <c r="I260" s="200"/>
      <c r="J260" s="35"/>
      <c r="K260" s="35"/>
      <c r="L260" s="38"/>
      <c r="M260" s="201"/>
      <c r="N260" s="202"/>
      <c r="O260" s="70"/>
      <c r="P260" s="70"/>
      <c r="Q260" s="70"/>
      <c r="R260" s="70"/>
      <c r="S260" s="70"/>
      <c r="T260" s="71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T260" s="16" t="s">
        <v>131</v>
      </c>
      <c r="AU260" s="16" t="s">
        <v>88</v>
      </c>
    </row>
    <row r="261" spans="1:65" s="1" customFormat="1" ht="19.5">
      <c r="A261" s="33"/>
      <c r="B261" s="34"/>
      <c r="C261" s="35"/>
      <c r="D261" s="198" t="s">
        <v>133</v>
      </c>
      <c r="E261" s="35"/>
      <c r="F261" s="203" t="s">
        <v>437</v>
      </c>
      <c r="G261" s="35"/>
      <c r="H261" s="35"/>
      <c r="I261" s="200"/>
      <c r="J261" s="35"/>
      <c r="K261" s="35"/>
      <c r="L261" s="38"/>
      <c r="M261" s="201"/>
      <c r="N261" s="202"/>
      <c r="O261" s="70"/>
      <c r="P261" s="70"/>
      <c r="Q261" s="70"/>
      <c r="R261" s="70"/>
      <c r="S261" s="70"/>
      <c r="T261" s="71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T261" s="16" t="s">
        <v>133</v>
      </c>
      <c r="AU261" s="16" t="s">
        <v>88</v>
      </c>
    </row>
    <row r="262" spans="1:65" s="12" customFormat="1">
      <c r="B262" s="204"/>
      <c r="C262" s="205"/>
      <c r="D262" s="198" t="s">
        <v>135</v>
      </c>
      <c r="E262" s="206" t="s">
        <v>1</v>
      </c>
      <c r="F262" s="207" t="s">
        <v>438</v>
      </c>
      <c r="G262" s="205"/>
      <c r="H262" s="208">
        <v>3.024</v>
      </c>
      <c r="I262" s="209"/>
      <c r="J262" s="205"/>
      <c r="K262" s="205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135</v>
      </c>
      <c r="AU262" s="214" t="s">
        <v>88</v>
      </c>
      <c r="AV262" s="12" t="s">
        <v>88</v>
      </c>
      <c r="AW262" s="12" t="s">
        <v>32</v>
      </c>
      <c r="AX262" s="12" t="s">
        <v>86</v>
      </c>
      <c r="AY262" s="214" t="s">
        <v>122</v>
      </c>
    </row>
    <row r="263" spans="1:65" s="1" customFormat="1" ht="21.75" customHeight="1">
      <c r="A263" s="33"/>
      <c r="B263" s="34"/>
      <c r="C263" s="240" t="s">
        <v>439</v>
      </c>
      <c r="D263" s="240" t="s">
        <v>279</v>
      </c>
      <c r="E263" s="241" t="s">
        <v>440</v>
      </c>
      <c r="F263" s="242" t="s">
        <v>441</v>
      </c>
      <c r="G263" s="243" t="s">
        <v>127</v>
      </c>
      <c r="H263" s="244">
        <v>0</v>
      </c>
      <c r="I263" s="245"/>
      <c r="J263" s="246">
        <f>ROUND(I263*H263,2)</f>
        <v>0</v>
      </c>
      <c r="K263" s="242" t="s">
        <v>1</v>
      </c>
      <c r="L263" s="247"/>
      <c r="M263" s="248" t="s">
        <v>1</v>
      </c>
      <c r="N263" s="249" t="s">
        <v>43</v>
      </c>
      <c r="O263" s="70"/>
      <c r="P263" s="194">
        <f>O263*H263</f>
        <v>0</v>
      </c>
      <c r="Q263" s="194">
        <v>0</v>
      </c>
      <c r="R263" s="194">
        <f>Q263*H263</f>
        <v>0</v>
      </c>
      <c r="S263" s="194">
        <v>0</v>
      </c>
      <c r="T263" s="195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96" t="s">
        <v>171</v>
      </c>
      <c r="AT263" s="196" t="s">
        <v>279</v>
      </c>
      <c r="AU263" s="196" t="s">
        <v>88</v>
      </c>
      <c r="AY263" s="16" t="s">
        <v>122</v>
      </c>
      <c r="BE263" s="197">
        <f>IF(N263="základní",J263,0)</f>
        <v>0</v>
      </c>
      <c r="BF263" s="197">
        <f>IF(N263="snížená",J263,0)</f>
        <v>0</v>
      </c>
      <c r="BG263" s="197">
        <f>IF(N263="zákl. přenesená",J263,0)</f>
        <v>0</v>
      </c>
      <c r="BH263" s="197">
        <f>IF(N263="sníž. přenesená",J263,0)</f>
        <v>0</v>
      </c>
      <c r="BI263" s="197">
        <f>IF(N263="nulová",J263,0)</f>
        <v>0</v>
      </c>
      <c r="BJ263" s="16" t="s">
        <v>86</v>
      </c>
      <c r="BK263" s="197">
        <f>ROUND(I263*H263,2)</f>
        <v>0</v>
      </c>
      <c r="BL263" s="16" t="s">
        <v>129</v>
      </c>
      <c r="BM263" s="196" t="s">
        <v>442</v>
      </c>
    </row>
    <row r="264" spans="1:65" s="1" customFormat="1">
      <c r="A264" s="33"/>
      <c r="B264" s="34"/>
      <c r="C264" s="35"/>
      <c r="D264" s="198" t="s">
        <v>131</v>
      </c>
      <c r="E264" s="35"/>
      <c r="F264" s="199" t="s">
        <v>441</v>
      </c>
      <c r="G264" s="35"/>
      <c r="H264" s="35"/>
      <c r="I264" s="200"/>
      <c r="J264" s="35"/>
      <c r="K264" s="35"/>
      <c r="L264" s="38"/>
      <c r="M264" s="201"/>
      <c r="N264" s="202"/>
      <c r="O264" s="70"/>
      <c r="P264" s="70"/>
      <c r="Q264" s="70"/>
      <c r="R264" s="70"/>
      <c r="S264" s="70"/>
      <c r="T264" s="71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T264" s="16" t="s">
        <v>131</v>
      </c>
      <c r="AU264" s="16" t="s">
        <v>88</v>
      </c>
    </row>
    <row r="265" spans="1:65" s="1" customFormat="1" ht="19.5">
      <c r="A265" s="33"/>
      <c r="B265" s="34"/>
      <c r="C265" s="35"/>
      <c r="D265" s="198" t="s">
        <v>133</v>
      </c>
      <c r="E265" s="35"/>
      <c r="F265" s="203" t="s">
        <v>443</v>
      </c>
      <c r="G265" s="35"/>
      <c r="H265" s="35"/>
      <c r="I265" s="200"/>
      <c r="J265" s="35"/>
      <c r="K265" s="35"/>
      <c r="L265" s="38"/>
      <c r="M265" s="201"/>
      <c r="N265" s="202"/>
      <c r="O265" s="70"/>
      <c r="P265" s="70"/>
      <c r="Q265" s="70"/>
      <c r="R265" s="70"/>
      <c r="S265" s="70"/>
      <c r="T265" s="71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T265" s="16" t="s">
        <v>133</v>
      </c>
      <c r="AU265" s="16" t="s">
        <v>88</v>
      </c>
    </row>
    <row r="266" spans="1:65" s="12" customFormat="1">
      <c r="B266" s="204"/>
      <c r="C266" s="205"/>
      <c r="D266" s="198" t="s">
        <v>135</v>
      </c>
      <c r="E266" s="206" t="s">
        <v>1</v>
      </c>
      <c r="F266" s="207" t="s">
        <v>444</v>
      </c>
      <c r="G266" s="205"/>
      <c r="H266" s="208">
        <v>88.128</v>
      </c>
      <c r="I266" s="209"/>
      <c r="J266" s="205"/>
      <c r="K266" s="205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135</v>
      </c>
      <c r="AU266" s="214" t="s">
        <v>88</v>
      </c>
      <c r="AV266" s="12" t="s">
        <v>88</v>
      </c>
      <c r="AW266" s="12" t="s">
        <v>32</v>
      </c>
      <c r="AX266" s="12" t="s">
        <v>86</v>
      </c>
      <c r="AY266" s="214" t="s">
        <v>122</v>
      </c>
    </row>
    <row r="267" spans="1:65" s="1" customFormat="1" ht="21.75" customHeight="1">
      <c r="A267" s="33"/>
      <c r="B267" s="34"/>
      <c r="C267" s="240" t="s">
        <v>445</v>
      </c>
      <c r="D267" s="240" t="s">
        <v>279</v>
      </c>
      <c r="E267" s="241" t="s">
        <v>446</v>
      </c>
      <c r="F267" s="242" t="s">
        <v>447</v>
      </c>
      <c r="G267" s="243" t="s">
        <v>217</v>
      </c>
      <c r="H267" s="244">
        <v>0</v>
      </c>
      <c r="I267" s="245"/>
      <c r="J267" s="246">
        <f>ROUND(I267*H267,2)</f>
        <v>0</v>
      </c>
      <c r="K267" s="242" t="s">
        <v>1</v>
      </c>
      <c r="L267" s="247"/>
      <c r="M267" s="248" t="s">
        <v>1</v>
      </c>
      <c r="N267" s="249" t="s">
        <v>43</v>
      </c>
      <c r="O267" s="70"/>
      <c r="P267" s="194">
        <f>O267*H267</f>
        <v>0</v>
      </c>
      <c r="Q267" s="194">
        <v>0</v>
      </c>
      <c r="R267" s="194">
        <f>Q267*H267</f>
        <v>0</v>
      </c>
      <c r="S267" s="194">
        <v>0</v>
      </c>
      <c r="T267" s="195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96" t="s">
        <v>171</v>
      </c>
      <c r="AT267" s="196" t="s">
        <v>279</v>
      </c>
      <c r="AU267" s="196" t="s">
        <v>88</v>
      </c>
      <c r="AY267" s="16" t="s">
        <v>122</v>
      </c>
      <c r="BE267" s="197">
        <f>IF(N267="základní",J267,0)</f>
        <v>0</v>
      </c>
      <c r="BF267" s="197">
        <f>IF(N267="snížená",J267,0)</f>
        <v>0</v>
      </c>
      <c r="BG267" s="197">
        <f>IF(N267="zákl. přenesená",J267,0)</f>
        <v>0</v>
      </c>
      <c r="BH267" s="197">
        <f>IF(N267="sníž. přenesená",J267,0)</f>
        <v>0</v>
      </c>
      <c r="BI267" s="197">
        <f>IF(N267="nulová",J267,0)</f>
        <v>0</v>
      </c>
      <c r="BJ267" s="16" t="s">
        <v>86</v>
      </c>
      <c r="BK267" s="197">
        <f>ROUND(I267*H267,2)</f>
        <v>0</v>
      </c>
      <c r="BL267" s="16" t="s">
        <v>129</v>
      </c>
      <c r="BM267" s="196" t="s">
        <v>448</v>
      </c>
    </row>
    <row r="268" spans="1:65" s="1" customFormat="1">
      <c r="A268" s="33"/>
      <c r="B268" s="34"/>
      <c r="C268" s="35"/>
      <c r="D268" s="198" t="s">
        <v>131</v>
      </c>
      <c r="E268" s="35"/>
      <c r="F268" s="199" t="s">
        <v>447</v>
      </c>
      <c r="G268" s="35"/>
      <c r="H268" s="35"/>
      <c r="I268" s="200"/>
      <c r="J268" s="35"/>
      <c r="K268" s="35"/>
      <c r="L268" s="38"/>
      <c r="M268" s="201"/>
      <c r="N268" s="202"/>
      <c r="O268" s="70"/>
      <c r="P268" s="70"/>
      <c r="Q268" s="70"/>
      <c r="R268" s="70"/>
      <c r="S268" s="70"/>
      <c r="T268" s="71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T268" s="16" t="s">
        <v>131</v>
      </c>
      <c r="AU268" s="16" t="s">
        <v>88</v>
      </c>
    </row>
    <row r="269" spans="1:65" s="1" customFormat="1" ht="19.5">
      <c r="A269" s="33"/>
      <c r="B269" s="34"/>
      <c r="C269" s="35"/>
      <c r="D269" s="198" t="s">
        <v>133</v>
      </c>
      <c r="E269" s="35"/>
      <c r="F269" s="203" t="s">
        <v>449</v>
      </c>
      <c r="G269" s="35"/>
      <c r="H269" s="35"/>
      <c r="I269" s="200"/>
      <c r="J269" s="35"/>
      <c r="K269" s="35"/>
      <c r="L269" s="38"/>
      <c r="M269" s="201"/>
      <c r="N269" s="202"/>
      <c r="O269" s="70"/>
      <c r="P269" s="70"/>
      <c r="Q269" s="70"/>
      <c r="R269" s="70"/>
      <c r="S269" s="70"/>
      <c r="T269" s="71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T269" s="16" t="s">
        <v>133</v>
      </c>
      <c r="AU269" s="16" t="s">
        <v>88</v>
      </c>
    </row>
    <row r="270" spans="1:65" s="12" customFormat="1">
      <c r="B270" s="204"/>
      <c r="C270" s="205"/>
      <c r="D270" s="198" t="s">
        <v>135</v>
      </c>
      <c r="E270" s="206" t="s">
        <v>1</v>
      </c>
      <c r="F270" s="207" t="s">
        <v>450</v>
      </c>
      <c r="G270" s="205"/>
      <c r="H270" s="208">
        <v>297.262</v>
      </c>
      <c r="I270" s="209"/>
      <c r="J270" s="205"/>
      <c r="K270" s="205"/>
      <c r="L270" s="210"/>
      <c r="M270" s="211"/>
      <c r="N270" s="212"/>
      <c r="O270" s="212"/>
      <c r="P270" s="212"/>
      <c r="Q270" s="212"/>
      <c r="R270" s="212"/>
      <c r="S270" s="212"/>
      <c r="T270" s="213"/>
      <c r="AT270" s="214" t="s">
        <v>135</v>
      </c>
      <c r="AU270" s="214" t="s">
        <v>88</v>
      </c>
      <c r="AV270" s="12" t="s">
        <v>88</v>
      </c>
      <c r="AW270" s="12" t="s">
        <v>32</v>
      </c>
      <c r="AX270" s="12" t="s">
        <v>86</v>
      </c>
      <c r="AY270" s="214" t="s">
        <v>122</v>
      </c>
    </row>
    <row r="271" spans="1:65" s="11" customFormat="1" ht="22.9" customHeight="1">
      <c r="B271" s="169"/>
      <c r="C271" s="170"/>
      <c r="D271" s="171" t="s">
        <v>77</v>
      </c>
      <c r="E271" s="183" t="s">
        <v>159</v>
      </c>
      <c r="F271" s="183" t="s">
        <v>451</v>
      </c>
      <c r="G271" s="170"/>
      <c r="H271" s="170"/>
      <c r="I271" s="173"/>
      <c r="J271" s="184">
        <f>BK271</f>
        <v>0</v>
      </c>
      <c r="K271" s="170"/>
      <c r="L271" s="175"/>
      <c r="M271" s="176"/>
      <c r="N271" s="177"/>
      <c r="O271" s="177"/>
      <c r="P271" s="178">
        <f>SUM(P272:P274)</f>
        <v>0</v>
      </c>
      <c r="Q271" s="177"/>
      <c r="R271" s="178">
        <f>SUM(R272:R274)</f>
        <v>1.0114650000000001</v>
      </c>
      <c r="S271" s="177"/>
      <c r="T271" s="179">
        <f>SUM(T272:T274)</f>
        <v>0</v>
      </c>
      <c r="AR271" s="180" t="s">
        <v>86</v>
      </c>
      <c r="AT271" s="181" t="s">
        <v>77</v>
      </c>
      <c r="AU271" s="181" t="s">
        <v>86</v>
      </c>
      <c r="AY271" s="180" t="s">
        <v>122</v>
      </c>
      <c r="BK271" s="182">
        <f>SUM(BK272:BK274)</f>
        <v>0</v>
      </c>
    </row>
    <row r="272" spans="1:65" s="1" customFormat="1" ht="24.2" customHeight="1">
      <c r="A272" s="33"/>
      <c r="B272" s="34"/>
      <c r="C272" s="185" t="s">
        <v>452</v>
      </c>
      <c r="D272" s="185" t="s">
        <v>124</v>
      </c>
      <c r="E272" s="186" t="s">
        <v>453</v>
      </c>
      <c r="F272" s="187" t="s">
        <v>454</v>
      </c>
      <c r="G272" s="188" t="s">
        <v>127</v>
      </c>
      <c r="H272" s="189">
        <v>59.15</v>
      </c>
      <c r="I272" s="190"/>
      <c r="J272" s="191">
        <f>ROUND(I272*H272,2)</f>
        <v>0</v>
      </c>
      <c r="K272" s="187" t="s">
        <v>128</v>
      </c>
      <c r="L272" s="38"/>
      <c r="M272" s="192" t="s">
        <v>1</v>
      </c>
      <c r="N272" s="193" t="s">
        <v>43</v>
      </c>
      <c r="O272" s="70"/>
      <c r="P272" s="194">
        <f>O272*H272</f>
        <v>0</v>
      </c>
      <c r="Q272" s="194">
        <v>1.7100000000000001E-2</v>
      </c>
      <c r="R272" s="194">
        <f>Q272*H272</f>
        <v>1.0114650000000001</v>
      </c>
      <c r="S272" s="194">
        <v>0</v>
      </c>
      <c r="T272" s="195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96" t="s">
        <v>129</v>
      </c>
      <c r="AT272" s="196" t="s">
        <v>124</v>
      </c>
      <c r="AU272" s="196" t="s">
        <v>88</v>
      </c>
      <c r="AY272" s="16" t="s">
        <v>122</v>
      </c>
      <c r="BE272" s="197">
        <f>IF(N272="základní",J272,0)</f>
        <v>0</v>
      </c>
      <c r="BF272" s="197">
        <f>IF(N272="snížená",J272,0)</f>
        <v>0</v>
      </c>
      <c r="BG272" s="197">
        <f>IF(N272="zákl. přenesená",J272,0)</f>
        <v>0</v>
      </c>
      <c r="BH272" s="197">
        <f>IF(N272="sníž. přenesená",J272,0)</f>
        <v>0</v>
      </c>
      <c r="BI272" s="197">
        <f>IF(N272="nulová",J272,0)</f>
        <v>0</v>
      </c>
      <c r="BJ272" s="16" t="s">
        <v>86</v>
      </c>
      <c r="BK272" s="197">
        <f>ROUND(I272*H272,2)</f>
        <v>0</v>
      </c>
      <c r="BL272" s="16" t="s">
        <v>129</v>
      </c>
      <c r="BM272" s="196" t="s">
        <v>455</v>
      </c>
    </row>
    <row r="273" spans="1:65" s="1" customFormat="1" ht="19.5">
      <c r="A273" s="33"/>
      <c r="B273" s="34"/>
      <c r="C273" s="35"/>
      <c r="D273" s="198" t="s">
        <v>131</v>
      </c>
      <c r="E273" s="35"/>
      <c r="F273" s="199" t="s">
        <v>456</v>
      </c>
      <c r="G273" s="35"/>
      <c r="H273" s="35"/>
      <c r="I273" s="200"/>
      <c r="J273" s="35"/>
      <c r="K273" s="35"/>
      <c r="L273" s="38"/>
      <c r="M273" s="201"/>
      <c r="N273" s="202"/>
      <c r="O273" s="70"/>
      <c r="P273" s="70"/>
      <c r="Q273" s="70"/>
      <c r="R273" s="70"/>
      <c r="S273" s="70"/>
      <c r="T273" s="71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T273" s="16" t="s">
        <v>131</v>
      </c>
      <c r="AU273" s="16" t="s">
        <v>88</v>
      </c>
    </row>
    <row r="274" spans="1:65" s="12" customFormat="1">
      <c r="B274" s="204"/>
      <c r="C274" s="205"/>
      <c r="D274" s="198" t="s">
        <v>135</v>
      </c>
      <c r="E274" s="206" t="s">
        <v>1</v>
      </c>
      <c r="F274" s="207" t="s">
        <v>457</v>
      </c>
      <c r="G274" s="205"/>
      <c r="H274" s="208">
        <v>59.15</v>
      </c>
      <c r="I274" s="209"/>
      <c r="J274" s="205"/>
      <c r="K274" s="205"/>
      <c r="L274" s="210"/>
      <c r="M274" s="211"/>
      <c r="N274" s="212"/>
      <c r="O274" s="212"/>
      <c r="P274" s="212"/>
      <c r="Q274" s="212"/>
      <c r="R274" s="212"/>
      <c r="S274" s="212"/>
      <c r="T274" s="213"/>
      <c r="AT274" s="214" t="s">
        <v>135</v>
      </c>
      <c r="AU274" s="214" t="s">
        <v>88</v>
      </c>
      <c r="AV274" s="12" t="s">
        <v>88</v>
      </c>
      <c r="AW274" s="12" t="s">
        <v>32</v>
      </c>
      <c r="AX274" s="12" t="s">
        <v>86</v>
      </c>
      <c r="AY274" s="214" t="s">
        <v>122</v>
      </c>
    </row>
    <row r="275" spans="1:65" s="11" customFormat="1" ht="22.9" customHeight="1">
      <c r="B275" s="169"/>
      <c r="C275" s="170"/>
      <c r="D275" s="171" t="s">
        <v>77</v>
      </c>
      <c r="E275" s="183" t="s">
        <v>177</v>
      </c>
      <c r="F275" s="183" t="s">
        <v>458</v>
      </c>
      <c r="G275" s="170"/>
      <c r="H275" s="170"/>
      <c r="I275" s="173"/>
      <c r="J275" s="184">
        <f>BK275</f>
        <v>0</v>
      </c>
      <c r="K275" s="170"/>
      <c r="L275" s="175"/>
      <c r="M275" s="176"/>
      <c r="N275" s="177"/>
      <c r="O275" s="177"/>
      <c r="P275" s="178">
        <f>SUM(P276:P283)</f>
        <v>0</v>
      </c>
      <c r="Q275" s="177"/>
      <c r="R275" s="178">
        <f>SUM(R276:R283)</f>
        <v>0</v>
      </c>
      <c r="S275" s="177"/>
      <c r="T275" s="179">
        <f>SUM(T276:T283)</f>
        <v>0</v>
      </c>
      <c r="AR275" s="180" t="s">
        <v>86</v>
      </c>
      <c r="AT275" s="181" t="s">
        <v>77</v>
      </c>
      <c r="AU275" s="181" t="s">
        <v>86</v>
      </c>
      <c r="AY275" s="180" t="s">
        <v>122</v>
      </c>
      <c r="BK275" s="182">
        <f>SUM(BK276:BK283)</f>
        <v>0</v>
      </c>
    </row>
    <row r="276" spans="1:65" s="1" customFormat="1" ht="44.25" customHeight="1">
      <c r="A276" s="33"/>
      <c r="B276" s="34"/>
      <c r="C276" s="185" t="s">
        <v>459</v>
      </c>
      <c r="D276" s="185" t="s">
        <v>124</v>
      </c>
      <c r="E276" s="186" t="s">
        <v>460</v>
      </c>
      <c r="F276" s="187" t="s">
        <v>461</v>
      </c>
      <c r="G276" s="188" t="s">
        <v>316</v>
      </c>
      <c r="H276" s="189">
        <v>55.2</v>
      </c>
      <c r="I276" s="190"/>
      <c r="J276" s="191">
        <f>ROUND(I276*H276,2)</f>
        <v>0</v>
      </c>
      <c r="K276" s="187" t="s">
        <v>1</v>
      </c>
      <c r="L276" s="38"/>
      <c r="M276" s="192" t="s">
        <v>1</v>
      </c>
      <c r="N276" s="193" t="s">
        <v>43</v>
      </c>
      <c r="O276" s="70"/>
      <c r="P276" s="194">
        <f>O276*H276</f>
        <v>0</v>
      </c>
      <c r="Q276" s="194">
        <v>0</v>
      </c>
      <c r="R276" s="194">
        <f>Q276*H276</f>
        <v>0</v>
      </c>
      <c r="S276" s="194">
        <v>0</v>
      </c>
      <c r="T276" s="195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96" t="s">
        <v>129</v>
      </c>
      <c r="AT276" s="196" t="s">
        <v>124</v>
      </c>
      <c r="AU276" s="196" t="s">
        <v>88</v>
      </c>
      <c r="AY276" s="16" t="s">
        <v>122</v>
      </c>
      <c r="BE276" s="197">
        <f>IF(N276="základní",J276,0)</f>
        <v>0</v>
      </c>
      <c r="BF276" s="197">
        <f>IF(N276="snížená",J276,0)</f>
        <v>0</v>
      </c>
      <c r="BG276" s="197">
        <f>IF(N276="zákl. přenesená",J276,0)</f>
        <v>0</v>
      </c>
      <c r="BH276" s="197">
        <f>IF(N276="sníž. přenesená",J276,0)</f>
        <v>0</v>
      </c>
      <c r="BI276" s="197">
        <f>IF(N276="nulová",J276,0)</f>
        <v>0</v>
      </c>
      <c r="BJ276" s="16" t="s">
        <v>86</v>
      </c>
      <c r="BK276" s="197">
        <f>ROUND(I276*H276,2)</f>
        <v>0</v>
      </c>
      <c r="BL276" s="16" t="s">
        <v>129</v>
      </c>
      <c r="BM276" s="196" t="s">
        <v>462</v>
      </c>
    </row>
    <row r="277" spans="1:65" s="1" customFormat="1" ht="29.25">
      <c r="A277" s="33"/>
      <c r="B277" s="34"/>
      <c r="C277" s="35"/>
      <c r="D277" s="198" t="s">
        <v>131</v>
      </c>
      <c r="E277" s="35"/>
      <c r="F277" s="199" t="s">
        <v>461</v>
      </c>
      <c r="G277" s="35"/>
      <c r="H277" s="35"/>
      <c r="I277" s="200"/>
      <c r="J277" s="35"/>
      <c r="K277" s="35"/>
      <c r="L277" s="38"/>
      <c r="M277" s="201"/>
      <c r="N277" s="202"/>
      <c r="O277" s="70"/>
      <c r="P277" s="70"/>
      <c r="Q277" s="70"/>
      <c r="R277" s="70"/>
      <c r="S277" s="70"/>
      <c r="T277" s="71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T277" s="16" t="s">
        <v>131</v>
      </c>
      <c r="AU277" s="16" t="s">
        <v>88</v>
      </c>
    </row>
    <row r="278" spans="1:65" s="1" customFormat="1" ht="19.5">
      <c r="A278" s="33"/>
      <c r="B278" s="34"/>
      <c r="C278" s="35"/>
      <c r="D278" s="198" t="s">
        <v>133</v>
      </c>
      <c r="E278" s="35"/>
      <c r="F278" s="203" t="s">
        <v>463</v>
      </c>
      <c r="G278" s="35"/>
      <c r="H278" s="35"/>
      <c r="I278" s="200"/>
      <c r="J278" s="35"/>
      <c r="K278" s="35"/>
      <c r="L278" s="38"/>
      <c r="M278" s="201"/>
      <c r="N278" s="202"/>
      <c r="O278" s="70"/>
      <c r="P278" s="70"/>
      <c r="Q278" s="70"/>
      <c r="R278" s="70"/>
      <c r="S278" s="70"/>
      <c r="T278" s="71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T278" s="16" t="s">
        <v>133</v>
      </c>
      <c r="AU278" s="16" t="s">
        <v>88</v>
      </c>
    </row>
    <row r="279" spans="1:65" s="12" customFormat="1">
      <c r="B279" s="204"/>
      <c r="C279" s="205"/>
      <c r="D279" s="198" t="s">
        <v>135</v>
      </c>
      <c r="E279" s="206" t="s">
        <v>1</v>
      </c>
      <c r="F279" s="207" t="s">
        <v>464</v>
      </c>
      <c r="G279" s="205"/>
      <c r="H279" s="208">
        <v>55.2</v>
      </c>
      <c r="I279" s="209"/>
      <c r="J279" s="205"/>
      <c r="K279" s="205"/>
      <c r="L279" s="210"/>
      <c r="M279" s="211"/>
      <c r="N279" s="212"/>
      <c r="O279" s="212"/>
      <c r="P279" s="212"/>
      <c r="Q279" s="212"/>
      <c r="R279" s="212"/>
      <c r="S279" s="212"/>
      <c r="T279" s="213"/>
      <c r="AT279" s="214" t="s">
        <v>135</v>
      </c>
      <c r="AU279" s="214" t="s">
        <v>88</v>
      </c>
      <c r="AV279" s="12" t="s">
        <v>88</v>
      </c>
      <c r="AW279" s="12" t="s">
        <v>32</v>
      </c>
      <c r="AX279" s="12" t="s">
        <v>86</v>
      </c>
      <c r="AY279" s="214" t="s">
        <v>122</v>
      </c>
    </row>
    <row r="280" spans="1:65" s="1" customFormat="1" ht="24.2" customHeight="1">
      <c r="A280" s="33"/>
      <c r="B280" s="34"/>
      <c r="C280" s="240" t="s">
        <v>465</v>
      </c>
      <c r="D280" s="240" t="s">
        <v>279</v>
      </c>
      <c r="E280" s="241" t="s">
        <v>466</v>
      </c>
      <c r="F280" s="242" t="s">
        <v>467</v>
      </c>
      <c r="G280" s="243" t="s">
        <v>316</v>
      </c>
      <c r="H280" s="244">
        <v>55.2</v>
      </c>
      <c r="I280" s="245"/>
      <c r="J280" s="246">
        <f>ROUND(I280*H280,2)</f>
        <v>0</v>
      </c>
      <c r="K280" s="242" t="s">
        <v>1</v>
      </c>
      <c r="L280" s="247"/>
      <c r="M280" s="248" t="s">
        <v>1</v>
      </c>
      <c r="N280" s="249" t="s">
        <v>43</v>
      </c>
      <c r="O280" s="70"/>
      <c r="P280" s="194">
        <f>O280*H280</f>
        <v>0</v>
      </c>
      <c r="Q280" s="194">
        <v>0</v>
      </c>
      <c r="R280" s="194">
        <f>Q280*H280</f>
        <v>0</v>
      </c>
      <c r="S280" s="194">
        <v>0</v>
      </c>
      <c r="T280" s="195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96" t="s">
        <v>171</v>
      </c>
      <c r="AT280" s="196" t="s">
        <v>279</v>
      </c>
      <c r="AU280" s="196" t="s">
        <v>88</v>
      </c>
      <c r="AY280" s="16" t="s">
        <v>122</v>
      </c>
      <c r="BE280" s="197">
        <f>IF(N280="základní",J280,0)</f>
        <v>0</v>
      </c>
      <c r="BF280" s="197">
        <f>IF(N280="snížená",J280,0)</f>
        <v>0</v>
      </c>
      <c r="BG280" s="197">
        <f>IF(N280="zákl. přenesená",J280,0)</f>
        <v>0</v>
      </c>
      <c r="BH280" s="197">
        <f>IF(N280="sníž. přenesená",J280,0)</f>
        <v>0</v>
      </c>
      <c r="BI280" s="197">
        <f>IF(N280="nulová",J280,0)</f>
        <v>0</v>
      </c>
      <c r="BJ280" s="16" t="s">
        <v>86</v>
      </c>
      <c r="BK280" s="197">
        <f>ROUND(I280*H280,2)</f>
        <v>0</v>
      </c>
      <c r="BL280" s="16" t="s">
        <v>129</v>
      </c>
      <c r="BM280" s="196" t="s">
        <v>468</v>
      </c>
    </row>
    <row r="281" spans="1:65" s="1" customFormat="1">
      <c r="A281" s="33"/>
      <c r="B281" s="34"/>
      <c r="C281" s="35"/>
      <c r="D281" s="198" t="s">
        <v>131</v>
      </c>
      <c r="E281" s="35"/>
      <c r="F281" s="199" t="s">
        <v>467</v>
      </c>
      <c r="G281" s="35"/>
      <c r="H281" s="35"/>
      <c r="I281" s="200"/>
      <c r="J281" s="35"/>
      <c r="K281" s="35"/>
      <c r="L281" s="38"/>
      <c r="M281" s="201"/>
      <c r="N281" s="202"/>
      <c r="O281" s="70"/>
      <c r="P281" s="70"/>
      <c r="Q281" s="70"/>
      <c r="R281" s="70"/>
      <c r="S281" s="70"/>
      <c r="T281" s="71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6" t="s">
        <v>131</v>
      </c>
      <c r="AU281" s="16" t="s">
        <v>88</v>
      </c>
    </row>
    <row r="282" spans="1:65" s="1" customFormat="1" ht="19.5">
      <c r="A282" s="33"/>
      <c r="B282" s="34"/>
      <c r="C282" s="35"/>
      <c r="D282" s="198" t="s">
        <v>133</v>
      </c>
      <c r="E282" s="35"/>
      <c r="F282" s="203" t="s">
        <v>463</v>
      </c>
      <c r="G282" s="35"/>
      <c r="H282" s="35"/>
      <c r="I282" s="200"/>
      <c r="J282" s="35"/>
      <c r="K282" s="35"/>
      <c r="L282" s="38"/>
      <c r="M282" s="201"/>
      <c r="N282" s="202"/>
      <c r="O282" s="70"/>
      <c r="P282" s="70"/>
      <c r="Q282" s="70"/>
      <c r="R282" s="70"/>
      <c r="S282" s="70"/>
      <c r="T282" s="71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T282" s="16" t="s">
        <v>133</v>
      </c>
      <c r="AU282" s="16" t="s">
        <v>88</v>
      </c>
    </row>
    <row r="283" spans="1:65" s="12" customFormat="1">
      <c r="B283" s="204"/>
      <c r="C283" s="205"/>
      <c r="D283" s="198" t="s">
        <v>135</v>
      </c>
      <c r="E283" s="206" t="s">
        <v>1</v>
      </c>
      <c r="F283" s="207" t="s">
        <v>464</v>
      </c>
      <c r="G283" s="205"/>
      <c r="H283" s="208">
        <v>55.2</v>
      </c>
      <c r="I283" s="209"/>
      <c r="J283" s="205"/>
      <c r="K283" s="205"/>
      <c r="L283" s="210"/>
      <c r="M283" s="211"/>
      <c r="N283" s="212"/>
      <c r="O283" s="212"/>
      <c r="P283" s="212"/>
      <c r="Q283" s="212"/>
      <c r="R283" s="212"/>
      <c r="S283" s="212"/>
      <c r="T283" s="213"/>
      <c r="AT283" s="214" t="s">
        <v>135</v>
      </c>
      <c r="AU283" s="214" t="s">
        <v>88</v>
      </c>
      <c r="AV283" s="12" t="s">
        <v>88</v>
      </c>
      <c r="AW283" s="12" t="s">
        <v>32</v>
      </c>
      <c r="AX283" s="12" t="s">
        <v>86</v>
      </c>
      <c r="AY283" s="214" t="s">
        <v>122</v>
      </c>
    </row>
    <row r="284" spans="1:65" s="11" customFormat="1" ht="22.9" customHeight="1">
      <c r="B284" s="169"/>
      <c r="C284" s="170"/>
      <c r="D284" s="171" t="s">
        <v>77</v>
      </c>
      <c r="E284" s="183" t="s">
        <v>212</v>
      </c>
      <c r="F284" s="183" t="s">
        <v>213</v>
      </c>
      <c r="G284" s="170"/>
      <c r="H284" s="170"/>
      <c r="I284" s="173"/>
      <c r="J284" s="184">
        <f>BK284</f>
        <v>0</v>
      </c>
      <c r="K284" s="170"/>
      <c r="L284" s="175"/>
      <c r="M284" s="176"/>
      <c r="N284" s="177"/>
      <c r="O284" s="177"/>
      <c r="P284" s="178">
        <f>SUM(P285:P286)</f>
        <v>0</v>
      </c>
      <c r="Q284" s="177"/>
      <c r="R284" s="178">
        <f>SUM(R285:R286)</f>
        <v>0</v>
      </c>
      <c r="S284" s="177"/>
      <c r="T284" s="179">
        <f>SUM(T285:T286)</f>
        <v>0</v>
      </c>
      <c r="AR284" s="180" t="s">
        <v>86</v>
      </c>
      <c r="AT284" s="181" t="s">
        <v>77</v>
      </c>
      <c r="AU284" s="181" t="s">
        <v>86</v>
      </c>
      <c r="AY284" s="180" t="s">
        <v>122</v>
      </c>
      <c r="BK284" s="182">
        <f>SUM(BK285:BK286)</f>
        <v>0</v>
      </c>
    </row>
    <row r="285" spans="1:65" s="1" customFormat="1" ht="33" customHeight="1">
      <c r="A285" s="33"/>
      <c r="B285" s="34"/>
      <c r="C285" s="185" t="s">
        <v>469</v>
      </c>
      <c r="D285" s="185" t="s">
        <v>124</v>
      </c>
      <c r="E285" s="186" t="s">
        <v>470</v>
      </c>
      <c r="F285" s="187" t="s">
        <v>471</v>
      </c>
      <c r="G285" s="188" t="s">
        <v>217</v>
      </c>
      <c r="H285" s="189">
        <v>63.304000000000002</v>
      </c>
      <c r="I285" s="190"/>
      <c r="J285" s="191">
        <f>ROUND(I285*H285,2)</f>
        <v>0</v>
      </c>
      <c r="K285" s="187" t="s">
        <v>128</v>
      </c>
      <c r="L285" s="38"/>
      <c r="M285" s="192" t="s">
        <v>1</v>
      </c>
      <c r="N285" s="193" t="s">
        <v>43</v>
      </c>
      <c r="O285" s="70"/>
      <c r="P285" s="194">
        <f>O285*H285</f>
        <v>0</v>
      </c>
      <c r="Q285" s="194">
        <v>0</v>
      </c>
      <c r="R285" s="194">
        <f>Q285*H285</f>
        <v>0</v>
      </c>
      <c r="S285" s="194">
        <v>0</v>
      </c>
      <c r="T285" s="195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96" t="s">
        <v>129</v>
      </c>
      <c r="AT285" s="196" t="s">
        <v>124</v>
      </c>
      <c r="AU285" s="196" t="s">
        <v>88</v>
      </c>
      <c r="AY285" s="16" t="s">
        <v>122</v>
      </c>
      <c r="BE285" s="197">
        <f>IF(N285="základní",J285,0)</f>
        <v>0</v>
      </c>
      <c r="BF285" s="197">
        <f>IF(N285="snížená",J285,0)</f>
        <v>0</v>
      </c>
      <c r="BG285" s="197">
        <f>IF(N285="zákl. přenesená",J285,0)</f>
        <v>0</v>
      </c>
      <c r="BH285" s="197">
        <f>IF(N285="sníž. přenesená",J285,0)</f>
        <v>0</v>
      </c>
      <c r="BI285" s="197">
        <f>IF(N285="nulová",J285,0)</f>
        <v>0</v>
      </c>
      <c r="BJ285" s="16" t="s">
        <v>86</v>
      </c>
      <c r="BK285" s="197">
        <f>ROUND(I285*H285,2)</f>
        <v>0</v>
      </c>
      <c r="BL285" s="16" t="s">
        <v>129</v>
      </c>
      <c r="BM285" s="196" t="s">
        <v>472</v>
      </c>
    </row>
    <row r="286" spans="1:65" s="1" customFormat="1" ht="29.25">
      <c r="A286" s="33"/>
      <c r="B286" s="34"/>
      <c r="C286" s="35"/>
      <c r="D286" s="198" t="s">
        <v>131</v>
      </c>
      <c r="E286" s="35"/>
      <c r="F286" s="199" t="s">
        <v>473</v>
      </c>
      <c r="G286" s="35"/>
      <c r="H286" s="35"/>
      <c r="I286" s="200"/>
      <c r="J286" s="35"/>
      <c r="K286" s="35"/>
      <c r="L286" s="38"/>
      <c r="M286" s="201"/>
      <c r="N286" s="202"/>
      <c r="O286" s="70"/>
      <c r="P286" s="70"/>
      <c r="Q286" s="70"/>
      <c r="R286" s="70"/>
      <c r="S286" s="70"/>
      <c r="T286" s="71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T286" s="16" t="s">
        <v>131</v>
      </c>
      <c r="AU286" s="16" t="s">
        <v>88</v>
      </c>
    </row>
    <row r="287" spans="1:65" s="11" customFormat="1" ht="25.9" customHeight="1">
      <c r="B287" s="169"/>
      <c r="C287" s="170"/>
      <c r="D287" s="171" t="s">
        <v>77</v>
      </c>
      <c r="E287" s="172" t="s">
        <v>279</v>
      </c>
      <c r="F287" s="172" t="s">
        <v>474</v>
      </c>
      <c r="G287" s="170"/>
      <c r="H287" s="170"/>
      <c r="I287" s="173"/>
      <c r="J287" s="174">
        <f>BK287</f>
        <v>0</v>
      </c>
      <c r="K287" s="170"/>
      <c r="L287" s="175"/>
      <c r="M287" s="176"/>
      <c r="N287" s="177"/>
      <c r="O287" s="177"/>
      <c r="P287" s="178">
        <f>SUM(P288:P343)</f>
        <v>0</v>
      </c>
      <c r="Q287" s="177"/>
      <c r="R287" s="178">
        <f>SUM(R288:R343)</f>
        <v>0</v>
      </c>
      <c r="S287" s="177"/>
      <c r="T287" s="179">
        <f>SUM(T288:T343)</f>
        <v>0</v>
      </c>
      <c r="AR287" s="180" t="s">
        <v>141</v>
      </c>
      <c r="AT287" s="181" t="s">
        <v>77</v>
      </c>
      <c r="AU287" s="181" t="s">
        <v>78</v>
      </c>
      <c r="AY287" s="180" t="s">
        <v>122</v>
      </c>
      <c r="BK287" s="182">
        <f>SUM(BK288:BK343)</f>
        <v>0</v>
      </c>
    </row>
    <row r="288" spans="1:65" s="1" customFormat="1" ht="24.2" customHeight="1">
      <c r="A288" s="33"/>
      <c r="B288" s="34"/>
      <c r="C288" s="240" t="s">
        <v>475</v>
      </c>
      <c r="D288" s="240" t="s">
        <v>279</v>
      </c>
      <c r="E288" s="241" t="s">
        <v>476</v>
      </c>
      <c r="F288" s="242" t="s">
        <v>477</v>
      </c>
      <c r="G288" s="243" t="s">
        <v>478</v>
      </c>
      <c r="H288" s="244">
        <v>0</v>
      </c>
      <c r="I288" s="245"/>
      <c r="J288" s="246">
        <f>ROUND(I288*H288,2)</f>
        <v>0</v>
      </c>
      <c r="K288" s="242" t="s">
        <v>1</v>
      </c>
      <c r="L288" s="247"/>
      <c r="M288" s="248" t="s">
        <v>1</v>
      </c>
      <c r="N288" s="249" t="s">
        <v>43</v>
      </c>
      <c r="O288" s="70"/>
      <c r="P288" s="194">
        <f>O288*H288</f>
        <v>0</v>
      </c>
      <c r="Q288" s="194">
        <v>0</v>
      </c>
      <c r="R288" s="194">
        <f>Q288*H288</f>
        <v>0</v>
      </c>
      <c r="S288" s="194">
        <v>0</v>
      </c>
      <c r="T288" s="195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96" t="s">
        <v>479</v>
      </c>
      <c r="AT288" s="196" t="s">
        <v>279</v>
      </c>
      <c r="AU288" s="196" t="s">
        <v>86</v>
      </c>
      <c r="AY288" s="16" t="s">
        <v>122</v>
      </c>
      <c r="BE288" s="197">
        <f>IF(N288="základní",J288,0)</f>
        <v>0</v>
      </c>
      <c r="BF288" s="197">
        <f>IF(N288="snížená",J288,0)</f>
        <v>0</v>
      </c>
      <c r="BG288" s="197">
        <f>IF(N288="zákl. přenesená",J288,0)</f>
        <v>0</v>
      </c>
      <c r="BH288" s="197">
        <f>IF(N288="sníž. přenesená",J288,0)</f>
        <v>0</v>
      </c>
      <c r="BI288" s="197">
        <f>IF(N288="nulová",J288,0)</f>
        <v>0</v>
      </c>
      <c r="BJ288" s="16" t="s">
        <v>86</v>
      </c>
      <c r="BK288" s="197">
        <f>ROUND(I288*H288,2)</f>
        <v>0</v>
      </c>
      <c r="BL288" s="16" t="s">
        <v>480</v>
      </c>
      <c r="BM288" s="196" t="s">
        <v>481</v>
      </c>
    </row>
    <row r="289" spans="1:65" s="1" customFormat="1">
      <c r="A289" s="33"/>
      <c r="B289" s="34"/>
      <c r="C289" s="35"/>
      <c r="D289" s="198" t="s">
        <v>131</v>
      </c>
      <c r="E289" s="35"/>
      <c r="F289" s="199" t="s">
        <v>477</v>
      </c>
      <c r="G289" s="35"/>
      <c r="H289" s="35"/>
      <c r="I289" s="200"/>
      <c r="J289" s="35"/>
      <c r="K289" s="35"/>
      <c r="L289" s="38"/>
      <c r="M289" s="201"/>
      <c r="N289" s="202"/>
      <c r="O289" s="70"/>
      <c r="P289" s="70"/>
      <c r="Q289" s="70"/>
      <c r="R289" s="70"/>
      <c r="S289" s="70"/>
      <c r="T289" s="71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T289" s="16" t="s">
        <v>131</v>
      </c>
      <c r="AU289" s="16" t="s">
        <v>86</v>
      </c>
    </row>
    <row r="290" spans="1:65" s="1" customFormat="1" ht="78">
      <c r="A290" s="33"/>
      <c r="B290" s="34"/>
      <c r="C290" s="35"/>
      <c r="D290" s="198" t="s">
        <v>133</v>
      </c>
      <c r="E290" s="35"/>
      <c r="F290" s="203" t="s">
        <v>482</v>
      </c>
      <c r="G290" s="35"/>
      <c r="H290" s="35"/>
      <c r="I290" s="200"/>
      <c r="J290" s="35"/>
      <c r="K290" s="35"/>
      <c r="L290" s="38"/>
      <c r="M290" s="201"/>
      <c r="N290" s="202"/>
      <c r="O290" s="70"/>
      <c r="P290" s="70"/>
      <c r="Q290" s="70"/>
      <c r="R290" s="70"/>
      <c r="S290" s="70"/>
      <c r="T290" s="71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T290" s="16" t="s">
        <v>133</v>
      </c>
      <c r="AU290" s="16" t="s">
        <v>86</v>
      </c>
    </row>
    <row r="291" spans="1:65" s="1" customFormat="1" ht="24.2" customHeight="1">
      <c r="A291" s="33"/>
      <c r="B291" s="34"/>
      <c r="C291" s="185" t="s">
        <v>483</v>
      </c>
      <c r="D291" s="185" t="s">
        <v>124</v>
      </c>
      <c r="E291" s="186" t="s">
        <v>484</v>
      </c>
      <c r="F291" s="187" t="s">
        <v>485</v>
      </c>
      <c r="G291" s="188" t="s">
        <v>478</v>
      </c>
      <c r="H291" s="189">
        <v>0</v>
      </c>
      <c r="I291" s="190"/>
      <c r="J291" s="191">
        <f>ROUND(I291*H291,2)</f>
        <v>0</v>
      </c>
      <c r="K291" s="187" t="s">
        <v>1</v>
      </c>
      <c r="L291" s="38"/>
      <c r="M291" s="192" t="s">
        <v>1</v>
      </c>
      <c r="N291" s="193" t="s">
        <v>43</v>
      </c>
      <c r="O291" s="70"/>
      <c r="P291" s="194">
        <f>O291*H291</f>
        <v>0</v>
      </c>
      <c r="Q291" s="194">
        <v>0</v>
      </c>
      <c r="R291" s="194">
        <f>Q291*H291</f>
        <v>0</v>
      </c>
      <c r="S291" s="194">
        <v>0</v>
      </c>
      <c r="T291" s="195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96" t="s">
        <v>480</v>
      </c>
      <c r="AT291" s="196" t="s">
        <v>124</v>
      </c>
      <c r="AU291" s="196" t="s">
        <v>86</v>
      </c>
      <c r="AY291" s="16" t="s">
        <v>122</v>
      </c>
      <c r="BE291" s="197">
        <f>IF(N291="základní",J291,0)</f>
        <v>0</v>
      </c>
      <c r="BF291" s="197">
        <f>IF(N291="snížená",J291,0)</f>
        <v>0</v>
      </c>
      <c r="BG291" s="197">
        <f>IF(N291="zákl. přenesená",J291,0)</f>
        <v>0</v>
      </c>
      <c r="BH291" s="197">
        <f>IF(N291="sníž. přenesená",J291,0)</f>
        <v>0</v>
      </c>
      <c r="BI291" s="197">
        <f>IF(N291="nulová",J291,0)</f>
        <v>0</v>
      </c>
      <c r="BJ291" s="16" t="s">
        <v>86</v>
      </c>
      <c r="BK291" s="197">
        <f>ROUND(I291*H291,2)</f>
        <v>0</v>
      </c>
      <c r="BL291" s="16" t="s">
        <v>480</v>
      </c>
      <c r="BM291" s="196" t="s">
        <v>486</v>
      </c>
    </row>
    <row r="292" spans="1:65" s="1" customFormat="1">
      <c r="A292" s="33"/>
      <c r="B292" s="34"/>
      <c r="C292" s="35"/>
      <c r="D292" s="198" t="s">
        <v>131</v>
      </c>
      <c r="E292" s="35"/>
      <c r="F292" s="199" t="s">
        <v>485</v>
      </c>
      <c r="G292" s="35"/>
      <c r="H292" s="35"/>
      <c r="I292" s="200"/>
      <c r="J292" s="35"/>
      <c r="K292" s="35"/>
      <c r="L292" s="38"/>
      <c r="M292" s="201"/>
      <c r="N292" s="202"/>
      <c r="O292" s="70"/>
      <c r="P292" s="70"/>
      <c r="Q292" s="70"/>
      <c r="R292" s="70"/>
      <c r="S292" s="70"/>
      <c r="T292" s="71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T292" s="16" t="s">
        <v>131</v>
      </c>
      <c r="AU292" s="16" t="s">
        <v>86</v>
      </c>
    </row>
    <row r="293" spans="1:65" s="1" customFormat="1" ht="24">
      <c r="A293" s="33"/>
      <c r="B293" s="34"/>
      <c r="C293" s="240" t="s">
        <v>487</v>
      </c>
      <c r="D293" s="240" t="s">
        <v>279</v>
      </c>
      <c r="E293" s="241" t="s">
        <v>488</v>
      </c>
      <c r="F293" s="242" t="s">
        <v>489</v>
      </c>
      <c r="G293" s="243" t="s">
        <v>478</v>
      </c>
      <c r="H293" s="244">
        <v>0</v>
      </c>
      <c r="I293" s="245"/>
      <c r="J293" s="246">
        <f>ROUND(I293*H293,2)</f>
        <v>0</v>
      </c>
      <c r="K293" s="242" t="s">
        <v>1</v>
      </c>
      <c r="L293" s="247"/>
      <c r="M293" s="248" t="s">
        <v>1</v>
      </c>
      <c r="N293" s="249" t="s">
        <v>43</v>
      </c>
      <c r="O293" s="70"/>
      <c r="P293" s="194">
        <f>O293*H293</f>
        <v>0</v>
      </c>
      <c r="Q293" s="194">
        <v>0</v>
      </c>
      <c r="R293" s="194">
        <f>Q293*H293</f>
        <v>0</v>
      </c>
      <c r="S293" s="194">
        <v>0</v>
      </c>
      <c r="T293" s="195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96" t="s">
        <v>479</v>
      </c>
      <c r="AT293" s="196" t="s">
        <v>279</v>
      </c>
      <c r="AU293" s="196" t="s">
        <v>86</v>
      </c>
      <c r="AY293" s="16" t="s">
        <v>122</v>
      </c>
      <c r="BE293" s="197">
        <f>IF(N293="základní",J293,0)</f>
        <v>0</v>
      </c>
      <c r="BF293" s="197">
        <f>IF(N293="snížená",J293,0)</f>
        <v>0</v>
      </c>
      <c r="BG293" s="197">
        <f>IF(N293="zákl. přenesená",J293,0)</f>
        <v>0</v>
      </c>
      <c r="BH293" s="197">
        <f>IF(N293="sníž. přenesená",J293,0)</f>
        <v>0</v>
      </c>
      <c r="BI293" s="197">
        <f>IF(N293="nulová",J293,0)</f>
        <v>0</v>
      </c>
      <c r="BJ293" s="16" t="s">
        <v>86</v>
      </c>
      <c r="BK293" s="197">
        <f>ROUND(I293*H293,2)</f>
        <v>0</v>
      </c>
      <c r="BL293" s="16" t="s">
        <v>480</v>
      </c>
      <c r="BM293" s="196" t="s">
        <v>490</v>
      </c>
    </row>
    <row r="294" spans="1:65" s="1" customFormat="1">
      <c r="A294" s="33"/>
      <c r="B294" s="34"/>
      <c r="C294" s="35"/>
      <c r="D294" s="198" t="s">
        <v>131</v>
      </c>
      <c r="E294" s="35"/>
      <c r="F294" s="199" t="s">
        <v>489</v>
      </c>
      <c r="G294" s="35"/>
      <c r="H294" s="35"/>
      <c r="I294" s="200"/>
      <c r="J294" s="35"/>
      <c r="K294" s="35"/>
      <c r="L294" s="38"/>
      <c r="M294" s="201"/>
      <c r="N294" s="202"/>
      <c r="O294" s="70"/>
      <c r="P294" s="70"/>
      <c r="Q294" s="70"/>
      <c r="R294" s="70"/>
      <c r="S294" s="70"/>
      <c r="T294" s="71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T294" s="16" t="s">
        <v>131</v>
      </c>
      <c r="AU294" s="16" t="s">
        <v>86</v>
      </c>
    </row>
    <row r="295" spans="1:65" s="1" customFormat="1" ht="87.75">
      <c r="A295" s="33"/>
      <c r="B295" s="34"/>
      <c r="C295" s="35"/>
      <c r="D295" s="198" t="s">
        <v>133</v>
      </c>
      <c r="E295" s="35"/>
      <c r="F295" s="203" t="s">
        <v>491</v>
      </c>
      <c r="G295" s="35"/>
      <c r="H295" s="35"/>
      <c r="I295" s="200"/>
      <c r="J295" s="35"/>
      <c r="K295" s="35"/>
      <c r="L295" s="38"/>
      <c r="M295" s="201"/>
      <c r="N295" s="202"/>
      <c r="O295" s="70"/>
      <c r="P295" s="70"/>
      <c r="Q295" s="70"/>
      <c r="R295" s="70"/>
      <c r="S295" s="70"/>
      <c r="T295" s="71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T295" s="16" t="s">
        <v>133</v>
      </c>
      <c r="AU295" s="16" t="s">
        <v>86</v>
      </c>
    </row>
    <row r="296" spans="1:65" s="1" customFormat="1" ht="24">
      <c r="A296" s="33"/>
      <c r="B296" s="34"/>
      <c r="C296" s="185" t="s">
        <v>492</v>
      </c>
      <c r="D296" s="185" t="s">
        <v>124</v>
      </c>
      <c r="E296" s="186" t="s">
        <v>493</v>
      </c>
      <c r="F296" s="187" t="s">
        <v>494</v>
      </c>
      <c r="G296" s="188" t="s">
        <v>478</v>
      </c>
      <c r="H296" s="189">
        <v>0</v>
      </c>
      <c r="I296" s="190"/>
      <c r="J296" s="191">
        <f>ROUND(I296*H296,2)</f>
        <v>0</v>
      </c>
      <c r="K296" s="187" t="s">
        <v>1</v>
      </c>
      <c r="L296" s="38"/>
      <c r="M296" s="192" t="s">
        <v>1</v>
      </c>
      <c r="N296" s="193" t="s">
        <v>43</v>
      </c>
      <c r="O296" s="70"/>
      <c r="P296" s="194">
        <f>O296*H296</f>
        <v>0</v>
      </c>
      <c r="Q296" s="194">
        <v>0</v>
      </c>
      <c r="R296" s="194">
        <f>Q296*H296</f>
        <v>0</v>
      </c>
      <c r="S296" s="194">
        <v>0</v>
      </c>
      <c r="T296" s="195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96" t="s">
        <v>480</v>
      </c>
      <c r="AT296" s="196" t="s">
        <v>124</v>
      </c>
      <c r="AU296" s="196" t="s">
        <v>86</v>
      </c>
      <c r="AY296" s="16" t="s">
        <v>122</v>
      </c>
      <c r="BE296" s="197">
        <f>IF(N296="základní",J296,0)</f>
        <v>0</v>
      </c>
      <c r="BF296" s="197">
        <f>IF(N296="snížená",J296,0)</f>
        <v>0</v>
      </c>
      <c r="BG296" s="197">
        <f>IF(N296="zákl. přenesená",J296,0)</f>
        <v>0</v>
      </c>
      <c r="BH296" s="197">
        <f>IF(N296="sníž. přenesená",J296,0)</f>
        <v>0</v>
      </c>
      <c r="BI296" s="197">
        <f>IF(N296="nulová",J296,0)</f>
        <v>0</v>
      </c>
      <c r="BJ296" s="16" t="s">
        <v>86</v>
      </c>
      <c r="BK296" s="197">
        <f>ROUND(I296*H296,2)</f>
        <v>0</v>
      </c>
      <c r="BL296" s="16" t="s">
        <v>480</v>
      </c>
      <c r="BM296" s="196" t="s">
        <v>495</v>
      </c>
    </row>
    <row r="297" spans="1:65" s="1" customFormat="1">
      <c r="A297" s="33"/>
      <c r="B297" s="34"/>
      <c r="C297" s="35"/>
      <c r="D297" s="198" t="s">
        <v>131</v>
      </c>
      <c r="E297" s="35"/>
      <c r="F297" s="199" t="s">
        <v>494</v>
      </c>
      <c r="G297" s="35"/>
      <c r="H297" s="35"/>
      <c r="I297" s="200"/>
      <c r="J297" s="35"/>
      <c r="K297" s="35"/>
      <c r="L297" s="38"/>
      <c r="M297" s="201"/>
      <c r="N297" s="202"/>
      <c r="O297" s="70"/>
      <c r="P297" s="70"/>
      <c r="Q297" s="70"/>
      <c r="R297" s="70"/>
      <c r="S297" s="70"/>
      <c r="T297" s="71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T297" s="16" t="s">
        <v>131</v>
      </c>
      <c r="AU297" s="16" t="s">
        <v>86</v>
      </c>
    </row>
    <row r="298" spans="1:65" s="1" customFormat="1" ht="24">
      <c r="A298" s="33"/>
      <c r="B298" s="34"/>
      <c r="C298" s="240" t="s">
        <v>496</v>
      </c>
      <c r="D298" s="240" t="s">
        <v>279</v>
      </c>
      <c r="E298" s="241" t="s">
        <v>497</v>
      </c>
      <c r="F298" s="242" t="s">
        <v>498</v>
      </c>
      <c r="G298" s="243" t="s">
        <v>478</v>
      </c>
      <c r="H298" s="244">
        <v>0</v>
      </c>
      <c r="I298" s="245"/>
      <c r="J298" s="246">
        <f>ROUND(I298*H298,2)</f>
        <v>0</v>
      </c>
      <c r="K298" s="242" t="s">
        <v>1</v>
      </c>
      <c r="L298" s="247"/>
      <c r="M298" s="248" t="s">
        <v>1</v>
      </c>
      <c r="N298" s="249" t="s">
        <v>43</v>
      </c>
      <c r="O298" s="70"/>
      <c r="P298" s="194">
        <f>O298*H298</f>
        <v>0</v>
      </c>
      <c r="Q298" s="194">
        <v>0</v>
      </c>
      <c r="R298" s="194">
        <f>Q298*H298</f>
        <v>0</v>
      </c>
      <c r="S298" s="194">
        <v>0</v>
      </c>
      <c r="T298" s="195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96" t="s">
        <v>479</v>
      </c>
      <c r="AT298" s="196" t="s">
        <v>279</v>
      </c>
      <c r="AU298" s="196" t="s">
        <v>86</v>
      </c>
      <c r="AY298" s="16" t="s">
        <v>122</v>
      </c>
      <c r="BE298" s="197">
        <f>IF(N298="základní",J298,0)</f>
        <v>0</v>
      </c>
      <c r="BF298" s="197">
        <f>IF(N298="snížená",J298,0)</f>
        <v>0</v>
      </c>
      <c r="BG298" s="197">
        <f>IF(N298="zákl. přenesená",J298,0)</f>
        <v>0</v>
      </c>
      <c r="BH298" s="197">
        <f>IF(N298="sníž. přenesená",J298,0)</f>
        <v>0</v>
      </c>
      <c r="BI298" s="197">
        <f>IF(N298="nulová",J298,0)</f>
        <v>0</v>
      </c>
      <c r="BJ298" s="16" t="s">
        <v>86</v>
      </c>
      <c r="BK298" s="197">
        <f>ROUND(I298*H298,2)</f>
        <v>0</v>
      </c>
      <c r="BL298" s="16" t="s">
        <v>480</v>
      </c>
      <c r="BM298" s="196" t="s">
        <v>499</v>
      </c>
    </row>
    <row r="299" spans="1:65" s="1" customFormat="1">
      <c r="A299" s="33"/>
      <c r="B299" s="34"/>
      <c r="C299" s="35"/>
      <c r="D299" s="198" t="s">
        <v>131</v>
      </c>
      <c r="E299" s="35"/>
      <c r="F299" s="199" t="s">
        <v>498</v>
      </c>
      <c r="G299" s="35"/>
      <c r="H299" s="35"/>
      <c r="I299" s="200"/>
      <c r="J299" s="35"/>
      <c r="K299" s="35"/>
      <c r="L299" s="38"/>
      <c r="M299" s="201"/>
      <c r="N299" s="202"/>
      <c r="O299" s="70"/>
      <c r="P299" s="70"/>
      <c r="Q299" s="70"/>
      <c r="R299" s="70"/>
      <c r="S299" s="70"/>
      <c r="T299" s="71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T299" s="16" t="s">
        <v>131</v>
      </c>
      <c r="AU299" s="16" t="s">
        <v>86</v>
      </c>
    </row>
    <row r="300" spans="1:65" s="1" customFormat="1" ht="87.75">
      <c r="A300" s="33"/>
      <c r="B300" s="34"/>
      <c r="C300" s="35"/>
      <c r="D300" s="198" t="s">
        <v>133</v>
      </c>
      <c r="E300" s="35"/>
      <c r="F300" s="203" t="s">
        <v>500</v>
      </c>
      <c r="G300" s="35"/>
      <c r="H300" s="35"/>
      <c r="I300" s="200"/>
      <c r="J300" s="35"/>
      <c r="K300" s="35"/>
      <c r="L300" s="38"/>
      <c r="M300" s="201"/>
      <c r="N300" s="202"/>
      <c r="O300" s="70"/>
      <c r="P300" s="70"/>
      <c r="Q300" s="70"/>
      <c r="R300" s="70"/>
      <c r="S300" s="70"/>
      <c r="T300" s="71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T300" s="16" t="s">
        <v>133</v>
      </c>
      <c r="AU300" s="16" t="s">
        <v>86</v>
      </c>
    </row>
    <row r="301" spans="1:65" s="1" customFormat="1" ht="24.2" customHeight="1">
      <c r="A301" s="33"/>
      <c r="B301" s="34"/>
      <c r="C301" s="185" t="s">
        <v>501</v>
      </c>
      <c r="D301" s="185" t="s">
        <v>124</v>
      </c>
      <c r="E301" s="186" t="s">
        <v>502</v>
      </c>
      <c r="F301" s="187" t="s">
        <v>503</v>
      </c>
      <c r="G301" s="188" t="s">
        <v>478</v>
      </c>
      <c r="H301" s="189">
        <v>0</v>
      </c>
      <c r="I301" s="190"/>
      <c r="J301" s="191">
        <f>ROUND(I301*H301,2)</f>
        <v>0</v>
      </c>
      <c r="K301" s="187" t="s">
        <v>1</v>
      </c>
      <c r="L301" s="38"/>
      <c r="M301" s="192" t="s">
        <v>1</v>
      </c>
      <c r="N301" s="193" t="s">
        <v>43</v>
      </c>
      <c r="O301" s="70"/>
      <c r="P301" s="194">
        <f>O301*H301</f>
        <v>0</v>
      </c>
      <c r="Q301" s="194">
        <v>0</v>
      </c>
      <c r="R301" s="194">
        <f>Q301*H301</f>
        <v>0</v>
      </c>
      <c r="S301" s="194">
        <v>0</v>
      </c>
      <c r="T301" s="195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96" t="s">
        <v>480</v>
      </c>
      <c r="AT301" s="196" t="s">
        <v>124</v>
      </c>
      <c r="AU301" s="196" t="s">
        <v>86</v>
      </c>
      <c r="AY301" s="16" t="s">
        <v>122</v>
      </c>
      <c r="BE301" s="197">
        <f>IF(N301="základní",J301,0)</f>
        <v>0</v>
      </c>
      <c r="BF301" s="197">
        <f>IF(N301="snížená",J301,0)</f>
        <v>0</v>
      </c>
      <c r="BG301" s="197">
        <f>IF(N301="zákl. přenesená",J301,0)</f>
        <v>0</v>
      </c>
      <c r="BH301" s="197">
        <f>IF(N301="sníž. přenesená",J301,0)</f>
        <v>0</v>
      </c>
      <c r="BI301" s="197">
        <f>IF(N301="nulová",J301,0)</f>
        <v>0</v>
      </c>
      <c r="BJ301" s="16" t="s">
        <v>86</v>
      </c>
      <c r="BK301" s="197">
        <f>ROUND(I301*H301,2)</f>
        <v>0</v>
      </c>
      <c r="BL301" s="16" t="s">
        <v>480</v>
      </c>
      <c r="BM301" s="196" t="s">
        <v>504</v>
      </c>
    </row>
    <row r="302" spans="1:65" s="1" customFormat="1">
      <c r="A302" s="33"/>
      <c r="B302" s="34"/>
      <c r="C302" s="35"/>
      <c r="D302" s="198" t="s">
        <v>131</v>
      </c>
      <c r="E302" s="35"/>
      <c r="F302" s="199" t="s">
        <v>503</v>
      </c>
      <c r="G302" s="35"/>
      <c r="H302" s="35"/>
      <c r="I302" s="200"/>
      <c r="J302" s="35"/>
      <c r="K302" s="35"/>
      <c r="L302" s="38"/>
      <c r="M302" s="201"/>
      <c r="N302" s="202"/>
      <c r="O302" s="70"/>
      <c r="P302" s="70"/>
      <c r="Q302" s="70"/>
      <c r="R302" s="70"/>
      <c r="S302" s="70"/>
      <c r="T302" s="71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T302" s="16" t="s">
        <v>131</v>
      </c>
      <c r="AU302" s="16" t="s">
        <v>86</v>
      </c>
    </row>
    <row r="303" spans="1:65" s="1" customFormat="1" ht="24.2" customHeight="1">
      <c r="A303" s="33"/>
      <c r="B303" s="34"/>
      <c r="C303" s="240" t="s">
        <v>505</v>
      </c>
      <c r="D303" s="240" t="s">
        <v>279</v>
      </c>
      <c r="E303" s="241" t="s">
        <v>506</v>
      </c>
      <c r="F303" s="242" t="s">
        <v>507</v>
      </c>
      <c r="G303" s="243" t="s">
        <v>478</v>
      </c>
      <c r="H303" s="244">
        <v>0</v>
      </c>
      <c r="I303" s="245"/>
      <c r="J303" s="246">
        <f>ROUND(I303*H303,2)</f>
        <v>0</v>
      </c>
      <c r="K303" s="242" t="s">
        <v>1</v>
      </c>
      <c r="L303" s="247"/>
      <c r="M303" s="248" t="s">
        <v>1</v>
      </c>
      <c r="N303" s="249" t="s">
        <v>43</v>
      </c>
      <c r="O303" s="70"/>
      <c r="P303" s="194">
        <f>O303*H303</f>
        <v>0</v>
      </c>
      <c r="Q303" s="194">
        <v>0</v>
      </c>
      <c r="R303" s="194">
        <f>Q303*H303</f>
        <v>0</v>
      </c>
      <c r="S303" s="194">
        <v>0</v>
      </c>
      <c r="T303" s="195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96" t="s">
        <v>479</v>
      </c>
      <c r="AT303" s="196" t="s">
        <v>279</v>
      </c>
      <c r="AU303" s="196" t="s">
        <v>86</v>
      </c>
      <c r="AY303" s="16" t="s">
        <v>122</v>
      </c>
      <c r="BE303" s="197">
        <f>IF(N303="základní",J303,0)</f>
        <v>0</v>
      </c>
      <c r="BF303" s="197">
        <f>IF(N303="snížená",J303,0)</f>
        <v>0</v>
      </c>
      <c r="BG303" s="197">
        <f>IF(N303="zákl. přenesená",J303,0)</f>
        <v>0</v>
      </c>
      <c r="BH303" s="197">
        <f>IF(N303="sníž. přenesená",J303,0)</f>
        <v>0</v>
      </c>
      <c r="BI303" s="197">
        <f>IF(N303="nulová",J303,0)</f>
        <v>0</v>
      </c>
      <c r="BJ303" s="16" t="s">
        <v>86</v>
      </c>
      <c r="BK303" s="197">
        <f>ROUND(I303*H303,2)</f>
        <v>0</v>
      </c>
      <c r="BL303" s="16" t="s">
        <v>480</v>
      </c>
      <c r="BM303" s="196" t="s">
        <v>508</v>
      </c>
    </row>
    <row r="304" spans="1:65" s="1" customFormat="1" ht="19.5">
      <c r="A304" s="33"/>
      <c r="B304" s="34"/>
      <c r="C304" s="35"/>
      <c r="D304" s="198" t="s">
        <v>131</v>
      </c>
      <c r="E304" s="35"/>
      <c r="F304" s="199" t="s">
        <v>507</v>
      </c>
      <c r="G304" s="35"/>
      <c r="H304" s="35"/>
      <c r="I304" s="200"/>
      <c r="J304" s="35"/>
      <c r="K304" s="35"/>
      <c r="L304" s="38"/>
      <c r="M304" s="201"/>
      <c r="N304" s="202"/>
      <c r="O304" s="70"/>
      <c r="P304" s="70"/>
      <c r="Q304" s="70"/>
      <c r="R304" s="70"/>
      <c r="S304" s="70"/>
      <c r="T304" s="71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T304" s="16" t="s">
        <v>131</v>
      </c>
      <c r="AU304" s="16" t="s">
        <v>86</v>
      </c>
    </row>
    <row r="305" spans="1:65" s="1" customFormat="1" ht="87.75">
      <c r="A305" s="33"/>
      <c r="B305" s="34"/>
      <c r="C305" s="35"/>
      <c r="D305" s="198" t="s">
        <v>133</v>
      </c>
      <c r="E305" s="35"/>
      <c r="F305" s="203" t="s">
        <v>509</v>
      </c>
      <c r="G305" s="35"/>
      <c r="H305" s="35"/>
      <c r="I305" s="200"/>
      <c r="J305" s="35"/>
      <c r="K305" s="35"/>
      <c r="L305" s="38"/>
      <c r="M305" s="201"/>
      <c r="N305" s="202"/>
      <c r="O305" s="70"/>
      <c r="P305" s="70"/>
      <c r="Q305" s="70"/>
      <c r="R305" s="70"/>
      <c r="S305" s="70"/>
      <c r="T305" s="71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T305" s="16" t="s">
        <v>133</v>
      </c>
      <c r="AU305" s="16" t="s">
        <v>86</v>
      </c>
    </row>
    <row r="306" spans="1:65" s="1" customFormat="1" ht="24.2" customHeight="1">
      <c r="A306" s="33"/>
      <c r="B306" s="34"/>
      <c r="C306" s="185" t="s">
        <v>510</v>
      </c>
      <c r="D306" s="185" t="s">
        <v>124</v>
      </c>
      <c r="E306" s="186" t="s">
        <v>511</v>
      </c>
      <c r="F306" s="187" t="s">
        <v>512</v>
      </c>
      <c r="G306" s="188" t="s">
        <v>478</v>
      </c>
      <c r="H306" s="189">
        <v>0</v>
      </c>
      <c r="I306" s="190"/>
      <c r="J306" s="191">
        <f>ROUND(I306*H306,2)</f>
        <v>0</v>
      </c>
      <c r="K306" s="187" t="s">
        <v>1</v>
      </c>
      <c r="L306" s="38"/>
      <c r="M306" s="192" t="s">
        <v>1</v>
      </c>
      <c r="N306" s="193" t="s">
        <v>43</v>
      </c>
      <c r="O306" s="70"/>
      <c r="P306" s="194">
        <f>O306*H306</f>
        <v>0</v>
      </c>
      <c r="Q306" s="194">
        <v>0</v>
      </c>
      <c r="R306" s="194">
        <f>Q306*H306</f>
        <v>0</v>
      </c>
      <c r="S306" s="194">
        <v>0</v>
      </c>
      <c r="T306" s="195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96" t="s">
        <v>480</v>
      </c>
      <c r="AT306" s="196" t="s">
        <v>124</v>
      </c>
      <c r="AU306" s="196" t="s">
        <v>86</v>
      </c>
      <c r="AY306" s="16" t="s">
        <v>122</v>
      </c>
      <c r="BE306" s="197">
        <f>IF(N306="základní",J306,0)</f>
        <v>0</v>
      </c>
      <c r="BF306" s="197">
        <f>IF(N306="snížená",J306,0)</f>
        <v>0</v>
      </c>
      <c r="BG306" s="197">
        <f>IF(N306="zákl. přenesená",J306,0)</f>
        <v>0</v>
      </c>
      <c r="BH306" s="197">
        <f>IF(N306="sníž. přenesená",J306,0)</f>
        <v>0</v>
      </c>
      <c r="BI306" s="197">
        <f>IF(N306="nulová",J306,0)</f>
        <v>0</v>
      </c>
      <c r="BJ306" s="16" t="s">
        <v>86</v>
      </c>
      <c r="BK306" s="197">
        <f>ROUND(I306*H306,2)</f>
        <v>0</v>
      </c>
      <c r="BL306" s="16" t="s">
        <v>480</v>
      </c>
      <c r="BM306" s="196" t="s">
        <v>513</v>
      </c>
    </row>
    <row r="307" spans="1:65" s="1" customFormat="1">
      <c r="A307" s="33"/>
      <c r="B307" s="34"/>
      <c r="C307" s="35"/>
      <c r="D307" s="198" t="s">
        <v>131</v>
      </c>
      <c r="E307" s="35"/>
      <c r="F307" s="199" t="s">
        <v>512</v>
      </c>
      <c r="G307" s="35"/>
      <c r="H307" s="35"/>
      <c r="I307" s="200"/>
      <c r="J307" s="35"/>
      <c r="K307" s="35"/>
      <c r="L307" s="38"/>
      <c r="M307" s="201"/>
      <c r="N307" s="202"/>
      <c r="O307" s="70"/>
      <c r="P307" s="70"/>
      <c r="Q307" s="70"/>
      <c r="R307" s="70"/>
      <c r="S307" s="70"/>
      <c r="T307" s="71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T307" s="16" t="s">
        <v>131</v>
      </c>
      <c r="AU307" s="16" t="s">
        <v>86</v>
      </c>
    </row>
    <row r="308" spans="1:65" s="1" customFormat="1" ht="24.2" customHeight="1">
      <c r="A308" s="33"/>
      <c r="B308" s="34"/>
      <c r="C308" s="240" t="s">
        <v>514</v>
      </c>
      <c r="D308" s="240" t="s">
        <v>279</v>
      </c>
      <c r="E308" s="241" t="s">
        <v>515</v>
      </c>
      <c r="F308" s="242" t="s">
        <v>516</v>
      </c>
      <c r="G308" s="243" t="s">
        <v>478</v>
      </c>
      <c r="H308" s="244">
        <v>1</v>
      </c>
      <c r="I308" s="245"/>
      <c r="J308" s="246">
        <f>ROUND(I308*H308,2)</f>
        <v>0</v>
      </c>
      <c r="K308" s="242" t="s">
        <v>1</v>
      </c>
      <c r="L308" s="247"/>
      <c r="M308" s="248" t="s">
        <v>1</v>
      </c>
      <c r="N308" s="249" t="s">
        <v>43</v>
      </c>
      <c r="O308" s="70"/>
      <c r="P308" s="194">
        <f>O308*H308</f>
        <v>0</v>
      </c>
      <c r="Q308" s="194">
        <v>0</v>
      </c>
      <c r="R308" s="194">
        <f>Q308*H308</f>
        <v>0</v>
      </c>
      <c r="S308" s="194">
        <v>0</v>
      </c>
      <c r="T308" s="195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96" t="s">
        <v>479</v>
      </c>
      <c r="AT308" s="196" t="s">
        <v>279</v>
      </c>
      <c r="AU308" s="196" t="s">
        <v>86</v>
      </c>
      <c r="AY308" s="16" t="s">
        <v>122</v>
      </c>
      <c r="BE308" s="197">
        <f>IF(N308="základní",J308,0)</f>
        <v>0</v>
      </c>
      <c r="BF308" s="197">
        <f>IF(N308="snížená",J308,0)</f>
        <v>0</v>
      </c>
      <c r="BG308" s="197">
        <f>IF(N308="zákl. přenesená",J308,0)</f>
        <v>0</v>
      </c>
      <c r="BH308" s="197">
        <f>IF(N308="sníž. přenesená",J308,0)</f>
        <v>0</v>
      </c>
      <c r="BI308" s="197">
        <f>IF(N308="nulová",J308,0)</f>
        <v>0</v>
      </c>
      <c r="BJ308" s="16" t="s">
        <v>86</v>
      </c>
      <c r="BK308" s="197">
        <f>ROUND(I308*H308,2)</f>
        <v>0</v>
      </c>
      <c r="BL308" s="16" t="s">
        <v>480</v>
      </c>
      <c r="BM308" s="196" t="s">
        <v>517</v>
      </c>
    </row>
    <row r="309" spans="1:65" s="1" customFormat="1">
      <c r="A309" s="33"/>
      <c r="B309" s="34"/>
      <c r="C309" s="35"/>
      <c r="D309" s="198" t="s">
        <v>131</v>
      </c>
      <c r="E309" s="35"/>
      <c r="F309" s="199" t="s">
        <v>516</v>
      </c>
      <c r="G309" s="35"/>
      <c r="H309" s="35"/>
      <c r="I309" s="200"/>
      <c r="J309" s="35"/>
      <c r="K309" s="35"/>
      <c r="L309" s="38"/>
      <c r="M309" s="201"/>
      <c r="N309" s="202"/>
      <c r="O309" s="70"/>
      <c r="P309" s="70"/>
      <c r="Q309" s="70"/>
      <c r="R309" s="70"/>
      <c r="S309" s="70"/>
      <c r="T309" s="71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T309" s="16" t="s">
        <v>131</v>
      </c>
      <c r="AU309" s="16" t="s">
        <v>86</v>
      </c>
    </row>
    <row r="310" spans="1:65" s="1" customFormat="1" ht="117">
      <c r="A310" s="33"/>
      <c r="B310" s="34"/>
      <c r="C310" s="35"/>
      <c r="D310" s="198" t="s">
        <v>133</v>
      </c>
      <c r="E310" s="35"/>
      <c r="F310" s="203" t="s">
        <v>518</v>
      </c>
      <c r="G310" s="35"/>
      <c r="H310" s="35"/>
      <c r="I310" s="200"/>
      <c r="J310" s="35"/>
      <c r="K310" s="35"/>
      <c r="L310" s="38"/>
      <c r="M310" s="201"/>
      <c r="N310" s="202"/>
      <c r="O310" s="70"/>
      <c r="P310" s="70"/>
      <c r="Q310" s="70"/>
      <c r="R310" s="70"/>
      <c r="S310" s="70"/>
      <c r="T310" s="71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T310" s="16" t="s">
        <v>133</v>
      </c>
      <c r="AU310" s="16" t="s">
        <v>86</v>
      </c>
    </row>
    <row r="311" spans="1:65" s="1" customFormat="1" ht="24.2" customHeight="1">
      <c r="A311" s="33"/>
      <c r="B311" s="34"/>
      <c r="C311" s="185" t="s">
        <v>519</v>
      </c>
      <c r="D311" s="185" t="s">
        <v>124</v>
      </c>
      <c r="E311" s="186" t="s">
        <v>520</v>
      </c>
      <c r="F311" s="187" t="s">
        <v>521</v>
      </c>
      <c r="G311" s="188" t="s">
        <v>478</v>
      </c>
      <c r="H311" s="189">
        <v>1</v>
      </c>
      <c r="I311" s="190"/>
      <c r="J311" s="191">
        <f>ROUND(I311*H311,2)</f>
        <v>0</v>
      </c>
      <c r="K311" s="187" t="s">
        <v>1</v>
      </c>
      <c r="L311" s="38"/>
      <c r="M311" s="192" t="s">
        <v>1</v>
      </c>
      <c r="N311" s="193" t="s">
        <v>43</v>
      </c>
      <c r="O311" s="70"/>
      <c r="P311" s="194">
        <f>O311*H311</f>
        <v>0</v>
      </c>
      <c r="Q311" s="194">
        <v>0</v>
      </c>
      <c r="R311" s="194">
        <f>Q311*H311</f>
        <v>0</v>
      </c>
      <c r="S311" s="194">
        <v>0</v>
      </c>
      <c r="T311" s="195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96" t="s">
        <v>480</v>
      </c>
      <c r="AT311" s="196" t="s">
        <v>124</v>
      </c>
      <c r="AU311" s="196" t="s">
        <v>86</v>
      </c>
      <c r="AY311" s="16" t="s">
        <v>122</v>
      </c>
      <c r="BE311" s="197">
        <f>IF(N311="základní",J311,0)</f>
        <v>0</v>
      </c>
      <c r="BF311" s="197">
        <f>IF(N311="snížená",J311,0)</f>
        <v>0</v>
      </c>
      <c r="BG311" s="197">
        <f>IF(N311="zákl. přenesená",J311,0)</f>
        <v>0</v>
      </c>
      <c r="BH311" s="197">
        <f>IF(N311="sníž. přenesená",J311,0)</f>
        <v>0</v>
      </c>
      <c r="BI311" s="197">
        <f>IF(N311="nulová",J311,0)</f>
        <v>0</v>
      </c>
      <c r="BJ311" s="16" t="s">
        <v>86</v>
      </c>
      <c r="BK311" s="197">
        <f>ROUND(I311*H311,2)</f>
        <v>0</v>
      </c>
      <c r="BL311" s="16" t="s">
        <v>480</v>
      </c>
      <c r="BM311" s="196" t="s">
        <v>522</v>
      </c>
    </row>
    <row r="312" spans="1:65" s="1" customFormat="1">
      <c r="A312" s="33"/>
      <c r="B312" s="34"/>
      <c r="C312" s="35"/>
      <c r="D312" s="198" t="s">
        <v>131</v>
      </c>
      <c r="E312" s="35"/>
      <c r="F312" s="199" t="s">
        <v>521</v>
      </c>
      <c r="G312" s="35"/>
      <c r="H312" s="35"/>
      <c r="I312" s="200"/>
      <c r="J312" s="35"/>
      <c r="K312" s="35"/>
      <c r="L312" s="38"/>
      <c r="M312" s="201"/>
      <c r="N312" s="202"/>
      <c r="O312" s="70"/>
      <c r="P312" s="70"/>
      <c r="Q312" s="70"/>
      <c r="R312" s="70"/>
      <c r="S312" s="70"/>
      <c r="T312" s="71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T312" s="16" t="s">
        <v>131</v>
      </c>
      <c r="AU312" s="16" t="s">
        <v>86</v>
      </c>
    </row>
    <row r="313" spans="1:65" s="1" customFormat="1" ht="33" customHeight="1">
      <c r="A313" s="33"/>
      <c r="B313" s="34"/>
      <c r="C313" s="240" t="s">
        <v>523</v>
      </c>
      <c r="D313" s="240" t="s">
        <v>279</v>
      </c>
      <c r="E313" s="241" t="s">
        <v>524</v>
      </c>
      <c r="F313" s="242" t="s">
        <v>525</v>
      </c>
      <c r="G313" s="243" t="s">
        <v>144</v>
      </c>
      <c r="H313" s="244">
        <v>2</v>
      </c>
      <c r="I313" s="245"/>
      <c r="J313" s="246">
        <f>ROUND(I313*H313,2)</f>
        <v>0</v>
      </c>
      <c r="K313" s="242" t="s">
        <v>1</v>
      </c>
      <c r="L313" s="247"/>
      <c r="M313" s="248" t="s">
        <v>1</v>
      </c>
      <c r="N313" s="249" t="s">
        <v>43</v>
      </c>
      <c r="O313" s="70"/>
      <c r="P313" s="194">
        <f>O313*H313</f>
        <v>0</v>
      </c>
      <c r="Q313" s="194">
        <v>0</v>
      </c>
      <c r="R313" s="194">
        <f>Q313*H313</f>
        <v>0</v>
      </c>
      <c r="S313" s="194">
        <v>0</v>
      </c>
      <c r="T313" s="195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96" t="s">
        <v>479</v>
      </c>
      <c r="AT313" s="196" t="s">
        <v>279</v>
      </c>
      <c r="AU313" s="196" t="s">
        <v>86</v>
      </c>
      <c r="AY313" s="16" t="s">
        <v>122</v>
      </c>
      <c r="BE313" s="197">
        <f>IF(N313="základní",J313,0)</f>
        <v>0</v>
      </c>
      <c r="BF313" s="197">
        <f>IF(N313="snížená",J313,0)</f>
        <v>0</v>
      </c>
      <c r="BG313" s="197">
        <f>IF(N313="zákl. přenesená",J313,0)</f>
        <v>0</v>
      </c>
      <c r="BH313" s="197">
        <f>IF(N313="sníž. přenesená",J313,0)</f>
        <v>0</v>
      </c>
      <c r="BI313" s="197">
        <f>IF(N313="nulová",J313,0)</f>
        <v>0</v>
      </c>
      <c r="BJ313" s="16" t="s">
        <v>86</v>
      </c>
      <c r="BK313" s="197">
        <f>ROUND(I313*H313,2)</f>
        <v>0</v>
      </c>
      <c r="BL313" s="16" t="s">
        <v>480</v>
      </c>
      <c r="BM313" s="196" t="s">
        <v>526</v>
      </c>
    </row>
    <row r="314" spans="1:65" s="1" customFormat="1" ht="19.5">
      <c r="A314" s="33"/>
      <c r="B314" s="34"/>
      <c r="C314" s="35"/>
      <c r="D314" s="198" t="s">
        <v>131</v>
      </c>
      <c r="E314" s="35"/>
      <c r="F314" s="199" t="s">
        <v>525</v>
      </c>
      <c r="G314" s="35"/>
      <c r="H314" s="35"/>
      <c r="I314" s="200"/>
      <c r="J314" s="35"/>
      <c r="K314" s="35"/>
      <c r="L314" s="38"/>
      <c r="M314" s="201"/>
      <c r="N314" s="202"/>
      <c r="O314" s="70"/>
      <c r="P314" s="70"/>
      <c r="Q314" s="70"/>
      <c r="R314" s="70"/>
      <c r="S314" s="70"/>
      <c r="T314" s="71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T314" s="16" t="s">
        <v>131</v>
      </c>
      <c r="AU314" s="16" t="s">
        <v>86</v>
      </c>
    </row>
    <row r="315" spans="1:65" s="1" customFormat="1" ht="156">
      <c r="A315" s="33"/>
      <c r="B315" s="34"/>
      <c r="C315" s="35"/>
      <c r="D315" s="198" t="s">
        <v>133</v>
      </c>
      <c r="E315" s="35"/>
      <c r="F315" s="203" t="s">
        <v>527</v>
      </c>
      <c r="G315" s="35"/>
      <c r="H315" s="35"/>
      <c r="I315" s="200"/>
      <c r="J315" s="35"/>
      <c r="K315" s="35"/>
      <c r="L315" s="38"/>
      <c r="M315" s="201"/>
      <c r="N315" s="202"/>
      <c r="O315" s="70"/>
      <c r="P315" s="70"/>
      <c r="Q315" s="70"/>
      <c r="R315" s="70"/>
      <c r="S315" s="70"/>
      <c r="T315" s="71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T315" s="16" t="s">
        <v>133</v>
      </c>
      <c r="AU315" s="16" t="s">
        <v>86</v>
      </c>
    </row>
    <row r="316" spans="1:65" s="1" customFormat="1" ht="24.2" customHeight="1">
      <c r="A316" s="33"/>
      <c r="B316" s="34"/>
      <c r="C316" s="185" t="s">
        <v>528</v>
      </c>
      <c r="D316" s="185" t="s">
        <v>124</v>
      </c>
      <c r="E316" s="186" t="s">
        <v>529</v>
      </c>
      <c r="F316" s="187" t="s">
        <v>530</v>
      </c>
      <c r="G316" s="188" t="s">
        <v>478</v>
      </c>
      <c r="H316" s="189">
        <v>2</v>
      </c>
      <c r="I316" s="190"/>
      <c r="J316" s="191">
        <f>ROUND(I316*H316,2)</f>
        <v>0</v>
      </c>
      <c r="K316" s="187" t="s">
        <v>1</v>
      </c>
      <c r="L316" s="38"/>
      <c r="M316" s="192" t="s">
        <v>1</v>
      </c>
      <c r="N316" s="193" t="s">
        <v>43</v>
      </c>
      <c r="O316" s="70"/>
      <c r="P316" s="194">
        <f>O316*H316</f>
        <v>0</v>
      </c>
      <c r="Q316" s="194">
        <v>0</v>
      </c>
      <c r="R316" s="194">
        <f>Q316*H316</f>
        <v>0</v>
      </c>
      <c r="S316" s="194">
        <v>0</v>
      </c>
      <c r="T316" s="195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96" t="s">
        <v>480</v>
      </c>
      <c r="AT316" s="196" t="s">
        <v>124</v>
      </c>
      <c r="AU316" s="196" t="s">
        <v>86</v>
      </c>
      <c r="AY316" s="16" t="s">
        <v>122</v>
      </c>
      <c r="BE316" s="197">
        <f>IF(N316="základní",J316,0)</f>
        <v>0</v>
      </c>
      <c r="BF316" s="197">
        <f>IF(N316="snížená",J316,0)</f>
        <v>0</v>
      </c>
      <c r="BG316" s="197">
        <f>IF(N316="zákl. přenesená",J316,0)</f>
        <v>0</v>
      </c>
      <c r="BH316" s="197">
        <f>IF(N316="sníž. přenesená",J316,0)</f>
        <v>0</v>
      </c>
      <c r="BI316" s="197">
        <f>IF(N316="nulová",J316,0)</f>
        <v>0</v>
      </c>
      <c r="BJ316" s="16" t="s">
        <v>86</v>
      </c>
      <c r="BK316" s="197">
        <f>ROUND(I316*H316,2)</f>
        <v>0</v>
      </c>
      <c r="BL316" s="16" t="s">
        <v>480</v>
      </c>
      <c r="BM316" s="196" t="s">
        <v>531</v>
      </c>
    </row>
    <row r="317" spans="1:65" s="1" customFormat="1" ht="19.5">
      <c r="A317" s="33"/>
      <c r="B317" s="34"/>
      <c r="C317" s="35"/>
      <c r="D317" s="198" t="s">
        <v>131</v>
      </c>
      <c r="E317" s="35"/>
      <c r="F317" s="199" t="s">
        <v>530</v>
      </c>
      <c r="G317" s="35"/>
      <c r="H317" s="35"/>
      <c r="I317" s="200"/>
      <c r="J317" s="35"/>
      <c r="K317" s="35"/>
      <c r="L317" s="38"/>
      <c r="M317" s="201"/>
      <c r="N317" s="202"/>
      <c r="O317" s="70"/>
      <c r="P317" s="70"/>
      <c r="Q317" s="70"/>
      <c r="R317" s="70"/>
      <c r="S317" s="70"/>
      <c r="T317" s="71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T317" s="16" t="s">
        <v>131</v>
      </c>
      <c r="AU317" s="16" t="s">
        <v>86</v>
      </c>
    </row>
    <row r="318" spans="1:65" s="1" customFormat="1" ht="16.5" customHeight="1">
      <c r="A318" s="33"/>
      <c r="B318" s="34"/>
      <c r="C318" s="240" t="s">
        <v>532</v>
      </c>
      <c r="D318" s="240" t="s">
        <v>279</v>
      </c>
      <c r="E318" s="241" t="s">
        <v>533</v>
      </c>
      <c r="F318" s="242" t="s">
        <v>534</v>
      </c>
      <c r="G318" s="243" t="s">
        <v>144</v>
      </c>
      <c r="H318" s="244">
        <v>0</v>
      </c>
      <c r="I318" s="245"/>
      <c r="J318" s="246">
        <f>ROUND(I318*H318,2)</f>
        <v>0</v>
      </c>
      <c r="K318" s="242" t="s">
        <v>1</v>
      </c>
      <c r="L318" s="247"/>
      <c r="M318" s="248" t="s">
        <v>1</v>
      </c>
      <c r="N318" s="249" t="s">
        <v>43</v>
      </c>
      <c r="O318" s="70"/>
      <c r="P318" s="194">
        <f>O318*H318</f>
        <v>0</v>
      </c>
      <c r="Q318" s="194">
        <v>0</v>
      </c>
      <c r="R318" s="194">
        <f>Q318*H318</f>
        <v>0</v>
      </c>
      <c r="S318" s="194">
        <v>0</v>
      </c>
      <c r="T318" s="195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96" t="s">
        <v>479</v>
      </c>
      <c r="AT318" s="196" t="s">
        <v>279</v>
      </c>
      <c r="AU318" s="196" t="s">
        <v>86</v>
      </c>
      <c r="AY318" s="16" t="s">
        <v>122</v>
      </c>
      <c r="BE318" s="197">
        <f>IF(N318="základní",J318,0)</f>
        <v>0</v>
      </c>
      <c r="BF318" s="197">
        <f>IF(N318="snížená",J318,0)</f>
        <v>0</v>
      </c>
      <c r="BG318" s="197">
        <f>IF(N318="zákl. přenesená",J318,0)</f>
        <v>0</v>
      </c>
      <c r="BH318" s="197">
        <f>IF(N318="sníž. přenesená",J318,0)</f>
        <v>0</v>
      </c>
      <c r="BI318" s="197">
        <f>IF(N318="nulová",J318,0)</f>
        <v>0</v>
      </c>
      <c r="BJ318" s="16" t="s">
        <v>86</v>
      </c>
      <c r="BK318" s="197">
        <f>ROUND(I318*H318,2)</f>
        <v>0</v>
      </c>
      <c r="BL318" s="16" t="s">
        <v>480</v>
      </c>
      <c r="BM318" s="196" t="s">
        <v>535</v>
      </c>
    </row>
    <row r="319" spans="1:65" s="1" customFormat="1">
      <c r="A319" s="33"/>
      <c r="B319" s="34"/>
      <c r="C319" s="35"/>
      <c r="D319" s="198" t="s">
        <v>131</v>
      </c>
      <c r="E319" s="35"/>
      <c r="F319" s="199" t="s">
        <v>534</v>
      </c>
      <c r="G319" s="35"/>
      <c r="H319" s="35"/>
      <c r="I319" s="200"/>
      <c r="J319" s="35"/>
      <c r="K319" s="35"/>
      <c r="L319" s="38"/>
      <c r="M319" s="201"/>
      <c r="N319" s="202"/>
      <c r="O319" s="70"/>
      <c r="P319" s="70"/>
      <c r="Q319" s="70"/>
      <c r="R319" s="70"/>
      <c r="S319" s="70"/>
      <c r="T319" s="71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T319" s="16" t="s">
        <v>131</v>
      </c>
      <c r="AU319" s="16" t="s">
        <v>86</v>
      </c>
    </row>
    <row r="320" spans="1:65" s="1" customFormat="1" ht="48.75">
      <c r="A320" s="33"/>
      <c r="B320" s="34"/>
      <c r="C320" s="35"/>
      <c r="D320" s="198" t="s">
        <v>133</v>
      </c>
      <c r="E320" s="35"/>
      <c r="F320" s="203" t="s">
        <v>536</v>
      </c>
      <c r="G320" s="35"/>
      <c r="H320" s="35"/>
      <c r="I320" s="200"/>
      <c r="J320" s="35"/>
      <c r="K320" s="35"/>
      <c r="L320" s="38"/>
      <c r="M320" s="201"/>
      <c r="N320" s="202"/>
      <c r="O320" s="70"/>
      <c r="P320" s="70"/>
      <c r="Q320" s="70"/>
      <c r="R320" s="70"/>
      <c r="S320" s="70"/>
      <c r="T320" s="71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T320" s="16" t="s">
        <v>133</v>
      </c>
      <c r="AU320" s="16" t="s">
        <v>86</v>
      </c>
    </row>
    <row r="321" spans="1:65" s="1" customFormat="1" ht="24.2" customHeight="1">
      <c r="A321" s="33"/>
      <c r="B321" s="34"/>
      <c r="C321" s="185" t="s">
        <v>537</v>
      </c>
      <c r="D321" s="185" t="s">
        <v>124</v>
      </c>
      <c r="E321" s="186" t="s">
        <v>538</v>
      </c>
      <c r="F321" s="187" t="s">
        <v>539</v>
      </c>
      <c r="G321" s="188" t="s">
        <v>478</v>
      </c>
      <c r="H321" s="189">
        <v>0</v>
      </c>
      <c r="I321" s="190"/>
      <c r="J321" s="191">
        <f>ROUND(I321*H321,2)</f>
        <v>0</v>
      </c>
      <c r="K321" s="187" t="s">
        <v>1</v>
      </c>
      <c r="L321" s="38"/>
      <c r="M321" s="192" t="s">
        <v>1</v>
      </c>
      <c r="N321" s="193" t="s">
        <v>43</v>
      </c>
      <c r="O321" s="70"/>
      <c r="P321" s="194">
        <f>O321*H321</f>
        <v>0</v>
      </c>
      <c r="Q321" s="194">
        <v>0</v>
      </c>
      <c r="R321" s="194">
        <f>Q321*H321</f>
        <v>0</v>
      </c>
      <c r="S321" s="194">
        <v>0</v>
      </c>
      <c r="T321" s="195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96" t="s">
        <v>480</v>
      </c>
      <c r="AT321" s="196" t="s">
        <v>124</v>
      </c>
      <c r="AU321" s="196" t="s">
        <v>86</v>
      </c>
      <c r="AY321" s="16" t="s">
        <v>122</v>
      </c>
      <c r="BE321" s="197">
        <f>IF(N321="základní",J321,0)</f>
        <v>0</v>
      </c>
      <c r="BF321" s="197">
        <f>IF(N321="snížená",J321,0)</f>
        <v>0</v>
      </c>
      <c r="BG321" s="197">
        <f>IF(N321="zákl. přenesená",J321,0)</f>
        <v>0</v>
      </c>
      <c r="BH321" s="197">
        <f>IF(N321="sníž. přenesená",J321,0)</f>
        <v>0</v>
      </c>
      <c r="BI321" s="197">
        <f>IF(N321="nulová",J321,0)</f>
        <v>0</v>
      </c>
      <c r="BJ321" s="16" t="s">
        <v>86</v>
      </c>
      <c r="BK321" s="197">
        <f>ROUND(I321*H321,2)</f>
        <v>0</v>
      </c>
      <c r="BL321" s="16" t="s">
        <v>480</v>
      </c>
      <c r="BM321" s="196" t="s">
        <v>540</v>
      </c>
    </row>
    <row r="322" spans="1:65" s="1" customFormat="1" ht="19.5">
      <c r="A322" s="33"/>
      <c r="B322" s="34"/>
      <c r="C322" s="35"/>
      <c r="D322" s="198" t="s">
        <v>131</v>
      </c>
      <c r="E322" s="35"/>
      <c r="F322" s="199" t="s">
        <v>539</v>
      </c>
      <c r="G322" s="35"/>
      <c r="H322" s="35"/>
      <c r="I322" s="200"/>
      <c r="J322" s="35"/>
      <c r="K322" s="35"/>
      <c r="L322" s="38"/>
      <c r="M322" s="201"/>
      <c r="N322" s="202"/>
      <c r="O322" s="70"/>
      <c r="P322" s="70"/>
      <c r="Q322" s="70"/>
      <c r="R322" s="70"/>
      <c r="S322" s="70"/>
      <c r="T322" s="71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T322" s="16" t="s">
        <v>131</v>
      </c>
      <c r="AU322" s="16" t="s">
        <v>86</v>
      </c>
    </row>
    <row r="323" spans="1:65" s="1" customFormat="1" ht="21.75" customHeight="1">
      <c r="A323" s="33"/>
      <c r="B323" s="34"/>
      <c r="C323" s="240" t="s">
        <v>541</v>
      </c>
      <c r="D323" s="240" t="s">
        <v>279</v>
      </c>
      <c r="E323" s="241" t="s">
        <v>542</v>
      </c>
      <c r="F323" s="242" t="s">
        <v>543</v>
      </c>
      <c r="G323" s="243" t="s">
        <v>144</v>
      </c>
      <c r="H323" s="244">
        <v>0</v>
      </c>
      <c r="I323" s="245"/>
      <c r="J323" s="246">
        <f>ROUND(I323*H323,2)</f>
        <v>0</v>
      </c>
      <c r="K323" s="242" t="s">
        <v>1</v>
      </c>
      <c r="L323" s="247"/>
      <c r="M323" s="248" t="s">
        <v>1</v>
      </c>
      <c r="N323" s="249" t="s">
        <v>43</v>
      </c>
      <c r="O323" s="70"/>
      <c r="P323" s="194">
        <f>O323*H323</f>
        <v>0</v>
      </c>
      <c r="Q323" s="194">
        <v>0</v>
      </c>
      <c r="R323" s="194">
        <f>Q323*H323</f>
        <v>0</v>
      </c>
      <c r="S323" s="194">
        <v>0</v>
      </c>
      <c r="T323" s="195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96" t="s">
        <v>479</v>
      </c>
      <c r="AT323" s="196" t="s">
        <v>279</v>
      </c>
      <c r="AU323" s="196" t="s">
        <v>86</v>
      </c>
      <c r="AY323" s="16" t="s">
        <v>122</v>
      </c>
      <c r="BE323" s="197">
        <f>IF(N323="základní",J323,0)</f>
        <v>0</v>
      </c>
      <c r="BF323" s="197">
        <f>IF(N323="snížená",J323,0)</f>
        <v>0</v>
      </c>
      <c r="BG323" s="197">
        <f>IF(N323="zákl. přenesená",J323,0)</f>
        <v>0</v>
      </c>
      <c r="BH323" s="197">
        <f>IF(N323="sníž. přenesená",J323,0)</f>
        <v>0</v>
      </c>
      <c r="BI323" s="197">
        <f>IF(N323="nulová",J323,0)</f>
        <v>0</v>
      </c>
      <c r="BJ323" s="16" t="s">
        <v>86</v>
      </c>
      <c r="BK323" s="197">
        <f>ROUND(I323*H323,2)</f>
        <v>0</v>
      </c>
      <c r="BL323" s="16" t="s">
        <v>480</v>
      </c>
      <c r="BM323" s="196" t="s">
        <v>544</v>
      </c>
    </row>
    <row r="324" spans="1:65" s="1" customFormat="1">
      <c r="A324" s="33"/>
      <c r="B324" s="34"/>
      <c r="C324" s="35"/>
      <c r="D324" s="198" t="s">
        <v>131</v>
      </c>
      <c r="E324" s="35"/>
      <c r="F324" s="199" t="s">
        <v>543</v>
      </c>
      <c r="G324" s="35"/>
      <c r="H324" s="35"/>
      <c r="I324" s="200"/>
      <c r="J324" s="35"/>
      <c r="K324" s="35"/>
      <c r="L324" s="38"/>
      <c r="M324" s="201"/>
      <c r="N324" s="202"/>
      <c r="O324" s="70"/>
      <c r="P324" s="70"/>
      <c r="Q324" s="70"/>
      <c r="R324" s="70"/>
      <c r="S324" s="70"/>
      <c r="T324" s="71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T324" s="16" t="s">
        <v>131</v>
      </c>
      <c r="AU324" s="16" t="s">
        <v>86</v>
      </c>
    </row>
    <row r="325" spans="1:65" s="1" customFormat="1" ht="29.25">
      <c r="A325" s="33"/>
      <c r="B325" s="34"/>
      <c r="C325" s="35"/>
      <c r="D325" s="198" t="s">
        <v>133</v>
      </c>
      <c r="E325" s="35"/>
      <c r="F325" s="203" t="s">
        <v>545</v>
      </c>
      <c r="G325" s="35"/>
      <c r="H325" s="35"/>
      <c r="I325" s="200"/>
      <c r="J325" s="35"/>
      <c r="K325" s="35"/>
      <c r="L325" s="38"/>
      <c r="M325" s="201"/>
      <c r="N325" s="202"/>
      <c r="O325" s="70"/>
      <c r="P325" s="70"/>
      <c r="Q325" s="70"/>
      <c r="R325" s="70"/>
      <c r="S325" s="70"/>
      <c r="T325" s="71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T325" s="16" t="s">
        <v>133</v>
      </c>
      <c r="AU325" s="16" t="s">
        <v>86</v>
      </c>
    </row>
    <row r="326" spans="1:65" s="1" customFormat="1" ht="24.2" customHeight="1">
      <c r="A326" s="33"/>
      <c r="B326" s="34"/>
      <c r="C326" s="185" t="s">
        <v>546</v>
      </c>
      <c r="D326" s="185" t="s">
        <v>124</v>
      </c>
      <c r="E326" s="186" t="s">
        <v>547</v>
      </c>
      <c r="F326" s="187" t="s">
        <v>548</v>
      </c>
      <c r="G326" s="188" t="s">
        <v>478</v>
      </c>
      <c r="H326" s="189">
        <v>0</v>
      </c>
      <c r="I326" s="190"/>
      <c r="J326" s="191">
        <f>ROUND(I326*H326,2)</f>
        <v>0</v>
      </c>
      <c r="K326" s="187" t="s">
        <v>1</v>
      </c>
      <c r="L326" s="38"/>
      <c r="M326" s="192" t="s">
        <v>1</v>
      </c>
      <c r="N326" s="193" t="s">
        <v>43</v>
      </c>
      <c r="O326" s="70"/>
      <c r="P326" s="194">
        <f>O326*H326</f>
        <v>0</v>
      </c>
      <c r="Q326" s="194">
        <v>0</v>
      </c>
      <c r="R326" s="194">
        <f>Q326*H326</f>
        <v>0</v>
      </c>
      <c r="S326" s="194">
        <v>0</v>
      </c>
      <c r="T326" s="195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96" t="s">
        <v>480</v>
      </c>
      <c r="AT326" s="196" t="s">
        <v>124</v>
      </c>
      <c r="AU326" s="196" t="s">
        <v>86</v>
      </c>
      <c r="AY326" s="16" t="s">
        <v>122</v>
      </c>
      <c r="BE326" s="197">
        <f>IF(N326="základní",J326,0)</f>
        <v>0</v>
      </c>
      <c r="BF326" s="197">
        <f>IF(N326="snížená",J326,0)</f>
        <v>0</v>
      </c>
      <c r="BG326" s="197">
        <f>IF(N326="zákl. přenesená",J326,0)</f>
        <v>0</v>
      </c>
      <c r="BH326" s="197">
        <f>IF(N326="sníž. přenesená",J326,0)</f>
        <v>0</v>
      </c>
      <c r="BI326" s="197">
        <f>IF(N326="nulová",J326,0)</f>
        <v>0</v>
      </c>
      <c r="BJ326" s="16" t="s">
        <v>86</v>
      </c>
      <c r="BK326" s="197">
        <f>ROUND(I326*H326,2)</f>
        <v>0</v>
      </c>
      <c r="BL326" s="16" t="s">
        <v>480</v>
      </c>
      <c r="BM326" s="196" t="s">
        <v>549</v>
      </c>
    </row>
    <row r="327" spans="1:65" s="1" customFormat="1" ht="19.5">
      <c r="A327" s="33"/>
      <c r="B327" s="34"/>
      <c r="C327" s="35"/>
      <c r="D327" s="198" t="s">
        <v>131</v>
      </c>
      <c r="E327" s="35"/>
      <c r="F327" s="199" t="s">
        <v>548</v>
      </c>
      <c r="G327" s="35"/>
      <c r="H327" s="35"/>
      <c r="I327" s="200"/>
      <c r="J327" s="35"/>
      <c r="K327" s="35"/>
      <c r="L327" s="38"/>
      <c r="M327" s="201"/>
      <c r="N327" s="202"/>
      <c r="O327" s="70"/>
      <c r="P327" s="70"/>
      <c r="Q327" s="70"/>
      <c r="R327" s="70"/>
      <c r="S327" s="70"/>
      <c r="T327" s="71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T327" s="16" t="s">
        <v>131</v>
      </c>
      <c r="AU327" s="16" t="s">
        <v>86</v>
      </c>
    </row>
    <row r="328" spans="1:65" s="1" customFormat="1" ht="16.5" customHeight="1">
      <c r="A328" s="33"/>
      <c r="B328" s="34"/>
      <c r="C328" s="240" t="s">
        <v>550</v>
      </c>
      <c r="D328" s="240" t="s">
        <v>279</v>
      </c>
      <c r="E328" s="241" t="s">
        <v>551</v>
      </c>
      <c r="F328" s="242" t="s">
        <v>552</v>
      </c>
      <c r="G328" s="243" t="s">
        <v>144</v>
      </c>
      <c r="H328" s="244">
        <v>0</v>
      </c>
      <c r="I328" s="245"/>
      <c r="J328" s="246">
        <f>ROUND(I328*H328,2)</f>
        <v>0</v>
      </c>
      <c r="K328" s="242" t="s">
        <v>1</v>
      </c>
      <c r="L328" s="247"/>
      <c r="M328" s="248" t="s">
        <v>1</v>
      </c>
      <c r="N328" s="249" t="s">
        <v>43</v>
      </c>
      <c r="O328" s="70"/>
      <c r="P328" s="194">
        <f>O328*H328</f>
        <v>0</v>
      </c>
      <c r="Q328" s="194">
        <v>0</v>
      </c>
      <c r="R328" s="194">
        <f>Q328*H328</f>
        <v>0</v>
      </c>
      <c r="S328" s="194">
        <v>0</v>
      </c>
      <c r="T328" s="195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96" t="s">
        <v>479</v>
      </c>
      <c r="AT328" s="196" t="s">
        <v>279</v>
      </c>
      <c r="AU328" s="196" t="s">
        <v>86</v>
      </c>
      <c r="AY328" s="16" t="s">
        <v>122</v>
      </c>
      <c r="BE328" s="197">
        <f>IF(N328="základní",J328,0)</f>
        <v>0</v>
      </c>
      <c r="BF328" s="197">
        <f>IF(N328="snížená",J328,0)</f>
        <v>0</v>
      </c>
      <c r="BG328" s="197">
        <f>IF(N328="zákl. přenesená",J328,0)</f>
        <v>0</v>
      </c>
      <c r="BH328" s="197">
        <f>IF(N328="sníž. přenesená",J328,0)</f>
        <v>0</v>
      </c>
      <c r="BI328" s="197">
        <f>IF(N328="nulová",J328,0)</f>
        <v>0</v>
      </c>
      <c r="BJ328" s="16" t="s">
        <v>86</v>
      </c>
      <c r="BK328" s="197">
        <f>ROUND(I328*H328,2)</f>
        <v>0</v>
      </c>
      <c r="BL328" s="16" t="s">
        <v>480</v>
      </c>
      <c r="BM328" s="196" t="s">
        <v>553</v>
      </c>
    </row>
    <row r="329" spans="1:65" s="1" customFormat="1">
      <c r="A329" s="33"/>
      <c r="B329" s="34"/>
      <c r="C329" s="35"/>
      <c r="D329" s="198" t="s">
        <v>131</v>
      </c>
      <c r="E329" s="35"/>
      <c r="F329" s="199" t="s">
        <v>552</v>
      </c>
      <c r="G329" s="35"/>
      <c r="H329" s="35"/>
      <c r="I329" s="200"/>
      <c r="J329" s="35"/>
      <c r="K329" s="35"/>
      <c r="L329" s="38"/>
      <c r="M329" s="201"/>
      <c r="N329" s="202"/>
      <c r="O329" s="70"/>
      <c r="P329" s="70"/>
      <c r="Q329" s="70"/>
      <c r="R329" s="70"/>
      <c r="S329" s="70"/>
      <c r="T329" s="71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T329" s="16" t="s">
        <v>131</v>
      </c>
      <c r="AU329" s="16" t="s">
        <v>86</v>
      </c>
    </row>
    <row r="330" spans="1:65" s="1" customFormat="1" ht="48.75">
      <c r="A330" s="33"/>
      <c r="B330" s="34"/>
      <c r="C330" s="35"/>
      <c r="D330" s="198" t="s">
        <v>133</v>
      </c>
      <c r="E330" s="35"/>
      <c r="F330" s="203" t="s">
        <v>554</v>
      </c>
      <c r="G330" s="35"/>
      <c r="H330" s="35"/>
      <c r="I330" s="200"/>
      <c r="J330" s="35"/>
      <c r="K330" s="35"/>
      <c r="L330" s="38"/>
      <c r="M330" s="201"/>
      <c r="N330" s="202"/>
      <c r="O330" s="70"/>
      <c r="P330" s="70"/>
      <c r="Q330" s="70"/>
      <c r="R330" s="70"/>
      <c r="S330" s="70"/>
      <c r="T330" s="71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T330" s="16" t="s">
        <v>133</v>
      </c>
      <c r="AU330" s="16" t="s">
        <v>86</v>
      </c>
    </row>
    <row r="331" spans="1:65" s="1" customFormat="1" ht="24.2" customHeight="1">
      <c r="A331" s="33"/>
      <c r="B331" s="34"/>
      <c r="C331" s="185" t="s">
        <v>555</v>
      </c>
      <c r="D331" s="185" t="s">
        <v>124</v>
      </c>
      <c r="E331" s="186" t="s">
        <v>556</v>
      </c>
      <c r="F331" s="187" t="s">
        <v>557</v>
      </c>
      <c r="G331" s="188" t="s">
        <v>478</v>
      </c>
      <c r="H331" s="189">
        <v>0</v>
      </c>
      <c r="I331" s="190"/>
      <c r="J331" s="191">
        <f>ROUND(I331*H331,2)</f>
        <v>0</v>
      </c>
      <c r="K331" s="187" t="s">
        <v>1</v>
      </c>
      <c r="L331" s="38"/>
      <c r="M331" s="192" t="s">
        <v>1</v>
      </c>
      <c r="N331" s="193" t="s">
        <v>43</v>
      </c>
      <c r="O331" s="70"/>
      <c r="P331" s="194">
        <f>O331*H331</f>
        <v>0</v>
      </c>
      <c r="Q331" s="194">
        <v>0</v>
      </c>
      <c r="R331" s="194">
        <f>Q331*H331</f>
        <v>0</v>
      </c>
      <c r="S331" s="194">
        <v>0</v>
      </c>
      <c r="T331" s="195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96" t="s">
        <v>480</v>
      </c>
      <c r="AT331" s="196" t="s">
        <v>124</v>
      </c>
      <c r="AU331" s="196" t="s">
        <v>86</v>
      </c>
      <c r="AY331" s="16" t="s">
        <v>122</v>
      </c>
      <c r="BE331" s="197">
        <f>IF(N331="základní",J331,0)</f>
        <v>0</v>
      </c>
      <c r="BF331" s="197">
        <f>IF(N331="snížená",J331,0)</f>
        <v>0</v>
      </c>
      <c r="BG331" s="197">
        <f>IF(N331="zákl. přenesená",J331,0)</f>
        <v>0</v>
      </c>
      <c r="BH331" s="197">
        <f>IF(N331="sníž. přenesená",J331,0)</f>
        <v>0</v>
      </c>
      <c r="BI331" s="197">
        <f>IF(N331="nulová",J331,0)</f>
        <v>0</v>
      </c>
      <c r="BJ331" s="16" t="s">
        <v>86</v>
      </c>
      <c r="BK331" s="197">
        <f>ROUND(I331*H331,2)</f>
        <v>0</v>
      </c>
      <c r="BL331" s="16" t="s">
        <v>480</v>
      </c>
      <c r="BM331" s="196" t="s">
        <v>558</v>
      </c>
    </row>
    <row r="332" spans="1:65" s="1" customFormat="1">
      <c r="A332" s="33"/>
      <c r="B332" s="34"/>
      <c r="C332" s="35"/>
      <c r="D332" s="198" t="s">
        <v>131</v>
      </c>
      <c r="E332" s="35"/>
      <c r="F332" s="199" t="s">
        <v>557</v>
      </c>
      <c r="G332" s="35"/>
      <c r="H332" s="35"/>
      <c r="I332" s="200"/>
      <c r="J332" s="35"/>
      <c r="K332" s="35"/>
      <c r="L332" s="38"/>
      <c r="M332" s="201"/>
      <c r="N332" s="202"/>
      <c r="O332" s="70"/>
      <c r="P332" s="70"/>
      <c r="Q332" s="70"/>
      <c r="R332" s="70"/>
      <c r="S332" s="70"/>
      <c r="T332" s="71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T332" s="16" t="s">
        <v>131</v>
      </c>
      <c r="AU332" s="16" t="s">
        <v>86</v>
      </c>
    </row>
    <row r="333" spans="1:65" s="1" customFormat="1" ht="68.25">
      <c r="A333" s="33"/>
      <c r="B333" s="34"/>
      <c r="C333" s="35"/>
      <c r="D333" s="198" t="s">
        <v>133</v>
      </c>
      <c r="E333" s="35"/>
      <c r="F333" s="203" t="s">
        <v>559</v>
      </c>
      <c r="G333" s="35"/>
      <c r="H333" s="35"/>
      <c r="I333" s="200"/>
      <c r="J333" s="35"/>
      <c r="K333" s="35"/>
      <c r="L333" s="38"/>
      <c r="M333" s="201"/>
      <c r="N333" s="202"/>
      <c r="O333" s="70"/>
      <c r="P333" s="70"/>
      <c r="Q333" s="70"/>
      <c r="R333" s="70"/>
      <c r="S333" s="70"/>
      <c r="T333" s="71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T333" s="16" t="s">
        <v>133</v>
      </c>
      <c r="AU333" s="16" t="s">
        <v>86</v>
      </c>
    </row>
    <row r="334" spans="1:65" s="1" customFormat="1" ht="16.5" customHeight="1">
      <c r="A334" s="33"/>
      <c r="B334" s="34"/>
      <c r="C334" s="240" t="s">
        <v>560</v>
      </c>
      <c r="D334" s="240" t="s">
        <v>279</v>
      </c>
      <c r="E334" s="241" t="s">
        <v>561</v>
      </c>
      <c r="F334" s="242" t="s">
        <v>562</v>
      </c>
      <c r="G334" s="243" t="s">
        <v>144</v>
      </c>
      <c r="H334" s="244">
        <v>0</v>
      </c>
      <c r="I334" s="245"/>
      <c r="J334" s="246">
        <f>ROUND(I334*H334,2)</f>
        <v>0</v>
      </c>
      <c r="K334" s="242" t="s">
        <v>1</v>
      </c>
      <c r="L334" s="247"/>
      <c r="M334" s="248" t="s">
        <v>1</v>
      </c>
      <c r="N334" s="249" t="s">
        <v>43</v>
      </c>
      <c r="O334" s="70"/>
      <c r="P334" s="194">
        <f>O334*H334</f>
        <v>0</v>
      </c>
      <c r="Q334" s="194">
        <v>0</v>
      </c>
      <c r="R334" s="194">
        <f>Q334*H334</f>
        <v>0</v>
      </c>
      <c r="S334" s="194">
        <v>0</v>
      </c>
      <c r="T334" s="195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96" t="s">
        <v>479</v>
      </c>
      <c r="AT334" s="196" t="s">
        <v>279</v>
      </c>
      <c r="AU334" s="196" t="s">
        <v>86</v>
      </c>
      <c r="AY334" s="16" t="s">
        <v>122</v>
      </c>
      <c r="BE334" s="197">
        <f>IF(N334="základní",J334,0)</f>
        <v>0</v>
      </c>
      <c r="BF334" s="197">
        <f>IF(N334="snížená",J334,0)</f>
        <v>0</v>
      </c>
      <c r="BG334" s="197">
        <f>IF(N334="zákl. přenesená",J334,0)</f>
        <v>0</v>
      </c>
      <c r="BH334" s="197">
        <f>IF(N334="sníž. přenesená",J334,0)</f>
        <v>0</v>
      </c>
      <c r="BI334" s="197">
        <f>IF(N334="nulová",J334,0)</f>
        <v>0</v>
      </c>
      <c r="BJ334" s="16" t="s">
        <v>86</v>
      </c>
      <c r="BK334" s="197">
        <f>ROUND(I334*H334,2)</f>
        <v>0</v>
      </c>
      <c r="BL334" s="16" t="s">
        <v>480</v>
      </c>
      <c r="BM334" s="196" t="s">
        <v>563</v>
      </c>
    </row>
    <row r="335" spans="1:65" s="1" customFormat="1">
      <c r="A335" s="33"/>
      <c r="B335" s="34"/>
      <c r="C335" s="35"/>
      <c r="D335" s="198" t="s">
        <v>131</v>
      </c>
      <c r="E335" s="35"/>
      <c r="F335" s="199" t="s">
        <v>562</v>
      </c>
      <c r="G335" s="35"/>
      <c r="H335" s="35"/>
      <c r="I335" s="200"/>
      <c r="J335" s="35"/>
      <c r="K335" s="35"/>
      <c r="L335" s="38"/>
      <c r="M335" s="201"/>
      <c r="N335" s="202"/>
      <c r="O335" s="70"/>
      <c r="P335" s="70"/>
      <c r="Q335" s="70"/>
      <c r="R335" s="70"/>
      <c r="S335" s="70"/>
      <c r="T335" s="71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T335" s="16" t="s">
        <v>131</v>
      </c>
      <c r="AU335" s="16" t="s">
        <v>86</v>
      </c>
    </row>
    <row r="336" spans="1:65" s="1" customFormat="1" ht="48.75">
      <c r="A336" s="33"/>
      <c r="B336" s="34"/>
      <c r="C336" s="35"/>
      <c r="D336" s="198" t="s">
        <v>133</v>
      </c>
      <c r="E336" s="35"/>
      <c r="F336" s="203" t="s">
        <v>564</v>
      </c>
      <c r="G336" s="35"/>
      <c r="H336" s="35"/>
      <c r="I336" s="200"/>
      <c r="J336" s="35"/>
      <c r="K336" s="35"/>
      <c r="L336" s="38"/>
      <c r="M336" s="201"/>
      <c r="N336" s="202"/>
      <c r="O336" s="70"/>
      <c r="P336" s="70"/>
      <c r="Q336" s="70"/>
      <c r="R336" s="70"/>
      <c r="S336" s="70"/>
      <c r="T336" s="71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T336" s="16" t="s">
        <v>133</v>
      </c>
      <c r="AU336" s="16" t="s">
        <v>86</v>
      </c>
    </row>
    <row r="337" spans="1:65" s="1" customFormat="1" ht="24.2" customHeight="1">
      <c r="A337" s="33"/>
      <c r="B337" s="34"/>
      <c r="C337" s="185" t="s">
        <v>565</v>
      </c>
      <c r="D337" s="185" t="s">
        <v>124</v>
      </c>
      <c r="E337" s="186" t="s">
        <v>566</v>
      </c>
      <c r="F337" s="187" t="s">
        <v>567</v>
      </c>
      <c r="G337" s="188" t="s">
        <v>478</v>
      </c>
      <c r="H337" s="189">
        <v>0</v>
      </c>
      <c r="I337" s="190"/>
      <c r="J337" s="191">
        <f>ROUND(I337*H337,2)</f>
        <v>0</v>
      </c>
      <c r="K337" s="187" t="s">
        <v>1</v>
      </c>
      <c r="L337" s="38"/>
      <c r="M337" s="192" t="s">
        <v>1</v>
      </c>
      <c r="N337" s="193" t="s">
        <v>43</v>
      </c>
      <c r="O337" s="70"/>
      <c r="P337" s="194">
        <f>O337*H337</f>
        <v>0</v>
      </c>
      <c r="Q337" s="194">
        <v>0</v>
      </c>
      <c r="R337" s="194">
        <f>Q337*H337</f>
        <v>0</v>
      </c>
      <c r="S337" s="194">
        <v>0</v>
      </c>
      <c r="T337" s="195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96" t="s">
        <v>480</v>
      </c>
      <c r="AT337" s="196" t="s">
        <v>124</v>
      </c>
      <c r="AU337" s="196" t="s">
        <v>86</v>
      </c>
      <c r="AY337" s="16" t="s">
        <v>122</v>
      </c>
      <c r="BE337" s="197">
        <f>IF(N337="základní",J337,0)</f>
        <v>0</v>
      </c>
      <c r="BF337" s="197">
        <f>IF(N337="snížená",J337,0)</f>
        <v>0</v>
      </c>
      <c r="BG337" s="197">
        <f>IF(N337="zákl. přenesená",J337,0)</f>
        <v>0</v>
      </c>
      <c r="BH337" s="197">
        <f>IF(N337="sníž. přenesená",J337,0)</f>
        <v>0</v>
      </c>
      <c r="BI337" s="197">
        <f>IF(N337="nulová",J337,0)</f>
        <v>0</v>
      </c>
      <c r="BJ337" s="16" t="s">
        <v>86</v>
      </c>
      <c r="BK337" s="197">
        <f>ROUND(I337*H337,2)</f>
        <v>0</v>
      </c>
      <c r="BL337" s="16" t="s">
        <v>480</v>
      </c>
      <c r="BM337" s="196" t="s">
        <v>568</v>
      </c>
    </row>
    <row r="338" spans="1:65" s="1" customFormat="1" ht="19.5">
      <c r="A338" s="33"/>
      <c r="B338" s="34"/>
      <c r="C338" s="35"/>
      <c r="D338" s="198" t="s">
        <v>131</v>
      </c>
      <c r="E338" s="35"/>
      <c r="F338" s="199" t="s">
        <v>567</v>
      </c>
      <c r="G338" s="35"/>
      <c r="H338" s="35"/>
      <c r="I338" s="200"/>
      <c r="J338" s="35"/>
      <c r="K338" s="35"/>
      <c r="L338" s="38"/>
      <c r="M338" s="201"/>
      <c r="N338" s="202"/>
      <c r="O338" s="70"/>
      <c r="P338" s="70"/>
      <c r="Q338" s="70"/>
      <c r="R338" s="70"/>
      <c r="S338" s="70"/>
      <c r="T338" s="71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T338" s="16" t="s">
        <v>131</v>
      </c>
      <c r="AU338" s="16" t="s">
        <v>86</v>
      </c>
    </row>
    <row r="339" spans="1:65" s="1" customFormat="1" ht="24.2" customHeight="1">
      <c r="A339" s="33"/>
      <c r="B339" s="34"/>
      <c r="C339" s="240" t="s">
        <v>569</v>
      </c>
      <c r="D339" s="240" t="s">
        <v>279</v>
      </c>
      <c r="E339" s="241" t="s">
        <v>570</v>
      </c>
      <c r="F339" s="242" t="s">
        <v>571</v>
      </c>
      <c r="G339" s="243" t="s">
        <v>478</v>
      </c>
      <c r="H339" s="244">
        <v>0</v>
      </c>
      <c r="I339" s="245"/>
      <c r="J339" s="246">
        <f>ROUND(I339*H339,2)</f>
        <v>0</v>
      </c>
      <c r="K339" s="242" t="s">
        <v>1</v>
      </c>
      <c r="L339" s="247"/>
      <c r="M339" s="248" t="s">
        <v>1</v>
      </c>
      <c r="N339" s="249" t="s">
        <v>43</v>
      </c>
      <c r="O339" s="70"/>
      <c r="P339" s="194">
        <f>O339*H339</f>
        <v>0</v>
      </c>
      <c r="Q339" s="194">
        <v>0</v>
      </c>
      <c r="R339" s="194">
        <f>Q339*H339</f>
        <v>0</v>
      </c>
      <c r="S339" s="194">
        <v>0</v>
      </c>
      <c r="T339" s="195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96" t="s">
        <v>479</v>
      </c>
      <c r="AT339" s="196" t="s">
        <v>279</v>
      </c>
      <c r="AU339" s="196" t="s">
        <v>86</v>
      </c>
      <c r="AY339" s="16" t="s">
        <v>122</v>
      </c>
      <c r="BE339" s="197">
        <f>IF(N339="základní",J339,0)</f>
        <v>0</v>
      </c>
      <c r="BF339" s="197">
        <f>IF(N339="snížená",J339,0)</f>
        <v>0</v>
      </c>
      <c r="BG339" s="197">
        <f>IF(N339="zákl. přenesená",J339,0)</f>
        <v>0</v>
      </c>
      <c r="BH339" s="197">
        <f>IF(N339="sníž. přenesená",J339,0)</f>
        <v>0</v>
      </c>
      <c r="BI339" s="197">
        <f>IF(N339="nulová",J339,0)</f>
        <v>0</v>
      </c>
      <c r="BJ339" s="16" t="s">
        <v>86</v>
      </c>
      <c r="BK339" s="197">
        <f>ROUND(I339*H339,2)</f>
        <v>0</v>
      </c>
      <c r="BL339" s="16" t="s">
        <v>480</v>
      </c>
      <c r="BM339" s="196" t="s">
        <v>572</v>
      </c>
    </row>
    <row r="340" spans="1:65" s="1" customFormat="1" ht="19.5">
      <c r="A340" s="33"/>
      <c r="B340" s="34"/>
      <c r="C340" s="35"/>
      <c r="D340" s="198" t="s">
        <v>131</v>
      </c>
      <c r="E340" s="35"/>
      <c r="F340" s="199" t="s">
        <v>571</v>
      </c>
      <c r="G340" s="35"/>
      <c r="H340" s="35"/>
      <c r="I340" s="200"/>
      <c r="J340" s="35"/>
      <c r="K340" s="35"/>
      <c r="L340" s="38"/>
      <c r="M340" s="201"/>
      <c r="N340" s="202"/>
      <c r="O340" s="70"/>
      <c r="P340" s="70"/>
      <c r="Q340" s="70"/>
      <c r="R340" s="70"/>
      <c r="S340" s="70"/>
      <c r="T340" s="71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T340" s="16" t="s">
        <v>131</v>
      </c>
      <c r="AU340" s="16" t="s">
        <v>86</v>
      </c>
    </row>
    <row r="341" spans="1:65" s="1" customFormat="1" ht="58.5">
      <c r="A341" s="33"/>
      <c r="B341" s="34"/>
      <c r="C341" s="35"/>
      <c r="D341" s="198" t="s">
        <v>133</v>
      </c>
      <c r="E341" s="35"/>
      <c r="F341" s="203" t="s">
        <v>573</v>
      </c>
      <c r="G341" s="35"/>
      <c r="H341" s="35"/>
      <c r="I341" s="200"/>
      <c r="J341" s="35"/>
      <c r="K341" s="35"/>
      <c r="L341" s="38"/>
      <c r="M341" s="201"/>
      <c r="N341" s="202"/>
      <c r="O341" s="70"/>
      <c r="P341" s="70"/>
      <c r="Q341" s="70"/>
      <c r="R341" s="70"/>
      <c r="S341" s="70"/>
      <c r="T341" s="71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T341" s="16" t="s">
        <v>133</v>
      </c>
      <c r="AU341" s="16" t="s">
        <v>86</v>
      </c>
    </row>
    <row r="342" spans="1:65" s="1" customFormat="1" ht="24.2" customHeight="1">
      <c r="A342" s="33"/>
      <c r="B342" s="34"/>
      <c r="C342" s="185" t="s">
        <v>574</v>
      </c>
      <c r="D342" s="185" t="s">
        <v>124</v>
      </c>
      <c r="E342" s="186" t="s">
        <v>575</v>
      </c>
      <c r="F342" s="187" t="s">
        <v>576</v>
      </c>
      <c r="G342" s="188" t="s">
        <v>478</v>
      </c>
      <c r="H342" s="189">
        <v>0</v>
      </c>
      <c r="I342" s="190"/>
      <c r="J342" s="191">
        <f>ROUND(I342*H342,2)</f>
        <v>0</v>
      </c>
      <c r="K342" s="187" t="s">
        <v>1</v>
      </c>
      <c r="L342" s="38"/>
      <c r="M342" s="192" t="s">
        <v>1</v>
      </c>
      <c r="N342" s="193" t="s">
        <v>43</v>
      </c>
      <c r="O342" s="70"/>
      <c r="P342" s="194">
        <f>O342*H342</f>
        <v>0</v>
      </c>
      <c r="Q342" s="194">
        <v>0</v>
      </c>
      <c r="R342" s="194">
        <f>Q342*H342</f>
        <v>0</v>
      </c>
      <c r="S342" s="194">
        <v>0</v>
      </c>
      <c r="T342" s="195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96" t="s">
        <v>480</v>
      </c>
      <c r="AT342" s="196" t="s">
        <v>124</v>
      </c>
      <c r="AU342" s="196" t="s">
        <v>86</v>
      </c>
      <c r="AY342" s="16" t="s">
        <v>122</v>
      </c>
      <c r="BE342" s="197">
        <f>IF(N342="základní",J342,0)</f>
        <v>0</v>
      </c>
      <c r="BF342" s="197">
        <f>IF(N342="snížená",J342,0)</f>
        <v>0</v>
      </c>
      <c r="BG342" s="197">
        <f>IF(N342="zákl. přenesená",J342,0)</f>
        <v>0</v>
      </c>
      <c r="BH342" s="197">
        <f>IF(N342="sníž. přenesená",J342,0)</f>
        <v>0</v>
      </c>
      <c r="BI342" s="197">
        <f>IF(N342="nulová",J342,0)</f>
        <v>0</v>
      </c>
      <c r="BJ342" s="16" t="s">
        <v>86</v>
      </c>
      <c r="BK342" s="197">
        <f>ROUND(I342*H342,2)</f>
        <v>0</v>
      </c>
      <c r="BL342" s="16" t="s">
        <v>480</v>
      </c>
      <c r="BM342" s="196" t="s">
        <v>577</v>
      </c>
    </row>
    <row r="343" spans="1:65" s="1" customFormat="1">
      <c r="A343" s="33"/>
      <c r="B343" s="34"/>
      <c r="C343" s="35"/>
      <c r="D343" s="198" t="s">
        <v>131</v>
      </c>
      <c r="E343" s="35"/>
      <c r="F343" s="199" t="s">
        <v>576</v>
      </c>
      <c r="G343" s="35"/>
      <c r="H343" s="35"/>
      <c r="I343" s="200"/>
      <c r="J343" s="35"/>
      <c r="K343" s="35"/>
      <c r="L343" s="38"/>
      <c r="M343" s="215"/>
      <c r="N343" s="216"/>
      <c r="O343" s="217"/>
      <c r="P343" s="217"/>
      <c r="Q343" s="217"/>
      <c r="R343" s="217"/>
      <c r="S343" s="217"/>
      <c r="T343" s="218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T343" s="16" t="s">
        <v>131</v>
      </c>
      <c r="AU343" s="16" t="s">
        <v>86</v>
      </c>
    </row>
    <row r="344" spans="1:65" s="1" customFormat="1" ht="6.95" customHeight="1">
      <c r="A344" s="33"/>
      <c r="B344" s="53"/>
      <c r="C344" s="54"/>
      <c r="D344" s="54"/>
      <c r="E344" s="54"/>
      <c r="F344" s="54"/>
      <c r="G344" s="54"/>
      <c r="H344" s="54"/>
      <c r="I344" s="54"/>
      <c r="J344" s="54"/>
      <c r="K344" s="54"/>
      <c r="L344" s="38"/>
      <c r="M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</row>
  </sheetData>
  <sheetProtection formatColumns="0" formatRows="0" autoFilter="0"/>
  <autoFilter ref="C124:K34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1"/>
  <sheetViews>
    <sheetView showGridLines="0" topLeftCell="A166" workbookViewId="0">
      <selection activeCell="W20" sqref="W2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6" t="s">
        <v>94</v>
      </c>
    </row>
    <row r="3" spans="1:46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88</v>
      </c>
    </row>
    <row r="4" spans="1:46" ht="24.95" customHeight="1">
      <c r="B4" s="19"/>
      <c r="D4" s="109" t="s">
        <v>95</v>
      </c>
      <c r="L4" s="19"/>
      <c r="M4" s="110" t="s">
        <v>10</v>
      </c>
      <c r="AT4" s="16" t="s">
        <v>4</v>
      </c>
    </row>
    <row r="5" spans="1:46" ht="6.95" customHeight="1">
      <c r="B5" s="19"/>
      <c r="L5" s="19"/>
    </row>
    <row r="6" spans="1:46" ht="12" customHeight="1">
      <c r="B6" s="19"/>
      <c r="D6" s="111" t="s">
        <v>16</v>
      </c>
      <c r="L6" s="19"/>
    </row>
    <row r="7" spans="1:46" ht="16.5" customHeight="1">
      <c r="B7" s="19"/>
      <c r="E7" s="294" t="str">
        <f>'Rekapitulace stavby'!K6</f>
        <v>Újezd u Tišnova-Myslivecká střelnice</v>
      </c>
      <c r="F7" s="295"/>
      <c r="G7" s="295"/>
      <c r="H7" s="295"/>
      <c r="L7" s="19"/>
    </row>
    <row r="8" spans="1:46" s="1" customFormat="1" ht="12" customHeight="1">
      <c r="A8" s="33"/>
      <c r="B8" s="38"/>
      <c r="C8" s="33"/>
      <c r="D8" s="111" t="s">
        <v>96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1" customFormat="1" ht="16.5" customHeight="1">
      <c r="A9" s="33"/>
      <c r="B9" s="38"/>
      <c r="C9" s="33"/>
      <c r="D9" s="33"/>
      <c r="E9" s="296" t="s">
        <v>578</v>
      </c>
      <c r="F9" s="297"/>
      <c r="G9" s="297"/>
      <c r="H9" s="297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1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1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1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10. 1. 2024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1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1" customFormat="1" ht="12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1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1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1" customFormat="1" ht="12" customHeight="1">
      <c r="A17" s="33"/>
      <c r="B17" s="38"/>
      <c r="C17" s="33"/>
      <c r="D17" s="111" t="s">
        <v>28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1" customFormat="1" ht="18" customHeight="1">
      <c r="A18" s="33"/>
      <c r="B18" s="38"/>
      <c r="C18" s="33"/>
      <c r="D18" s="33"/>
      <c r="E18" s="298" t="str">
        <f>'Rekapitulace stavby'!E14</f>
        <v>Vyplň údaj</v>
      </c>
      <c r="F18" s="299"/>
      <c r="G18" s="299"/>
      <c r="H18" s="299"/>
      <c r="I18" s="111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1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1" customFormat="1" ht="12" customHeight="1">
      <c r="A20" s="33"/>
      <c r="B20" s="38"/>
      <c r="C20" s="33"/>
      <c r="D20" s="111" t="s">
        <v>30</v>
      </c>
      <c r="E20" s="33"/>
      <c r="F20" s="33"/>
      <c r="G20" s="33"/>
      <c r="H20" s="33"/>
      <c r="I20" s="111" t="s">
        <v>25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1" customFormat="1" ht="18" customHeight="1">
      <c r="A21" s="33"/>
      <c r="B21" s="38"/>
      <c r="C21" s="33"/>
      <c r="D21" s="33"/>
      <c r="E21" s="112" t="s">
        <v>31</v>
      </c>
      <c r="F21" s="33"/>
      <c r="G21" s="33"/>
      <c r="H21" s="33"/>
      <c r="I21" s="111" t="s">
        <v>27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1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1" customFormat="1" ht="12" customHeight="1">
      <c r="A23" s="33"/>
      <c r="B23" s="38"/>
      <c r="C23" s="33"/>
      <c r="D23" s="111" t="s">
        <v>33</v>
      </c>
      <c r="E23" s="33"/>
      <c r="F23" s="33"/>
      <c r="G23" s="33"/>
      <c r="H23" s="33"/>
      <c r="I23" s="111" t="s">
        <v>25</v>
      </c>
      <c r="J23" s="112" t="s">
        <v>34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1" customFormat="1" ht="18" customHeight="1">
      <c r="A24" s="33"/>
      <c r="B24" s="38"/>
      <c r="C24" s="33"/>
      <c r="D24" s="33"/>
      <c r="E24" s="112" t="s">
        <v>35</v>
      </c>
      <c r="F24" s="33"/>
      <c r="G24" s="33"/>
      <c r="H24" s="33"/>
      <c r="I24" s="111" t="s">
        <v>27</v>
      </c>
      <c r="J24" s="112" t="s">
        <v>36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1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1" customFormat="1" ht="12" customHeight="1">
      <c r="A26" s="33"/>
      <c r="B26" s="38"/>
      <c r="C26" s="33"/>
      <c r="D26" s="111" t="s">
        <v>37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7" customFormat="1" ht="16.5" customHeight="1">
      <c r="A27" s="114"/>
      <c r="B27" s="115"/>
      <c r="C27" s="114"/>
      <c r="D27" s="114"/>
      <c r="E27" s="300" t="s">
        <v>1</v>
      </c>
      <c r="F27" s="300"/>
      <c r="G27" s="300"/>
      <c r="H27" s="300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1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1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1" customFormat="1" ht="25.35" customHeight="1">
      <c r="A30" s="33"/>
      <c r="B30" s="38"/>
      <c r="C30" s="33"/>
      <c r="D30" s="118" t="s">
        <v>38</v>
      </c>
      <c r="E30" s="33"/>
      <c r="F30" s="33"/>
      <c r="G30" s="33"/>
      <c r="H30" s="33"/>
      <c r="I30" s="33"/>
      <c r="J30" s="119">
        <f>ROUND(J119,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1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1" customFormat="1" ht="14.45" customHeight="1">
      <c r="A32" s="33"/>
      <c r="B32" s="38"/>
      <c r="C32" s="33"/>
      <c r="D32" s="33"/>
      <c r="E32" s="33"/>
      <c r="F32" s="120" t="s">
        <v>40</v>
      </c>
      <c r="G32" s="33"/>
      <c r="H32" s="33"/>
      <c r="I32" s="120" t="s">
        <v>39</v>
      </c>
      <c r="J32" s="120" t="s">
        <v>41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1" customFormat="1" ht="14.45" customHeight="1">
      <c r="A33" s="33"/>
      <c r="B33" s="38"/>
      <c r="C33" s="33"/>
      <c r="D33" s="121" t="s">
        <v>42</v>
      </c>
      <c r="E33" s="111" t="s">
        <v>43</v>
      </c>
      <c r="F33" s="122">
        <f>ROUND((SUM(BE119:BE240)),  2)</f>
        <v>0</v>
      </c>
      <c r="G33" s="33"/>
      <c r="H33" s="33"/>
      <c r="I33" s="123">
        <v>0.21</v>
      </c>
      <c r="J33" s="122">
        <f>ROUND(((SUM(BE119:BE240))*I33),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1" customFormat="1" ht="14.45" customHeight="1">
      <c r="A34" s="33"/>
      <c r="B34" s="38"/>
      <c r="C34" s="33"/>
      <c r="D34" s="33"/>
      <c r="E34" s="111" t="s">
        <v>44</v>
      </c>
      <c r="F34" s="122">
        <f>ROUND((SUM(BF119:BF240)),  2)</f>
        <v>0</v>
      </c>
      <c r="G34" s="33"/>
      <c r="H34" s="33"/>
      <c r="I34" s="123">
        <v>0.12</v>
      </c>
      <c r="J34" s="122">
        <f>ROUND(((SUM(BF119:BF240))*I34),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1" customFormat="1" ht="14.45" hidden="1" customHeight="1">
      <c r="A35" s="33"/>
      <c r="B35" s="38"/>
      <c r="C35" s="33"/>
      <c r="D35" s="33"/>
      <c r="E35" s="111" t="s">
        <v>45</v>
      </c>
      <c r="F35" s="122">
        <f>ROUND((SUM(BG119:BG240)),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1" customFormat="1" ht="14.45" hidden="1" customHeight="1">
      <c r="A36" s="33"/>
      <c r="B36" s="38"/>
      <c r="C36" s="33"/>
      <c r="D36" s="33"/>
      <c r="E36" s="111" t="s">
        <v>46</v>
      </c>
      <c r="F36" s="122">
        <f>ROUND((SUM(BH119:BH240)),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1" customFormat="1" ht="14.45" hidden="1" customHeight="1">
      <c r="A37" s="33"/>
      <c r="B37" s="38"/>
      <c r="C37" s="33"/>
      <c r="D37" s="33"/>
      <c r="E37" s="111" t="s">
        <v>47</v>
      </c>
      <c r="F37" s="122">
        <f>ROUND((SUM(BI119:BI240)),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1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25.35" customHeight="1">
      <c r="A39" s="33"/>
      <c r="B39" s="38"/>
      <c r="C39" s="124"/>
      <c r="D39" s="125" t="s">
        <v>48</v>
      </c>
      <c r="E39" s="126"/>
      <c r="F39" s="126"/>
      <c r="G39" s="127" t="s">
        <v>49</v>
      </c>
      <c r="H39" s="128" t="s">
        <v>50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1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ht="14.45" customHeight="1">
      <c r="B41" s="19"/>
      <c r="L41" s="19"/>
    </row>
    <row r="42" spans="1:31" ht="14.45" customHeight="1">
      <c r="B42" s="19"/>
      <c r="L42" s="19"/>
    </row>
    <row r="43" spans="1:31" ht="14.45" customHeight="1">
      <c r="B43" s="19"/>
      <c r="L43" s="19"/>
    </row>
    <row r="44" spans="1:31" ht="14.45" customHeight="1">
      <c r="B44" s="19"/>
      <c r="L44" s="19"/>
    </row>
    <row r="45" spans="1:31" ht="14.45" customHeight="1">
      <c r="B45" s="19"/>
      <c r="L45" s="19"/>
    </row>
    <row r="46" spans="1:31" ht="14.45" customHeight="1">
      <c r="B46" s="19"/>
      <c r="L46" s="19"/>
    </row>
    <row r="47" spans="1:31" ht="14.45" customHeight="1">
      <c r="B47" s="19"/>
      <c r="L47" s="19"/>
    </row>
    <row r="48" spans="1:31" ht="14.45" customHeight="1">
      <c r="B48" s="19"/>
      <c r="L48" s="19"/>
    </row>
    <row r="49" spans="1:31" ht="14.45" customHeight="1">
      <c r="B49" s="19"/>
      <c r="L49" s="19"/>
    </row>
    <row r="50" spans="1:31" s="1" customFormat="1" ht="14.45" customHeight="1">
      <c r="B50" s="50"/>
      <c r="D50" s="131" t="s">
        <v>51</v>
      </c>
      <c r="E50" s="132"/>
      <c r="F50" s="132"/>
      <c r="G50" s="131" t="s">
        <v>52</v>
      </c>
      <c r="H50" s="132"/>
      <c r="I50" s="132"/>
      <c r="J50" s="132"/>
      <c r="K50" s="132"/>
      <c r="L50" s="50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1" customFormat="1" ht="12.75">
      <c r="A61" s="33"/>
      <c r="B61" s="38"/>
      <c r="C61" s="33"/>
      <c r="D61" s="133" t="s">
        <v>53</v>
      </c>
      <c r="E61" s="134"/>
      <c r="F61" s="135" t="s">
        <v>54</v>
      </c>
      <c r="G61" s="133" t="s">
        <v>53</v>
      </c>
      <c r="H61" s="134"/>
      <c r="I61" s="134"/>
      <c r="J61" s="136" t="s">
        <v>54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1" customFormat="1" ht="12.75">
      <c r="A65" s="33"/>
      <c r="B65" s="38"/>
      <c r="C65" s="33"/>
      <c r="D65" s="131" t="s">
        <v>55</v>
      </c>
      <c r="E65" s="137"/>
      <c r="F65" s="137"/>
      <c r="G65" s="131" t="s">
        <v>56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1" customFormat="1" ht="12.75">
      <c r="A76" s="33"/>
      <c r="B76" s="38"/>
      <c r="C76" s="33"/>
      <c r="D76" s="133" t="s">
        <v>53</v>
      </c>
      <c r="E76" s="134"/>
      <c r="F76" s="135" t="s">
        <v>54</v>
      </c>
      <c r="G76" s="133" t="s">
        <v>53</v>
      </c>
      <c r="H76" s="134"/>
      <c r="I76" s="134"/>
      <c r="J76" s="136" t="s">
        <v>54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1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1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1" customFormat="1" ht="24.95" customHeight="1">
      <c r="A82" s="33"/>
      <c r="B82" s="34"/>
      <c r="C82" s="22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1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1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1" customFormat="1" ht="16.5" customHeight="1">
      <c r="A85" s="33"/>
      <c r="B85" s="34"/>
      <c r="C85" s="35"/>
      <c r="D85" s="35"/>
      <c r="E85" s="292" t="str">
        <f>E7</f>
        <v>Újezd u Tišnova-Myslivecká střelnice</v>
      </c>
      <c r="F85" s="293"/>
      <c r="G85" s="293"/>
      <c r="H85" s="293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1" customFormat="1" ht="12" customHeight="1">
      <c r="A86" s="33"/>
      <c r="B86" s="34"/>
      <c r="C86" s="28" t="s">
        <v>96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1" customFormat="1" ht="16.5" customHeight="1">
      <c r="A87" s="33"/>
      <c r="B87" s="34"/>
      <c r="C87" s="35"/>
      <c r="D87" s="35"/>
      <c r="E87" s="261" t="str">
        <f>E9</f>
        <v>03 - Sadové úpravy-Rozpočet</v>
      </c>
      <c r="F87" s="291"/>
      <c r="G87" s="291"/>
      <c r="H87" s="291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1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1" customFormat="1" ht="12" customHeight="1">
      <c r="A89" s="33"/>
      <c r="B89" s="34"/>
      <c r="C89" s="28" t="s">
        <v>20</v>
      </c>
      <c r="D89" s="35"/>
      <c r="E89" s="35"/>
      <c r="F89" s="26" t="str">
        <f>F12</f>
        <v>Myslivecká střelnice</v>
      </c>
      <c r="G89" s="35"/>
      <c r="H89" s="35"/>
      <c r="I89" s="28" t="s">
        <v>22</v>
      </c>
      <c r="J89" s="65" t="str">
        <f>IF(J12="","",J12)</f>
        <v>10. 1. 2024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1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1" customFormat="1" ht="25.7" customHeight="1">
      <c r="A91" s="33"/>
      <c r="B91" s="34"/>
      <c r="C91" s="28" t="s">
        <v>24</v>
      </c>
      <c r="D91" s="35"/>
      <c r="E91" s="35"/>
      <c r="F91" s="26" t="str">
        <f>E15</f>
        <v>Újezd u Tišnova 28, 594 55 Dolní Loučky</v>
      </c>
      <c r="G91" s="35"/>
      <c r="H91" s="35"/>
      <c r="I91" s="28" t="s">
        <v>30</v>
      </c>
      <c r="J91" s="31" t="str">
        <f>E21</f>
        <v>Ing. Hrubanová Ph.D., Ing. Janíová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1" customFormat="1" ht="40.15" customHeight="1">
      <c r="A92" s="33"/>
      <c r="B92" s="34"/>
      <c r="C92" s="28" t="s">
        <v>28</v>
      </c>
      <c r="D92" s="35"/>
      <c r="E92" s="35"/>
      <c r="F92" s="26" t="str">
        <f>IF(E18="","",E18)</f>
        <v>Vyplň údaj</v>
      </c>
      <c r="G92" s="35"/>
      <c r="H92" s="35"/>
      <c r="I92" s="28" t="s">
        <v>33</v>
      </c>
      <c r="J92" s="31" t="str">
        <f>E24</f>
        <v>ZaKT Brno s.r.o, Ponávka 185/2, 602 00 Brno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1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1" customFormat="1" ht="29.25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1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1" customFormat="1" ht="22.9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J119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103</v>
      </c>
    </row>
    <row r="97" spans="1:31" s="8" customFormat="1" ht="24.95" customHeight="1">
      <c r="B97" s="146"/>
      <c r="C97" s="147"/>
      <c r="D97" s="148" t="s">
        <v>104</v>
      </c>
      <c r="E97" s="149"/>
      <c r="F97" s="149"/>
      <c r="G97" s="149"/>
      <c r="H97" s="149"/>
      <c r="I97" s="149"/>
      <c r="J97" s="150">
        <f>J120</f>
        <v>0</v>
      </c>
      <c r="K97" s="147"/>
      <c r="L97" s="151"/>
    </row>
    <row r="98" spans="1:31" s="9" customFormat="1" ht="19.899999999999999" customHeight="1">
      <c r="B98" s="152"/>
      <c r="C98" s="153"/>
      <c r="D98" s="154" t="s">
        <v>105</v>
      </c>
      <c r="E98" s="155"/>
      <c r="F98" s="155"/>
      <c r="G98" s="155"/>
      <c r="H98" s="155"/>
      <c r="I98" s="155"/>
      <c r="J98" s="156">
        <f>J121</f>
        <v>0</v>
      </c>
      <c r="K98" s="153"/>
      <c r="L98" s="157"/>
    </row>
    <row r="99" spans="1:31" s="9" customFormat="1" ht="19.899999999999999" customHeight="1">
      <c r="B99" s="152"/>
      <c r="C99" s="153"/>
      <c r="D99" s="154" t="s">
        <v>106</v>
      </c>
      <c r="E99" s="155"/>
      <c r="F99" s="155"/>
      <c r="G99" s="155"/>
      <c r="H99" s="155"/>
      <c r="I99" s="155"/>
      <c r="J99" s="156">
        <f>J238</f>
        <v>0</v>
      </c>
      <c r="K99" s="153"/>
      <c r="L99" s="157"/>
    </row>
    <row r="100" spans="1:31" s="1" customFormat="1" ht="21.75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1" customFormat="1" ht="6.95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1" customFormat="1" ht="6.95" customHeight="1">
      <c r="A105" s="33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1" customFormat="1" ht="24.95" customHeight="1">
      <c r="A106" s="33"/>
      <c r="B106" s="34"/>
      <c r="C106" s="22" t="s">
        <v>107</v>
      </c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1" customFormat="1" ht="6.95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1" customFormat="1" ht="12" customHeight="1">
      <c r="A108" s="33"/>
      <c r="B108" s="34"/>
      <c r="C108" s="28" t="s">
        <v>16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1" customFormat="1" ht="16.5" customHeight="1">
      <c r="A109" s="33"/>
      <c r="B109" s="34"/>
      <c r="C109" s="35"/>
      <c r="D109" s="35"/>
      <c r="E109" s="292" t="str">
        <f>E7</f>
        <v>Újezd u Tišnova-Myslivecká střelnice</v>
      </c>
      <c r="F109" s="293"/>
      <c r="G109" s="293"/>
      <c r="H109" s="293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1" customFormat="1" ht="12" customHeight="1">
      <c r="A110" s="33"/>
      <c r="B110" s="34"/>
      <c r="C110" s="28" t="s">
        <v>96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1" customFormat="1" ht="16.5" customHeight="1">
      <c r="A111" s="33"/>
      <c r="B111" s="34"/>
      <c r="C111" s="35"/>
      <c r="D111" s="35"/>
      <c r="E111" s="261" t="str">
        <f>E9</f>
        <v>03 - Sadové úpravy-Rozpočet</v>
      </c>
      <c r="F111" s="291"/>
      <c r="G111" s="291"/>
      <c r="H111" s="291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1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A113" s="33"/>
      <c r="B113" s="34"/>
      <c r="C113" s="28" t="s">
        <v>20</v>
      </c>
      <c r="D113" s="35"/>
      <c r="E113" s="35"/>
      <c r="F113" s="26" t="str">
        <f>F12</f>
        <v>Myslivecká střelnice</v>
      </c>
      <c r="G113" s="35"/>
      <c r="H113" s="35"/>
      <c r="I113" s="28" t="s">
        <v>22</v>
      </c>
      <c r="J113" s="65" t="str">
        <f>IF(J12="","",J12)</f>
        <v>10. 1. 2024</v>
      </c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1" customFormat="1" ht="25.7" customHeight="1">
      <c r="A115" s="33"/>
      <c r="B115" s="34"/>
      <c r="C115" s="28" t="s">
        <v>24</v>
      </c>
      <c r="D115" s="35"/>
      <c r="E115" s="35"/>
      <c r="F115" s="26" t="str">
        <f>E15</f>
        <v>Újezd u Tišnova 28, 594 55 Dolní Loučky</v>
      </c>
      <c r="G115" s="35"/>
      <c r="H115" s="35"/>
      <c r="I115" s="28" t="s">
        <v>30</v>
      </c>
      <c r="J115" s="31" t="str">
        <f>E21</f>
        <v>Ing. Hrubanová Ph.D., Ing. Janíová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" customFormat="1" ht="40.15" customHeight="1">
      <c r="A116" s="33"/>
      <c r="B116" s="34"/>
      <c r="C116" s="28" t="s">
        <v>28</v>
      </c>
      <c r="D116" s="35"/>
      <c r="E116" s="35"/>
      <c r="F116" s="26" t="str">
        <f>IF(E18="","",E18)</f>
        <v>Vyplň údaj</v>
      </c>
      <c r="G116" s="35"/>
      <c r="H116" s="35"/>
      <c r="I116" s="28" t="s">
        <v>33</v>
      </c>
      <c r="J116" s="31" t="str">
        <f>E24</f>
        <v>ZaKT Brno s.r.o, Ponávka 185/2, 602 00 Brno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" customFormat="1" ht="10.3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0" customFormat="1" ht="29.25" customHeight="1">
      <c r="A118" s="158"/>
      <c r="B118" s="159"/>
      <c r="C118" s="160" t="s">
        <v>108</v>
      </c>
      <c r="D118" s="161" t="s">
        <v>63</v>
      </c>
      <c r="E118" s="161" t="s">
        <v>59</v>
      </c>
      <c r="F118" s="161" t="s">
        <v>60</v>
      </c>
      <c r="G118" s="161" t="s">
        <v>109</v>
      </c>
      <c r="H118" s="161" t="s">
        <v>110</v>
      </c>
      <c r="I118" s="161" t="s">
        <v>111</v>
      </c>
      <c r="J118" s="161" t="s">
        <v>101</v>
      </c>
      <c r="K118" s="162" t="s">
        <v>112</v>
      </c>
      <c r="L118" s="163"/>
      <c r="M118" s="74" t="s">
        <v>1</v>
      </c>
      <c r="N118" s="75" t="s">
        <v>42</v>
      </c>
      <c r="O118" s="75" t="s">
        <v>113</v>
      </c>
      <c r="P118" s="75" t="s">
        <v>114</v>
      </c>
      <c r="Q118" s="75" t="s">
        <v>115</v>
      </c>
      <c r="R118" s="75" t="s">
        <v>116</v>
      </c>
      <c r="S118" s="75" t="s">
        <v>117</v>
      </c>
      <c r="T118" s="76" t="s">
        <v>118</v>
      </c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</row>
    <row r="119" spans="1:65" s="1" customFormat="1" ht="22.9" customHeight="1">
      <c r="A119" s="33"/>
      <c r="B119" s="34"/>
      <c r="C119" s="81" t="s">
        <v>119</v>
      </c>
      <c r="D119" s="35"/>
      <c r="E119" s="35"/>
      <c r="F119" s="35"/>
      <c r="G119" s="35"/>
      <c r="H119" s="35"/>
      <c r="I119" s="35"/>
      <c r="J119" s="164">
        <f>BK119</f>
        <v>0</v>
      </c>
      <c r="K119" s="35"/>
      <c r="L119" s="38"/>
      <c r="M119" s="77"/>
      <c r="N119" s="165"/>
      <c r="O119" s="78"/>
      <c r="P119" s="166">
        <f>P120</f>
        <v>0</v>
      </c>
      <c r="Q119" s="78"/>
      <c r="R119" s="166">
        <f>R120</f>
        <v>9.3321000000000001E-2</v>
      </c>
      <c r="S119" s="78"/>
      <c r="T119" s="167">
        <f>T120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77</v>
      </c>
      <c r="AU119" s="16" t="s">
        <v>103</v>
      </c>
      <c r="BK119" s="168">
        <f>BK120</f>
        <v>0</v>
      </c>
    </row>
    <row r="120" spans="1:65" s="11" customFormat="1" ht="25.9" customHeight="1">
      <c r="B120" s="169"/>
      <c r="C120" s="170"/>
      <c r="D120" s="171" t="s">
        <v>77</v>
      </c>
      <c r="E120" s="172" t="s">
        <v>120</v>
      </c>
      <c r="F120" s="172" t="s">
        <v>121</v>
      </c>
      <c r="G120" s="170"/>
      <c r="H120" s="170"/>
      <c r="I120" s="173"/>
      <c r="J120" s="174">
        <f>BK120</f>
        <v>0</v>
      </c>
      <c r="K120" s="170"/>
      <c r="L120" s="175"/>
      <c r="M120" s="176"/>
      <c r="N120" s="177"/>
      <c r="O120" s="177"/>
      <c r="P120" s="178">
        <f>P121+P238</f>
        <v>0</v>
      </c>
      <c r="Q120" s="177"/>
      <c r="R120" s="178">
        <f>R121+R238</f>
        <v>9.3321000000000001E-2</v>
      </c>
      <c r="S120" s="177"/>
      <c r="T120" s="179">
        <f>T121+T238</f>
        <v>0</v>
      </c>
      <c r="AR120" s="180" t="s">
        <v>86</v>
      </c>
      <c r="AT120" s="181" t="s">
        <v>77</v>
      </c>
      <c r="AU120" s="181" t="s">
        <v>78</v>
      </c>
      <c r="AY120" s="180" t="s">
        <v>122</v>
      </c>
      <c r="BK120" s="182">
        <f>BK121+BK238</f>
        <v>0</v>
      </c>
    </row>
    <row r="121" spans="1:65" s="11" customFormat="1" ht="22.9" customHeight="1">
      <c r="B121" s="169"/>
      <c r="C121" s="170"/>
      <c r="D121" s="171" t="s">
        <v>77</v>
      </c>
      <c r="E121" s="183" t="s">
        <v>86</v>
      </c>
      <c r="F121" s="183" t="s">
        <v>123</v>
      </c>
      <c r="G121" s="170"/>
      <c r="H121" s="170"/>
      <c r="I121" s="173"/>
      <c r="J121" s="184">
        <f>BK121</f>
        <v>0</v>
      </c>
      <c r="K121" s="170"/>
      <c r="L121" s="175"/>
      <c r="M121" s="176"/>
      <c r="N121" s="177"/>
      <c r="O121" s="177"/>
      <c r="P121" s="178">
        <f>SUM(P122:P237)</f>
        <v>0</v>
      </c>
      <c r="Q121" s="177"/>
      <c r="R121" s="178">
        <f>SUM(R122:R237)</f>
        <v>9.3321000000000001E-2</v>
      </c>
      <c r="S121" s="177"/>
      <c r="T121" s="179">
        <f>SUM(T122:T237)</f>
        <v>0</v>
      </c>
      <c r="AR121" s="180" t="s">
        <v>86</v>
      </c>
      <c r="AT121" s="181" t="s">
        <v>77</v>
      </c>
      <c r="AU121" s="181" t="s">
        <v>86</v>
      </c>
      <c r="AY121" s="180" t="s">
        <v>122</v>
      </c>
      <c r="BK121" s="182">
        <f>SUM(BK122:BK237)</f>
        <v>0</v>
      </c>
    </row>
    <row r="122" spans="1:65" s="1" customFormat="1" ht="33" customHeight="1">
      <c r="A122" s="33"/>
      <c r="B122" s="34"/>
      <c r="C122" s="185" t="s">
        <v>86</v>
      </c>
      <c r="D122" s="185" t="s">
        <v>124</v>
      </c>
      <c r="E122" s="186" t="s">
        <v>579</v>
      </c>
      <c r="F122" s="187" t="s">
        <v>580</v>
      </c>
      <c r="G122" s="188" t="s">
        <v>235</v>
      </c>
      <c r="H122" s="189">
        <v>3</v>
      </c>
      <c r="I122" s="190"/>
      <c r="J122" s="191">
        <f>ROUND(I122*H122,2)</f>
        <v>0</v>
      </c>
      <c r="K122" s="187" t="s">
        <v>128</v>
      </c>
      <c r="L122" s="38"/>
      <c r="M122" s="192" t="s">
        <v>1</v>
      </c>
      <c r="N122" s="193" t="s">
        <v>43</v>
      </c>
      <c r="O122" s="70"/>
      <c r="P122" s="194">
        <f>O122*H122</f>
        <v>0</v>
      </c>
      <c r="Q122" s="194">
        <v>0</v>
      </c>
      <c r="R122" s="194">
        <f>Q122*H122</f>
        <v>0</v>
      </c>
      <c r="S122" s="194">
        <v>0</v>
      </c>
      <c r="T122" s="195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96" t="s">
        <v>129</v>
      </c>
      <c r="AT122" s="196" t="s">
        <v>124</v>
      </c>
      <c r="AU122" s="196" t="s">
        <v>88</v>
      </c>
      <c r="AY122" s="16" t="s">
        <v>122</v>
      </c>
      <c r="BE122" s="197">
        <f>IF(N122="základní",J122,0)</f>
        <v>0</v>
      </c>
      <c r="BF122" s="197">
        <f>IF(N122="snížená",J122,0)</f>
        <v>0</v>
      </c>
      <c r="BG122" s="197">
        <f>IF(N122="zákl. přenesená",J122,0)</f>
        <v>0</v>
      </c>
      <c r="BH122" s="197">
        <f>IF(N122="sníž. přenesená",J122,0)</f>
        <v>0</v>
      </c>
      <c r="BI122" s="197">
        <f>IF(N122="nulová",J122,0)</f>
        <v>0</v>
      </c>
      <c r="BJ122" s="16" t="s">
        <v>86</v>
      </c>
      <c r="BK122" s="197">
        <f>ROUND(I122*H122,2)</f>
        <v>0</v>
      </c>
      <c r="BL122" s="16" t="s">
        <v>129</v>
      </c>
      <c r="BM122" s="196" t="s">
        <v>581</v>
      </c>
    </row>
    <row r="123" spans="1:65" s="1" customFormat="1" ht="19.5">
      <c r="A123" s="33"/>
      <c r="B123" s="34"/>
      <c r="C123" s="35"/>
      <c r="D123" s="198" t="s">
        <v>131</v>
      </c>
      <c r="E123" s="35"/>
      <c r="F123" s="199" t="s">
        <v>582</v>
      </c>
      <c r="G123" s="35"/>
      <c r="H123" s="35"/>
      <c r="I123" s="200"/>
      <c r="J123" s="35"/>
      <c r="K123" s="35"/>
      <c r="L123" s="38"/>
      <c r="M123" s="201"/>
      <c r="N123" s="202"/>
      <c r="O123" s="70"/>
      <c r="P123" s="70"/>
      <c r="Q123" s="70"/>
      <c r="R123" s="70"/>
      <c r="S123" s="70"/>
      <c r="T123" s="71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131</v>
      </c>
      <c r="AU123" s="16" t="s">
        <v>88</v>
      </c>
    </row>
    <row r="124" spans="1:65" s="1" customFormat="1" ht="19.5">
      <c r="A124" s="33"/>
      <c r="B124" s="34"/>
      <c r="C124" s="35"/>
      <c r="D124" s="198" t="s">
        <v>133</v>
      </c>
      <c r="E124" s="35"/>
      <c r="F124" s="203" t="s">
        <v>583</v>
      </c>
      <c r="G124" s="35"/>
      <c r="H124" s="35"/>
      <c r="I124" s="200"/>
      <c r="J124" s="35"/>
      <c r="K124" s="35"/>
      <c r="L124" s="38"/>
      <c r="M124" s="201"/>
      <c r="N124" s="202"/>
      <c r="O124" s="70"/>
      <c r="P124" s="70"/>
      <c r="Q124" s="70"/>
      <c r="R124" s="70"/>
      <c r="S124" s="70"/>
      <c r="T124" s="71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133</v>
      </c>
      <c r="AU124" s="16" t="s">
        <v>88</v>
      </c>
    </row>
    <row r="125" spans="1:65" s="1" customFormat="1" ht="24.2" customHeight="1">
      <c r="A125" s="33"/>
      <c r="B125" s="34"/>
      <c r="C125" s="185" t="s">
        <v>88</v>
      </c>
      <c r="D125" s="185" t="s">
        <v>124</v>
      </c>
      <c r="E125" s="186" t="s">
        <v>584</v>
      </c>
      <c r="F125" s="187" t="s">
        <v>585</v>
      </c>
      <c r="G125" s="188" t="s">
        <v>127</v>
      </c>
      <c r="H125" s="189">
        <v>107.5</v>
      </c>
      <c r="I125" s="190"/>
      <c r="J125" s="191">
        <f>ROUND(I125*H125,2)</f>
        <v>0</v>
      </c>
      <c r="K125" s="187" t="s">
        <v>128</v>
      </c>
      <c r="L125" s="38"/>
      <c r="M125" s="192" t="s">
        <v>1</v>
      </c>
      <c r="N125" s="193" t="s">
        <v>43</v>
      </c>
      <c r="O125" s="70"/>
      <c r="P125" s="194">
        <f>O125*H125</f>
        <v>0</v>
      </c>
      <c r="Q125" s="194">
        <v>0</v>
      </c>
      <c r="R125" s="194">
        <f>Q125*H125</f>
        <v>0</v>
      </c>
      <c r="S125" s="194">
        <v>0</v>
      </c>
      <c r="T125" s="195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96" t="s">
        <v>129</v>
      </c>
      <c r="AT125" s="196" t="s">
        <v>124</v>
      </c>
      <c r="AU125" s="196" t="s">
        <v>88</v>
      </c>
      <c r="AY125" s="16" t="s">
        <v>122</v>
      </c>
      <c r="BE125" s="197">
        <f>IF(N125="základní",J125,0)</f>
        <v>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6" t="s">
        <v>86</v>
      </c>
      <c r="BK125" s="197">
        <f>ROUND(I125*H125,2)</f>
        <v>0</v>
      </c>
      <c r="BL125" s="16" t="s">
        <v>129</v>
      </c>
      <c r="BM125" s="196" t="s">
        <v>586</v>
      </c>
    </row>
    <row r="126" spans="1:65" s="1" customFormat="1" ht="19.5">
      <c r="A126" s="33"/>
      <c r="B126" s="34"/>
      <c r="C126" s="35"/>
      <c r="D126" s="198" t="s">
        <v>131</v>
      </c>
      <c r="E126" s="35"/>
      <c r="F126" s="199" t="s">
        <v>587</v>
      </c>
      <c r="G126" s="35"/>
      <c r="H126" s="35"/>
      <c r="I126" s="200"/>
      <c r="J126" s="35"/>
      <c r="K126" s="35"/>
      <c r="L126" s="38"/>
      <c r="M126" s="201"/>
      <c r="N126" s="202"/>
      <c r="O126" s="70"/>
      <c r="P126" s="70"/>
      <c r="Q126" s="70"/>
      <c r="R126" s="70"/>
      <c r="S126" s="70"/>
      <c r="T126" s="71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6" t="s">
        <v>131</v>
      </c>
      <c r="AU126" s="16" t="s">
        <v>88</v>
      </c>
    </row>
    <row r="127" spans="1:65" s="1" customFormat="1" ht="19.5">
      <c r="A127" s="33"/>
      <c r="B127" s="34"/>
      <c r="C127" s="35"/>
      <c r="D127" s="198" t="s">
        <v>133</v>
      </c>
      <c r="E127" s="35"/>
      <c r="F127" s="203" t="s">
        <v>588</v>
      </c>
      <c r="G127" s="35"/>
      <c r="H127" s="35"/>
      <c r="I127" s="200"/>
      <c r="J127" s="35"/>
      <c r="K127" s="35"/>
      <c r="L127" s="38"/>
      <c r="M127" s="201"/>
      <c r="N127" s="202"/>
      <c r="O127" s="70"/>
      <c r="P127" s="70"/>
      <c r="Q127" s="70"/>
      <c r="R127" s="70"/>
      <c r="S127" s="70"/>
      <c r="T127" s="71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6" t="s">
        <v>133</v>
      </c>
      <c r="AU127" s="16" t="s">
        <v>88</v>
      </c>
    </row>
    <row r="128" spans="1:65" s="1" customFormat="1" ht="21.75" customHeight="1">
      <c r="A128" s="33"/>
      <c r="B128" s="34"/>
      <c r="C128" s="185" t="s">
        <v>141</v>
      </c>
      <c r="D128" s="185" t="s">
        <v>124</v>
      </c>
      <c r="E128" s="186" t="s">
        <v>589</v>
      </c>
      <c r="F128" s="187" t="s">
        <v>590</v>
      </c>
      <c r="G128" s="188" t="s">
        <v>127</v>
      </c>
      <c r="H128" s="189">
        <v>107.5</v>
      </c>
      <c r="I128" s="190"/>
      <c r="J128" s="191">
        <f>ROUND(I128*H128,2)</f>
        <v>0</v>
      </c>
      <c r="K128" s="187" t="s">
        <v>128</v>
      </c>
      <c r="L128" s="38"/>
      <c r="M128" s="192" t="s">
        <v>1</v>
      </c>
      <c r="N128" s="193" t="s">
        <v>43</v>
      </c>
      <c r="O128" s="70"/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129</v>
      </c>
      <c r="AT128" s="196" t="s">
        <v>124</v>
      </c>
      <c r="AU128" s="196" t="s">
        <v>88</v>
      </c>
      <c r="AY128" s="16" t="s">
        <v>122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6" t="s">
        <v>86</v>
      </c>
      <c r="BK128" s="197">
        <f>ROUND(I128*H128,2)</f>
        <v>0</v>
      </c>
      <c r="BL128" s="16" t="s">
        <v>129</v>
      </c>
      <c r="BM128" s="196" t="s">
        <v>591</v>
      </c>
    </row>
    <row r="129" spans="1:65" s="1" customFormat="1">
      <c r="A129" s="33"/>
      <c r="B129" s="34"/>
      <c r="C129" s="35"/>
      <c r="D129" s="198" t="s">
        <v>131</v>
      </c>
      <c r="E129" s="35"/>
      <c r="F129" s="199" t="s">
        <v>592</v>
      </c>
      <c r="G129" s="35"/>
      <c r="H129" s="35"/>
      <c r="I129" s="200"/>
      <c r="J129" s="35"/>
      <c r="K129" s="35"/>
      <c r="L129" s="38"/>
      <c r="M129" s="201"/>
      <c r="N129" s="202"/>
      <c r="O129" s="70"/>
      <c r="P129" s="70"/>
      <c r="Q129" s="70"/>
      <c r="R129" s="70"/>
      <c r="S129" s="70"/>
      <c r="T129" s="71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131</v>
      </c>
      <c r="AU129" s="16" t="s">
        <v>88</v>
      </c>
    </row>
    <row r="130" spans="1:65" s="1" customFormat="1" ht="21.75" customHeight="1">
      <c r="A130" s="33"/>
      <c r="B130" s="34"/>
      <c r="C130" s="185" t="s">
        <v>129</v>
      </c>
      <c r="D130" s="185" t="s">
        <v>124</v>
      </c>
      <c r="E130" s="186" t="s">
        <v>593</v>
      </c>
      <c r="F130" s="187" t="s">
        <v>594</v>
      </c>
      <c r="G130" s="188" t="s">
        <v>127</v>
      </c>
      <c r="H130" s="189">
        <v>2760.7</v>
      </c>
      <c r="I130" s="190"/>
      <c r="J130" s="191">
        <f>ROUND(I130*H130,2)</f>
        <v>0</v>
      </c>
      <c r="K130" s="187" t="s">
        <v>128</v>
      </c>
      <c r="L130" s="38"/>
      <c r="M130" s="192" t="s">
        <v>1</v>
      </c>
      <c r="N130" s="193" t="s">
        <v>43</v>
      </c>
      <c r="O130" s="70"/>
      <c r="P130" s="194">
        <f>O130*H130</f>
        <v>0</v>
      </c>
      <c r="Q130" s="194">
        <v>0</v>
      </c>
      <c r="R130" s="194">
        <f>Q130*H130</f>
        <v>0</v>
      </c>
      <c r="S130" s="194">
        <v>0</v>
      </c>
      <c r="T130" s="19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129</v>
      </c>
      <c r="AT130" s="196" t="s">
        <v>124</v>
      </c>
      <c r="AU130" s="196" t="s">
        <v>88</v>
      </c>
      <c r="AY130" s="16" t="s">
        <v>122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6" t="s">
        <v>86</v>
      </c>
      <c r="BK130" s="197">
        <f>ROUND(I130*H130,2)</f>
        <v>0</v>
      </c>
      <c r="BL130" s="16" t="s">
        <v>129</v>
      </c>
      <c r="BM130" s="196" t="s">
        <v>595</v>
      </c>
    </row>
    <row r="131" spans="1:65" s="1" customFormat="1">
      <c r="A131" s="33"/>
      <c r="B131" s="34"/>
      <c r="C131" s="35"/>
      <c r="D131" s="198" t="s">
        <v>131</v>
      </c>
      <c r="E131" s="35"/>
      <c r="F131" s="199" t="s">
        <v>596</v>
      </c>
      <c r="G131" s="35"/>
      <c r="H131" s="35"/>
      <c r="I131" s="200"/>
      <c r="J131" s="35"/>
      <c r="K131" s="35"/>
      <c r="L131" s="38"/>
      <c r="M131" s="201"/>
      <c r="N131" s="202"/>
      <c r="O131" s="70"/>
      <c r="P131" s="70"/>
      <c r="Q131" s="70"/>
      <c r="R131" s="70"/>
      <c r="S131" s="70"/>
      <c r="T131" s="71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131</v>
      </c>
      <c r="AU131" s="16" t="s">
        <v>88</v>
      </c>
    </row>
    <row r="132" spans="1:65" s="1" customFormat="1" ht="29.25">
      <c r="A132" s="33"/>
      <c r="B132" s="34"/>
      <c r="C132" s="35"/>
      <c r="D132" s="198" t="s">
        <v>133</v>
      </c>
      <c r="E132" s="35"/>
      <c r="F132" s="203" t="s">
        <v>597</v>
      </c>
      <c r="G132" s="35"/>
      <c r="H132" s="35"/>
      <c r="I132" s="200"/>
      <c r="J132" s="35"/>
      <c r="K132" s="35"/>
      <c r="L132" s="38"/>
      <c r="M132" s="201"/>
      <c r="N132" s="202"/>
      <c r="O132" s="70"/>
      <c r="P132" s="70"/>
      <c r="Q132" s="70"/>
      <c r="R132" s="70"/>
      <c r="S132" s="70"/>
      <c r="T132" s="71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133</v>
      </c>
      <c r="AU132" s="16" t="s">
        <v>88</v>
      </c>
    </row>
    <row r="133" spans="1:65" s="1" customFormat="1" ht="33" customHeight="1">
      <c r="A133" s="33"/>
      <c r="B133" s="34"/>
      <c r="C133" s="185" t="s">
        <v>153</v>
      </c>
      <c r="D133" s="185" t="s">
        <v>124</v>
      </c>
      <c r="E133" s="186" t="s">
        <v>598</v>
      </c>
      <c r="F133" s="187" t="s">
        <v>599</v>
      </c>
      <c r="G133" s="188" t="s">
        <v>127</v>
      </c>
      <c r="H133" s="189">
        <v>26.7</v>
      </c>
      <c r="I133" s="190"/>
      <c r="J133" s="191">
        <f>ROUND(I133*H133,2)</f>
        <v>0</v>
      </c>
      <c r="K133" s="187" t="s">
        <v>128</v>
      </c>
      <c r="L133" s="38"/>
      <c r="M133" s="192" t="s">
        <v>1</v>
      </c>
      <c r="N133" s="193" t="s">
        <v>43</v>
      </c>
      <c r="O133" s="70"/>
      <c r="P133" s="194">
        <f>O133*H133</f>
        <v>0</v>
      </c>
      <c r="Q133" s="194">
        <v>0</v>
      </c>
      <c r="R133" s="194">
        <f>Q133*H133</f>
        <v>0</v>
      </c>
      <c r="S133" s="194">
        <v>0</v>
      </c>
      <c r="T133" s="195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129</v>
      </c>
      <c r="AT133" s="196" t="s">
        <v>124</v>
      </c>
      <c r="AU133" s="196" t="s">
        <v>88</v>
      </c>
      <c r="AY133" s="16" t="s">
        <v>122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6" t="s">
        <v>86</v>
      </c>
      <c r="BK133" s="197">
        <f>ROUND(I133*H133,2)</f>
        <v>0</v>
      </c>
      <c r="BL133" s="16" t="s">
        <v>129</v>
      </c>
      <c r="BM133" s="196" t="s">
        <v>600</v>
      </c>
    </row>
    <row r="134" spans="1:65" s="1" customFormat="1" ht="19.5">
      <c r="A134" s="33"/>
      <c r="B134" s="34"/>
      <c r="C134" s="35"/>
      <c r="D134" s="198" t="s">
        <v>131</v>
      </c>
      <c r="E134" s="35"/>
      <c r="F134" s="199" t="s">
        <v>601</v>
      </c>
      <c r="G134" s="35"/>
      <c r="H134" s="35"/>
      <c r="I134" s="200"/>
      <c r="J134" s="35"/>
      <c r="K134" s="35"/>
      <c r="L134" s="38"/>
      <c r="M134" s="201"/>
      <c r="N134" s="202"/>
      <c r="O134" s="70"/>
      <c r="P134" s="70"/>
      <c r="Q134" s="70"/>
      <c r="R134" s="70"/>
      <c r="S134" s="70"/>
      <c r="T134" s="7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131</v>
      </c>
      <c r="AU134" s="16" t="s">
        <v>88</v>
      </c>
    </row>
    <row r="135" spans="1:65" s="1" customFormat="1" ht="19.5">
      <c r="A135" s="33"/>
      <c r="B135" s="34"/>
      <c r="C135" s="35"/>
      <c r="D135" s="198" t="s">
        <v>133</v>
      </c>
      <c r="E135" s="35"/>
      <c r="F135" s="203" t="s">
        <v>602</v>
      </c>
      <c r="G135" s="35"/>
      <c r="H135" s="35"/>
      <c r="I135" s="200"/>
      <c r="J135" s="35"/>
      <c r="K135" s="35"/>
      <c r="L135" s="38"/>
      <c r="M135" s="201"/>
      <c r="N135" s="202"/>
      <c r="O135" s="70"/>
      <c r="P135" s="70"/>
      <c r="Q135" s="70"/>
      <c r="R135" s="70"/>
      <c r="S135" s="70"/>
      <c r="T135" s="71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6" t="s">
        <v>133</v>
      </c>
      <c r="AU135" s="16" t="s">
        <v>88</v>
      </c>
    </row>
    <row r="136" spans="1:65" s="1" customFormat="1" ht="16.5" customHeight="1">
      <c r="A136" s="33"/>
      <c r="B136" s="34"/>
      <c r="C136" s="185" t="s">
        <v>159</v>
      </c>
      <c r="D136" s="185" t="s">
        <v>124</v>
      </c>
      <c r="E136" s="186" t="s">
        <v>603</v>
      </c>
      <c r="F136" s="187" t="s">
        <v>604</v>
      </c>
      <c r="G136" s="188" t="s">
        <v>127</v>
      </c>
      <c r="H136" s="189">
        <v>5521.4</v>
      </c>
      <c r="I136" s="190"/>
      <c r="J136" s="191">
        <f>ROUND(I136*H136,2)</f>
        <v>0</v>
      </c>
      <c r="K136" s="187" t="s">
        <v>128</v>
      </c>
      <c r="L136" s="38"/>
      <c r="M136" s="192" t="s">
        <v>1</v>
      </c>
      <c r="N136" s="193" t="s">
        <v>43</v>
      </c>
      <c r="O136" s="70"/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6" t="s">
        <v>129</v>
      </c>
      <c r="AT136" s="196" t="s">
        <v>124</v>
      </c>
      <c r="AU136" s="196" t="s">
        <v>88</v>
      </c>
      <c r="AY136" s="16" t="s">
        <v>122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6" t="s">
        <v>86</v>
      </c>
      <c r="BK136" s="197">
        <f>ROUND(I136*H136,2)</f>
        <v>0</v>
      </c>
      <c r="BL136" s="16" t="s">
        <v>129</v>
      </c>
      <c r="BM136" s="196" t="s">
        <v>605</v>
      </c>
    </row>
    <row r="137" spans="1:65" s="1" customFormat="1">
      <c r="A137" s="33"/>
      <c r="B137" s="34"/>
      <c r="C137" s="35"/>
      <c r="D137" s="198" t="s">
        <v>131</v>
      </c>
      <c r="E137" s="35"/>
      <c r="F137" s="199" t="s">
        <v>606</v>
      </c>
      <c r="G137" s="35"/>
      <c r="H137" s="35"/>
      <c r="I137" s="200"/>
      <c r="J137" s="35"/>
      <c r="K137" s="35"/>
      <c r="L137" s="38"/>
      <c r="M137" s="201"/>
      <c r="N137" s="202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131</v>
      </c>
      <c r="AU137" s="16" t="s">
        <v>88</v>
      </c>
    </row>
    <row r="138" spans="1:65" s="1" customFormat="1" ht="19.5">
      <c r="A138" s="33"/>
      <c r="B138" s="34"/>
      <c r="C138" s="35"/>
      <c r="D138" s="198" t="s">
        <v>133</v>
      </c>
      <c r="E138" s="35"/>
      <c r="F138" s="203" t="s">
        <v>607</v>
      </c>
      <c r="G138" s="35"/>
      <c r="H138" s="35"/>
      <c r="I138" s="200"/>
      <c r="J138" s="35"/>
      <c r="K138" s="35"/>
      <c r="L138" s="38"/>
      <c r="M138" s="201"/>
      <c r="N138" s="202"/>
      <c r="O138" s="70"/>
      <c r="P138" s="70"/>
      <c r="Q138" s="70"/>
      <c r="R138" s="70"/>
      <c r="S138" s="70"/>
      <c r="T138" s="71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6" t="s">
        <v>133</v>
      </c>
      <c r="AU138" s="16" t="s">
        <v>88</v>
      </c>
    </row>
    <row r="139" spans="1:65" s="12" customFormat="1">
      <c r="B139" s="204"/>
      <c r="C139" s="205"/>
      <c r="D139" s="198" t="s">
        <v>135</v>
      </c>
      <c r="E139" s="206" t="s">
        <v>1</v>
      </c>
      <c r="F139" s="207" t="s">
        <v>608</v>
      </c>
      <c r="G139" s="205"/>
      <c r="H139" s="208">
        <v>5521.4</v>
      </c>
      <c r="I139" s="209"/>
      <c r="J139" s="205"/>
      <c r="K139" s="205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135</v>
      </c>
      <c r="AU139" s="214" t="s">
        <v>88</v>
      </c>
      <c r="AV139" s="12" t="s">
        <v>88</v>
      </c>
      <c r="AW139" s="12" t="s">
        <v>32</v>
      </c>
      <c r="AX139" s="12" t="s">
        <v>86</v>
      </c>
      <c r="AY139" s="214" t="s">
        <v>122</v>
      </c>
    </row>
    <row r="140" spans="1:65" s="1" customFormat="1" ht="24.2" customHeight="1">
      <c r="A140" s="33"/>
      <c r="B140" s="34"/>
      <c r="C140" s="185" t="s">
        <v>165</v>
      </c>
      <c r="D140" s="185" t="s">
        <v>124</v>
      </c>
      <c r="E140" s="186" t="s">
        <v>609</v>
      </c>
      <c r="F140" s="187" t="s">
        <v>610</v>
      </c>
      <c r="G140" s="188" t="s">
        <v>127</v>
      </c>
      <c r="H140" s="189">
        <v>2760.7</v>
      </c>
      <c r="I140" s="190"/>
      <c r="J140" s="191">
        <f>ROUND(I140*H140,2)</f>
        <v>0</v>
      </c>
      <c r="K140" s="187" t="s">
        <v>128</v>
      </c>
      <c r="L140" s="38"/>
      <c r="M140" s="192" t="s">
        <v>1</v>
      </c>
      <c r="N140" s="193" t="s">
        <v>43</v>
      </c>
      <c r="O140" s="70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6" t="s">
        <v>129</v>
      </c>
      <c r="AT140" s="196" t="s">
        <v>124</v>
      </c>
      <c r="AU140" s="196" t="s">
        <v>88</v>
      </c>
      <c r="AY140" s="16" t="s">
        <v>122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6" t="s">
        <v>86</v>
      </c>
      <c r="BK140" s="197">
        <f>ROUND(I140*H140,2)</f>
        <v>0</v>
      </c>
      <c r="BL140" s="16" t="s">
        <v>129</v>
      </c>
      <c r="BM140" s="196" t="s">
        <v>611</v>
      </c>
    </row>
    <row r="141" spans="1:65" s="1" customFormat="1" ht="19.5">
      <c r="A141" s="33"/>
      <c r="B141" s="34"/>
      <c r="C141" s="35"/>
      <c r="D141" s="198" t="s">
        <v>131</v>
      </c>
      <c r="E141" s="35"/>
      <c r="F141" s="199" t="s">
        <v>612</v>
      </c>
      <c r="G141" s="35"/>
      <c r="H141" s="35"/>
      <c r="I141" s="200"/>
      <c r="J141" s="35"/>
      <c r="K141" s="35"/>
      <c r="L141" s="38"/>
      <c r="M141" s="201"/>
      <c r="N141" s="202"/>
      <c r="O141" s="70"/>
      <c r="P141" s="70"/>
      <c r="Q141" s="70"/>
      <c r="R141" s="70"/>
      <c r="S141" s="70"/>
      <c r="T141" s="71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131</v>
      </c>
      <c r="AU141" s="16" t="s">
        <v>88</v>
      </c>
    </row>
    <row r="142" spans="1:65" s="1" customFormat="1" ht="21.75" customHeight="1">
      <c r="A142" s="33"/>
      <c r="B142" s="34"/>
      <c r="C142" s="240" t="s">
        <v>171</v>
      </c>
      <c r="D142" s="240" t="s">
        <v>279</v>
      </c>
      <c r="E142" s="241" t="s">
        <v>328</v>
      </c>
      <c r="F142" s="242" t="s">
        <v>613</v>
      </c>
      <c r="G142" s="243" t="s">
        <v>300</v>
      </c>
      <c r="H142" s="244">
        <v>82.820999999999998</v>
      </c>
      <c r="I142" s="245"/>
      <c r="J142" s="246">
        <f>ROUND(I142*H142,2)</f>
        <v>0</v>
      </c>
      <c r="K142" s="242" t="s">
        <v>1</v>
      </c>
      <c r="L142" s="247"/>
      <c r="M142" s="248" t="s">
        <v>1</v>
      </c>
      <c r="N142" s="249" t="s">
        <v>43</v>
      </c>
      <c r="O142" s="70"/>
      <c r="P142" s="194">
        <f>O142*H142</f>
        <v>0</v>
      </c>
      <c r="Q142" s="194">
        <v>1E-3</v>
      </c>
      <c r="R142" s="194">
        <f>Q142*H142</f>
        <v>8.2821000000000006E-2</v>
      </c>
      <c r="S142" s="194">
        <v>0</v>
      </c>
      <c r="T142" s="195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6" t="s">
        <v>171</v>
      </c>
      <c r="AT142" s="196" t="s">
        <v>279</v>
      </c>
      <c r="AU142" s="196" t="s">
        <v>88</v>
      </c>
      <c r="AY142" s="16" t="s">
        <v>122</v>
      </c>
      <c r="BE142" s="197">
        <f>IF(N142="základní",J142,0)</f>
        <v>0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6" t="s">
        <v>86</v>
      </c>
      <c r="BK142" s="197">
        <f>ROUND(I142*H142,2)</f>
        <v>0</v>
      </c>
      <c r="BL142" s="16" t="s">
        <v>129</v>
      </c>
      <c r="BM142" s="196" t="s">
        <v>614</v>
      </c>
    </row>
    <row r="143" spans="1:65" s="1" customFormat="1">
      <c r="A143" s="33"/>
      <c r="B143" s="34"/>
      <c r="C143" s="35"/>
      <c r="D143" s="198" t="s">
        <v>131</v>
      </c>
      <c r="E143" s="35"/>
      <c r="F143" s="199" t="s">
        <v>613</v>
      </c>
      <c r="G143" s="35"/>
      <c r="H143" s="35"/>
      <c r="I143" s="200"/>
      <c r="J143" s="35"/>
      <c r="K143" s="35"/>
      <c r="L143" s="38"/>
      <c r="M143" s="201"/>
      <c r="N143" s="202"/>
      <c r="O143" s="70"/>
      <c r="P143" s="70"/>
      <c r="Q143" s="70"/>
      <c r="R143" s="70"/>
      <c r="S143" s="70"/>
      <c r="T143" s="71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6" t="s">
        <v>131</v>
      </c>
      <c r="AU143" s="16" t="s">
        <v>88</v>
      </c>
    </row>
    <row r="144" spans="1:65" s="1" customFormat="1" ht="39">
      <c r="A144" s="33"/>
      <c r="B144" s="34"/>
      <c r="C144" s="35"/>
      <c r="D144" s="198" t="s">
        <v>133</v>
      </c>
      <c r="E144" s="35"/>
      <c r="F144" s="203" t="s">
        <v>615</v>
      </c>
      <c r="G144" s="35"/>
      <c r="H144" s="35"/>
      <c r="I144" s="200"/>
      <c r="J144" s="35"/>
      <c r="K144" s="35"/>
      <c r="L144" s="38"/>
      <c r="M144" s="201"/>
      <c r="N144" s="202"/>
      <c r="O144" s="70"/>
      <c r="P144" s="70"/>
      <c r="Q144" s="70"/>
      <c r="R144" s="70"/>
      <c r="S144" s="70"/>
      <c r="T144" s="71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6" t="s">
        <v>133</v>
      </c>
      <c r="AU144" s="16" t="s">
        <v>88</v>
      </c>
    </row>
    <row r="145" spans="1:65" s="12" customFormat="1">
      <c r="B145" s="204"/>
      <c r="C145" s="205"/>
      <c r="D145" s="198" t="s">
        <v>135</v>
      </c>
      <c r="E145" s="206" t="s">
        <v>1</v>
      </c>
      <c r="F145" s="207" t="s">
        <v>616</v>
      </c>
      <c r="G145" s="205"/>
      <c r="H145" s="208">
        <v>82.820999999999998</v>
      </c>
      <c r="I145" s="209"/>
      <c r="J145" s="205"/>
      <c r="K145" s="205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135</v>
      </c>
      <c r="AU145" s="214" t="s">
        <v>88</v>
      </c>
      <c r="AV145" s="12" t="s">
        <v>88</v>
      </c>
      <c r="AW145" s="12" t="s">
        <v>32</v>
      </c>
      <c r="AX145" s="12" t="s">
        <v>86</v>
      </c>
      <c r="AY145" s="214" t="s">
        <v>122</v>
      </c>
    </row>
    <row r="146" spans="1:65" s="1" customFormat="1" ht="21.75" customHeight="1">
      <c r="A146" s="33"/>
      <c r="B146" s="34"/>
      <c r="C146" s="185" t="s">
        <v>177</v>
      </c>
      <c r="D146" s="185" t="s">
        <v>124</v>
      </c>
      <c r="E146" s="186" t="s">
        <v>617</v>
      </c>
      <c r="F146" s="187" t="s">
        <v>618</v>
      </c>
      <c r="G146" s="188" t="s">
        <v>127</v>
      </c>
      <c r="H146" s="189">
        <v>2760.7</v>
      </c>
      <c r="I146" s="190"/>
      <c r="J146" s="191">
        <f>ROUND(I146*H146,2)</f>
        <v>0</v>
      </c>
      <c r="K146" s="187" t="s">
        <v>128</v>
      </c>
      <c r="L146" s="38"/>
      <c r="M146" s="192" t="s">
        <v>1</v>
      </c>
      <c r="N146" s="193" t="s">
        <v>43</v>
      </c>
      <c r="O146" s="70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6" t="s">
        <v>129</v>
      </c>
      <c r="AT146" s="196" t="s">
        <v>124</v>
      </c>
      <c r="AU146" s="196" t="s">
        <v>88</v>
      </c>
      <c r="AY146" s="16" t="s">
        <v>122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6" t="s">
        <v>86</v>
      </c>
      <c r="BK146" s="197">
        <f>ROUND(I146*H146,2)</f>
        <v>0</v>
      </c>
      <c r="BL146" s="16" t="s">
        <v>129</v>
      </c>
      <c r="BM146" s="196" t="s">
        <v>619</v>
      </c>
    </row>
    <row r="147" spans="1:65" s="1" customFormat="1">
      <c r="A147" s="33"/>
      <c r="B147" s="34"/>
      <c r="C147" s="35"/>
      <c r="D147" s="198" t="s">
        <v>131</v>
      </c>
      <c r="E147" s="35"/>
      <c r="F147" s="199" t="s">
        <v>620</v>
      </c>
      <c r="G147" s="35"/>
      <c r="H147" s="35"/>
      <c r="I147" s="200"/>
      <c r="J147" s="35"/>
      <c r="K147" s="35"/>
      <c r="L147" s="38"/>
      <c r="M147" s="201"/>
      <c r="N147" s="202"/>
      <c r="O147" s="70"/>
      <c r="P147" s="70"/>
      <c r="Q147" s="70"/>
      <c r="R147" s="70"/>
      <c r="S147" s="70"/>
      <c r="T147" s="7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131</v>
      </c>
      <c r="AU147" s="16" t="s">
        <v>88</v>
      </c>
    </row>
    <row r="148" spans="1:65" s="1" customFormat="1" ht="21.75" customHeight="1">
      <c r="A148" s="33"/>
      <c r="B148" s="34"/>
      <c r="C148" s="185" t="s">
        <v>183</v>
      </c>
      <c r="D148" s="185" t="s">
        <v>124</v>
      </c>
      <c r="E148" s="186" t="s">
        <v>621</v>
      </c>
      <c r="F148" s="187" t="s">
        <v>622</v>
      </c>
      <c r="G148" s="188" t="s">
        <v>235</v>
      </c>
      <c r="H148" s="189">
        <v>1.4</v>
      </c>
      <c r="I148" s="190"/>
      <c r="J148" s="191">
        <f>ROUND(I148*H148,2)</f>
        <v>0</v>
      </c>
      <c r="K148" s="187" t="s">
        <v>128</v>
      </c>
      <c r="L148" s="38"/>
      <c r="M148" s="192" t="s">
        <v>1</v>
      </c>
      <c r="N148" s="193" t="s">
        <v>43</v>
      </c>
      <c r="O148" s="70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6" t="s">
        <v>129</v>
      </c>
      <c r="AT148" s="196" t="s">
        <v>124</v>
      </c>
      <c r="AU148" s="196" t="s">
        <v>88</v>
      </c>
      <c r="AY148" s="16" t="s">
        <v>122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6" t="s">
        <v>86</v>
      </c>
      <c r="BK148" s="197">
        <f>ROUND(I148*H148,2)</f>
        <v>0</v>
      </c>
      <c r="BL148" s="16" t="s">
        <v>129</v>
      </c>
      <c r="BM148" s="196" t="s">
        <v>623</v>
      </c>
    </row>
    <row r="149" spans="1:65" s="1" customFormat="1">
      <c r="A149" s="33"/>
      <c r="B149" s="34"/>
      <c r="C149" s="35"/>
      <c r="D149" s="198" t="s">
        <v>131</v>
      </c>
      <c r="E149" s="35"/>
      <c r="F149" s="199" t="s">
        <v>624</v>
      </c>
      <c r="G149" s="35"/>
      <c r="H149" s="35"/>
      <c r="I149" s="200"/>
      <c r="J149" s="35"/>
      <c r="K149" s="35"/>
      <c r="L149" s="38"/>
      <c r="M149" s="201"/>
      <c r="N149" s="202"/>
      <c r="O149" s="70"/>
      <c r="P149" s="70"/>
      <c r="Q149" s="70"/>
      <c r="R149" s="70"/>
      <c r="S149" s="70"/>
      <c r="T149" s="71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6" t="s">
        <v>131</v>
      </c>
      <c r="AU149" s="16" t="s">
        <v>88</v>
      </c>
    </row>
    <row r="150" spans="1:65" s="1" customFormat="1" ht="19.5">
      <c r="A150" s="33"/>
      <c r="B150" s="34"/>
      <c r="C150" s="35"/>
      <c r="D150" s="198" t="s">
        <v>133</v>
      </c>
      <c r="E150" s="35"/>
      <c r="F150" s="203" t="s">
        <v>625</v>
      </c>
      <c r="G150" s="35"/>
      <c r="H150" s="35"/>
      <c r="I150" s="200"/>
      <c r="J150" s="35"/>
      <c r="K150" s="35"/>
      <c r="L150" s="38"/>
      <c r="M150" s="201"/>
      <c r="N150" s="202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133</v>
      </c>
      <c r="AU150" s="16" t="s">
        <v>88</v>
      </c>
    </row>
    <row r="151" spans="1:65" s="12" customFormat="1">
      <c r="B151" s="204"/>
      <c r="C151" s="205"/>
      <c r="D151" s="198" t="s">
        <v>135</v>
      </c>
      <c r="E151" s="206" t="s">
        <v>1</v>
      </c>
      <c r="F151" s="207" t="s">
        <v>626</v>
      </c>
      <c r="G151" s="205"/>
      <c r="H151" s="208">
        <v>1.4</v>
      </c>
      <c r="I151" s="209"/>
      <c r="J151" s="205"/>
      <c r="K151" s="205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135</v>
      </c>
      <c r="AU151" s="214" t="s">
        <v>88</v>
      </c>
      <c r="AV151" s="12" t="s">
        <v>88</v>
      </c>
      <c r="AW151" s="12" t="s">
        <v>32</v>
      </c>
      <c r="AX151" s="12" t="s">
        <v>86</v>
      </c>
      <c r="AY151" s="214" t="s">
        <v>122</v>
      </c>
    </row>
    <row r="152" spans="1:65" s="1" customFormat="1" ht="37.9" customHeight="1">
      <c r="A152" s="33"/>
      <c r="B152" s="34"/>
      <c r="C152" s="185" t="s">
        <v>189</v>
      </c>
      <c r="D152" s="185" t="s">
        <v>124</v>
      </c>
      <c r="E152" s="186" t="s">
        <v>627</v>
      </c>
      <c r="F152" s="187" t="s">
        <v>628</v>
      </c>
      <c r="G152" s="188" t="s">
        <v>235</v>
      </c>
      <c r="H152" s="189">
        <v>1.4</v>
      </c>
      <c r="I152" s="190"/>
      <c r="J152" s="191">
        <f>ROUND(I152*H152,2)</f>
        <v>0</v>
      </c>
      <c r="K152" s="187" t="s">
        <v>128</v>
      </c>
      <c r="L152" s="38"/>
      <c r="M152" s="192" t="s">
        <v>1</v>
      </c>
      <c r="N152" s="193" t="s">
        <v>43</v>
      </c>
      <c r="O152" s="70"/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6" t="s">
        <v>129</v>
      </c>
      <c r="AT152" s="196" t="s">
        <v>124</v>
      </c>
      <c r="AU152" s="196" t="s">
        <v>88</v>
      </c>
      <c r="AY152" s="16" t="s">
        <v>122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6" t="s">
        <v>86</v>
      </c>
      <c r="BK152" s="197">
        <f>ROUND(I152*H152,2)</f>
        <v>0</v>
      </c>
      <c r="BL152" s="16" t="s">
        <v>129</v>
      </c>
      <c r="BM152" s="196" t="s">
        <v>629</v>
      </c>
    </row>
    <row r="153" spans="1:65" s="1" customFormat="1" ht="39">
      <c r="A153" s="33"/>
      <c r="B153" s="34"/>
      <c r="C153" s="35"/>
      <c r="D153" s="198" t="s">
        <v>131</v>
      </c>
      <c r="E153" s="35"/>
      <c r="F153" s="199" t="s">
        <v>630</v>
      </c>
      <c r="G153" s="35"/>
      <c r="H153" s="35"/>
      <c r="I153" s="200"/>
      <c r="J153" s="35"/>
      <c r="K153" s="35"/>
      <c r="L153" s="38"/>
      <c r="M153" s="201"/>
      <c r="N153" s="202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131</v>
      </c>
      <c r="AU153" s="16" t="s">
        <v>88</v>
      </c>
    </row>
    <row r="154" spans="1:65" s="12" customFormat="1">
      <c r="B154" s="204"/>
      <c r="C154" s="205"/>
      <c r="D154" s="198" t="s">
        <v>135</v>
      </c>
      <c r="E154" s="206" t="s">
        <v>1</v>
      </c>
      <c r="F154" s="207" t="s">
        <v>626</v>
      </c>
      <c r="G154" s="205"/>
      <c r="H154" s="208">
        <v>1.4</v>
      </c>
      <c r="I154" s="209"/>
      <c r="J154" s="205"/>
      <c r="K154" s="205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135</v>
      </c>
      <c r="AU154" s="214" t="s">
        <v>88</v>
      </c>
      <c r="AV154" s="12" t="s">
        <v>88</v>
      </c>
      <c r="AW154" s="12" t="s">
        <v>32</v>
      </c>
      <c r="AX154" s="12" t="s">
        <v>86</v>
      </c>
      <c r="AY154" s="214" t="s">
        <v>122</v>
      </c>
    </row>
    <row r="155" spans="1:65" s="1" customFormat="1" ht="16.5" customHeight="1">
      <c r="A155" s="33"/>
      <c r="B155" s="34"/>
      <c r="C155" s="240" t="s">
        <v>8</v>
      </c>
      <c r="D155" s="240" t="s">
        <v>279</v>
      </c>
      <c r="E155" s="241" t="s">
        <v>280</v>
      </c>
      <c r="F155" s="242" t="s">
        <v>631</v>
      </c>
      <c r="G155" s="243" t="s">
        <v>235</v>
      </c>
      <c r="H155" s="244">
        <v>0</v>
      </c>
      <c r="I155" s="245"/>
      <c r="J155" s="246">
        <f>ROUND(I155*H155,2)</f>
        <v>0</v>
      </c>
      <c r="K155" s="242" t="s">
        <v>1</v>
      </c>
      <c r="L155" s="247"/>
      <c r="M155" s="248" t="s">
        <v>1</v>
      </c>
      <c r="N155" s="249" t="s">
        <v>43</v>
      </c>
      <c r="O155" s="70"/>
      <c r="P155" s="194">
        <f>O155*H155</f>
        <v>0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171</v>
      </c>
      <c r="AT155" s="196" t="s">
        <v>279</v>
      </c>
      <c r="AU155" s="196" t="s">
        <v>88</v>
      </c>
      <c r="AY155" s="16" t="s">
        <v>122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6" t="s">
        <v>86</v>
      </c>
      <c r="BK155" s="197">
        <f>ROUND(I155*H155,2)</f>
        <v>0</v>
      </c>
      <c r="BL155" s="16" t="s">
        <v>129</v>
      </c>
      <c r="BM155" s="196" t="s">
        <v>632</v>
      </c>
    </row>
    <row r="156" spans="1:65" s="1" customFormat="1">
      <c r="A156" s="33"/>
      <c r="B156" s="34"/>
      <c r="C156" s="35"/>
      <c r="D156" s="198" t="s">
        <v>131</v>
      </c>
      <c r="E156" s="35"/>
      <c r="F156" s="199" t="s">
        <v>631</v>
      </c>
      <c r="G156" s="35"/>
      <c r="H156" s="35"/>
      <c r="I156" s="200"/>
      <c r="J156" s="35"/>
      <c r="K156" s="35"/>
      <c r="L156" s="38"/>
      <c r="M156" s="201"/>
      <c r="N156" s="202"/>
      <c r="O156" s="70"/>
      <c r="P156" s="70"/>
      <c r="Q156" s="70"/>
      <c r="R156" s="70"/>
      <c r="S156" s="70"/>
      <c r="T156" s="71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131</v>
      </c>
      <c r="AU156" s="16" t="s">
        <v>88</v>
      </c>
    </row>
    <row r="157" spans="1:65" s="12" customFormat="1">
      <c r="B157" s="204"/>
      <c r="C157" s="205"/>
      <c r="D157" s="198" t="s">
        <v>135</v>
      </c>
      <c r="E157" s="206" t="s">
        <v>1</v>
      </c>
      <c r="F157" s="207" t="s">
        <v>626</v>
      </c>
      <c r="G157" s="205"/>
      <c r="H157" s="208">
        <v>1.4</v>
      </c>
      <c r="I157" s="209"/>
      <c r="J157" s="205"/>
      <c r="K157" s="205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135</v>
      </c>
      <c r="AU157" s="214" t="s">
        <v>88</v>
      </c>
      <c r="AV157" s="12" t="s">
        <v>88</v>
      </c>
      <c r="AW157" s="12" t="s">
        <v>32</v>
      </c>
      <c r="AX157" s="12" t="s">
        <v>86</v>
      </c>
      <c r="AY157" s="214" t="s">
        <v>122</v>
      </c>
    </row>
    <row r="158" spans="1:65" s="1" customFormat="1" ht="37.9" customHeight="1">
      <c r="A158" s="33"/>
      <c r="B158" s="34"/>
      <c r="C158" s="185" t="s">
        <v>200</v>
      </c>
      <c r="D158" s="185" t="s">
        <v>124</v>
      </c>
      <c r="E158" s="186" t="s">
        <v>633</v>
      </c>
      <c r="F158" s="187" t="s">
        <v>634</v>
      </c>
      <c r="G158" s="188" t="s">
        <v>144</v>
      </c>
      <c r="H158" s="189">
        <v>0</v>
      </c>
      <c r="I158" s="190"/>
      <c r="J158" s="191">
        <f>ROUND(I158*H158,2)</f>
        <v>0</v>
      </c>
      <c r="K158" s="187" t="s">
        <v>128</v>
      </c>
      <c r="L158" s="38"/>
      <c r="M158" s="192" t="s">
        <v>1</v>
      </c>
      <c r="N158" s="193" t="s">
        <v>43</v>
      </c>
      <c r="O158" s="70"/>
      <c r="P158" s="194">
        <f>O158*H158</f>
        <v>0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129</v>
      </c>
      <c r="AT158" s="196" t="s">
        <v>124</v>
      </c>
      <c r="AU158" s="196" t="s">
        <v>88</v>
      </c>
      <c r="AY158" s="16" t="s">
        <v>122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6" t="s">
        <v>86</v>
      </c>
      <c r="BK158" s="197">
        <f>ROUND(I158*H158,2)</f>
        <v>0</v>
      </c>
      <c r="BL158" s="16" t="s">
        <v>129</v>
      </c>
      <c r="BM158" s="196" t="s">
        <v>635</v>
      </c>
    </row>
    <row r="159" spans="1:65" s="1" customFormat="1" ht="29.25">
      <c r="A159" s="33"/>
      <c r="B159" s="34"/>
      <c r="C159" s="35"/>
      <c r="D159" s="198" t="s">
        <v>131</v>
      </c>
      <c r="E159" s="35"/>
      <c r="F159" s="199" t="s">
        <v>636</v>
      </c>
      <c r="G159" s="35"/>
      <c r="H159" s="35"/>
      <c r="I159" s="200"/>
      <c r="J159" s="35"/>
      <c r="K159" s="35"/>
      <c r="L159" s="38"/>
      <c r="M159" s="201"/>
      <c r="N159" s="202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131</v>
      </c>
      <c r="AU159" s="16" t="s">
        <v>88</v>
      </c>
    </row>
    <row r="160" spans="1:65" s="1" customFormat="1" ht="24.2" customHeight="1">
      <c r="A160" s="33"/>
      <c r="B160" s="34"/>
      <c r="C160" s="185" t="s">
        <v>206</v>
      </c>
      <c r="D160" s="185" t="s">
        <v>124</v>
      </c>
      <c r="E160" s="186" t="s">
        <v>637</v>
      </c>
      <c r="F160" s="187" t="s">
        <v>638</v>
      </c>
      <c r="G160" s="188" t="s">
        <v>144</v>
      </c>
      <c r="H160" s="189">
        <v>0</v>
      </c>
      <c r="I160" s="190"/>
      <c r="J160" s="191">
        <f>ROUND(I160*H160,2)</f>
        <v>0</v>
      </c>
      <c r="K160" s="187" t="s">
        <v>128</v>
      </c>
      <c r="L160" s="38"/>
      <c r="M160" s="192" t="s">
        <v>1</v>
      </c>
      <c r="N160" s="193" t="s">
        <v>43</v>
      </c>
      <c r="O160" s="70"/>
      <c r="P160" s="194">
        <f>O160*H160</f>
        <v>0</v>
      </c>
      <c r="Q160" s="194">
        <v>0</v>
      </c>
      <c r="R160" s="194">
        <f>Q160*H160</f>
        <v>0</v>
      </c>
      <c r="S160" s="194">
        <v>0</v>
      </c>
      <c r="T160" s="195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6" t="s">
        <v>129</v>
      </c>
      <c r="AT160" s="196" t="s">
        <v>124</v>
      </c>
      <c r="AU160" s="196" t="s">
        <v>88</v>
      </c>
      <c r="AY160" s="16" t="s">
        <v>122</v>
      </c>
      <c r="BE160" s="197">
        <f>IF(N160="základní",J160,0)</f>
        <v>0</v>
      </c>
      <c r="BF160" s="197">
        <f>IF(N160="snížená",J160,0)</f>
        <v>0</v>
      </c>
      <c r="BG160" s="197">
        <f>IF(N160="zákl. přenesená",J160,0)</f>
        <v>0</v>
      </c>
      <c r="BH160" s="197">
        <f>IF(N160="sníž. přenesená",J160,0)</f>
        <v>0</v>
      </c>
      <c r="BI160" s="197">
        <f>IF(N160="nulová",J160,0)</f>
        <v>0</v>
      </c>
      <c r="BJ160" s="16" t="s">
        <v>86</v>
      </c>
      <c r="BK160" s="197">
        <f>ROUND(I160*H160,2)</f>
        <v>0</v>
      </c>
      <c r="BL160" s="16" t="s">
        <v>129</v>
      </c>
      <c r="BM160" s="196" t="s">
        <v>639</v>
      </c>
    </row>
    <row r="161" spans="1:65" s="1" customFormat="1" ht="19.5">
      <c r="A161" s="33"/>
      <c r="B161" s="34"/>
      <c r="C161" s="35"/>
      <c r="D161" s="198" t="s">
        <v>131</v>
      </c>
      <c r="E161" s="35"/>
      <c r="F161" s="199" t="s">
        <v>640</v>
      </c>
      <c r="G161" s="35"/>
      <c r="H161" s="35"/>
      <c r="I161" s="200"/>
      <c r="J161" s="35"/>
      <c r="K161" s="35"/>
      <c r="L161" s="38"/>
      <c r="M161" s="201"/>
      <c r="N161" s="202"/>
      <c r="O161" s="70"/>
      <c r="P161" s="70"/>
      <c r="Q161" s="70"/>
      <c r="R161" s="70"/>
      <c r="S161" s="70"/>
      <c r="T161" s="71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131</v>
      </c>
      <c r="AU161" s="16" t="s">
        <v>88</v>
      </c>
    </row>
    <row r="162" spans="1:65" s="1" customFormat="1" ht="24.2" customHeight="1">
      <c r="A162" s="33"/>
      <c r="B162" s="34"/>
      <c r="C162" s="240" t="s">
        <v>214</v>
      </c>
      <c r="D162" s="240" t="s">
        <v>279</v>
      </c>
      <c r="E162" s="241" t="s">
        <v>641</v>
      </c>
      <c r="F162" s="242" t="s">
        <v>642</v>
      </c>
      <c r="G162" s="243" t="s">
        <v>144</v>
      </c>
      <c r="H162" s="244">
        <v>0</v>
      </c>
      <c r="I162" s="245"/>
      <c r="J162" s="246">
        <f>ROUND(I162*H162,2)</f>
        <v>0</v>
      </c>
      <c r="K162" s="242" t="s">
        <v>1</v>
      </c>
      <c r="L162" s="247"/>
      <c r="M162" s="248" t="s">
        <v>1</v>
      </c>
      <c r="N162" s="249" t="s">
        <v>43</v>
      </c>
      <c r="O162" s="70"/>
      <c r="P162" s="194">
        <f>O162*H162</f>
        <v>0</v>
      </c>
      <c r="Q162" s="194">
        <v>5.5E-2</v>
      </c>
      <c r="R162" s="194">
        <f>Q162*H162</f>
        <v>0</v>
      </c>
      <c r="S162" s="194">
        <v>0</v>
      </c>
      <c r="T162" s="195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6" t="s">
        <v>171</v>
      </c>
      <c r="AT162" s="196" t="s">
        <v>279</v>
      </c>
      <c r="AU162" s="196" t="s">
        <v>88</v>
      </c>
      <c r="AY162" s="16" t="s">
        <v>122</v>
      </c>
      <c r="BE162" s="197">
        <f>IF(N162="základní",J162,0)</f>
        <v>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6" t="s">
        <v>86</v>
      </c>
      <c r="BK162" s="197">
        <f>ROUND(I162*H162,2)</f>
        <v>0</v>
      </c>
      <c r="BL162" s="16" t="s">
        <v>129</v>
      </c>
      <c r="BM162" s="196" t="s">
        <v>643</v>
      </c>
    </row>
    <row r="163" spans="1:65" s="1" customFormat="1">
      <c r="A163" s="33"/>
      <c r="B163" s="34"/>
      <c r="C163" s="35"/>
      <c r="D163" s="198" t="s">
        <v>131</v>
      </c>
      <c r="E163" s="35"/>
      <c r="F163" s="199" t="s">
        <v>642</v>
      </c>
      <c r="G163" s="35"/>
      <c r="H163" s="35"/>
      <c r="I163" s="200"/>
      <c r="J163" s="35"/>
      <c r="K163" s="35"/>
      <c r="L163" s="38"/>
      <c r="M163" s="201"/>
      <c r="N163" s="202"/>
      <c r="O163" s="70"/>
      <c r="P163" s="70"/>
      <c r="Q163" s="70"/>
      <c r="R163" s="70"/>
      <c r="S163" s="70"/>
      <c r="T163" s="71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131</v>
      </c>
      <c r="AU163" s="16" t="s">
        <v>88</v>
      </c>
    </row>
    <row r="164" spans="1:65" s="1" customFormat="1" ht="33" customHeight="1">
      <c r="A164" s="33"/>
      <c r="B164" s="34"/>
      <c r="C164" s="185" t="s">
        <v>327</v>
      </c>
      <c r="D164" s="185" t="s">
        <v>124</v>
      </c>
      <c r="E164" s="186" t="s">
        <v>644</v>
      </c>
      <c r="F164" s="187" t="s">
        <v>645</v>
      </c>
      <c r="G164" s="188" t="s">
        <v>144</v>
      </c>
      <c r="H164" s="189">
        <v>0</v>
      </c>
      <c r="I164" s="190"/>
      <c r="J164" s="191">
        <f>ROUND(I164*H164,2)</f>
        <v>0</v>
      </c>
      <c r="K164" s="187" t="s">
        <v>128</v>
      </c>
      <c r="L164" s="38"/>
      <c r="M164" s="192" t="s">
        <v>1</v>
      </c>
      <c r="N164" s="193" t="s">
        <v>43</v>
      </c>
      <c r="O164" s="70"/>
      <c r="P164" s="194">
        <f>O164*H164</f>
        <v>0</v>
      </c>
      <c r="Q164" s="194">
        <v>0</v>
      </c>
      <c r="R164" s="194">
        <f>Q164*H164</f>
        <v>0</v>
      </c>
      <c r="S164" s="194">
        <v>0</v>
      </c>
      <c r="T164" s="195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6" t="s">
        <v>129</v>
      </c>
      <c r="AT164" s="196" t="s">
        <v>124</v>
      </c>
      <c r="AU164" s="196" t="s">
        <v>88</v>
      </c>
      <c r="AY164" s="16" t="s">
        <v>122</v>
      </c>
      <c r="BE164" s="197">
        <f>IF(N164="základní",J164,0)</f>
        <v>0</v>
      </c>
      <c r="BF164" s="197">
        <f>IF(N164="snížená",J164,0)</f>
        <v>0</v>
      </c>
      <c r="BG164" s="197">
        <f>IF(N164="zákl. přenesená",J164,0)</f>
        <v>0</v>
      </c>
      <c r="BH164" s="197">
        <f>IF(N164="sníž. přenesená",J164,0)</f>
        <v>0</v>
      </c>
      <c r="BI164" s="197">
        <f>IF(N164="nulová",J164,0)</f>
        <v>0</v>
      </c>
      <c r="BJ164" s="16" t="s">
        <v>86</v>
      </c>
      <c r="BK164" s="197">
        <f>ROUND(I164*H164,2)</f>
        <v>0</v>
      </c>
      <c r="BL164" s="16" t="s">
        <v>129</v>
      </c>
      <c r="BM164" s="196" t="s">
        <v>646</v>
      </c>
    </row>
    <row r="165" spans="1:65" s="1" customFormat="1" ht="19.5">
      <c r="A165" s="33"/>
      <c r="B165" s="34"/>
      <c r="C165" s="35"/>
      <c r="D165" s="198" t="s">
        <v>131</v>
      </c>
      <c r="E165" s="35"/>
      <c r="F165" s="199" t="s">
        <v>647</v>
      </c>
      <c r="G165" s="35"/>
      <c r="H165" s="35"/>
      <c r="I165" s="200"/>
      <c r="J165" s="35"/>
      <c r="K165" s="35"/>
      <c r="L165" s="38"/>
      <c r="M165" s="201"/>
      <c r="N165" s="202"/>
      <c r="O165" s="70"/>
      <c r="P165" s="70"/>
      <c r="Q165" s="70"/>
      <c r="R165" s="70"/>
      <c r="S165" s="70"/>
      <c r="T165" s="71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6" t="s">
        <v>131</v>
      </c>
      <c r="AU165" s="16" t="s">
        <v>88</v>
      </c>
    </row>
    <row r="166" spans="1:65" s="1" customFormat="1" ht="24.2" customHeight="1">
      <c r="A166" s="33"/>
      <c r="B166" s="34"/>
      <c r="C166" s="185" t="s">
        <v>332</v>
      </c>
      <c r="D166" s="185" t="s">
        <v>124</v>
      </c>
      <c r="E166" s="186" t="s">
        <v>648</v>
      </c>
      <c r="F166" s="187" t="s">
        <v>649</v>
      </c>
      <c r="G166" s="188" t="s">
        <v>144</v>
      </c>
      <c r="H166" s="189">
        <v>0</v>
      </c>
      <c r="I166" s="190"/>
      <c r="J166" s="191">
        <f>ROUND(I166*H166,2)</f>
        <v>0</v>
      </c>
      <c r="K166" s="187" t="s">
        <v>128</v>
      </c>
      <c r="L166" s="38"/>
      <c r="M166" s="192" t="s">
        <v>1</v>
      </c>
      <c r="N166" s="193" t="s">
        <v>43</v>
      </c>
      <c r="O166" s="70"/>
      <c r="P166" s="194">
        <f>O166*H166</f>
        <v>0</v>
      </c>
      <c r="Q166" s="194">
        <v>0</v>
      </c>
      <c r="R166" s="194">
        <f>Q166*H166</f>
        <v>0</v>
      </c>
      <c r="S166" s="194">
        <v>0</v>
      </c>
      <c r="T166" s="19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129</v>
      </c>
      <c r="AT166" s="196" t="s">
        <v>124</v>
      </c>
      <c r="AU166" s="196" t="s">
        <v>88</v>
      </c>
      <c r="AY166" s="16" t="s">
        <v>122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6" t="s">
        <v>86</v>
      </c>
      <c r="BK166" s="197">
        <f>ROUND(I166*H166,2)</f>
        <v>0</v>
      </c>
      <c r="BL166" s="16" t="s">
        <v>129</v>
      </c>
      <c r="BM166" s="196" t="s">
        <v>650</v>
      </c>
    </row>
    <row r="167" spans="1:65" s="1" customFormat="1" ht="29.25">
      <c r="A167" s="33"/>
      <c r="B167" s="34"/>
      <c r="C167" s="35"/>
      <c r="D167" s="198" t="s">
        <v>131</v>
      </c>
      <c r="E167" s="35"/>
      <c r="F167" s="199" t="s">
        <v>651</v>
      </c>
      <c r="G167" s="35"/>
      <c r="H167" s="35"/>
      <c r="I167" s="200"/>
      <c r="J167" s="35"/>
      <c r="K167" s="35"/>
      <c r="L167" s="38"/>
      <c r="M167" s="201"/>
      <c r="N167" s="202"/>
      <c r="O167" s="70"/>
      <c r="P167" s="70"/>
      <c r="Q167" s="70"/>
      <c r="R167" s="70"/>
      <c r="S167" s="70"/>
      <c r="T167" s="71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131</v>
      </c>
      <c r="AU167" s="16" t="s">
        <v>88</v>
      </c>
    </row>
    <row r="168" spans="1:65" s="1" customFormat="1" ht="16.5" customHeight="1">
      <c r="A168" s="33"/>
      <c r="B168" s="34"/>
      <c r="C168" s="240" t="s">
        <v>339</v>
      </c>
      <c r="D168" s="240" t="s">
        <v>279</v>
      </c>
      <c r="E168" s="241" t="s">
        <v>652</v>
      </c>
      <c r="F168" s="242" t="s">
        <v>653</v>
      </c>
      <c r="G168" s="243" t="s">
        <v>144</v>
      </c>
      <c r="H168" s="244">
        <v>0</v>
      </c>
      <c r="I168" s="245"/>
      <c r="J168" s="246">
        <f>ROUND(I168*H168,2)</f>
        <v>0</v>
      </c>
      <c r="K168" s="242" t="s">
        <v>1</v>
      </c>
      <c r="L168" s="247"/>
      <c r="M168" s="248" t="s">
        <v>1</v>
      </c>
      <c r="N168" s="249" t="s">
        <v>43</v>
      </c>
      <c r="O168" s="70"/>
      <c r="P168" s="194">
        <f>O168*H168</f>
        <v>0</v>
      </c>
      <c r="Q168" s="194">
        <v>0.01</v>
      </c>
      <c r="R168" s="194">
        <f>Q168*H168</f>
        <v>0</v>
      </c>
      <c r="S168" s="194">
        <v>0</v>
      </c>
      <c r="T168" s="195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6" t="s">
        <v>171</v>
      </c>
      <c r="AT168" s="196" t="s">
        <v>279</v>
      </c>
      <c r="AU168" s="196" t="s">
        <v>88</v>
      </c>
      <c r="AY168" s="16" t="s">
        <v>122</v>
      </c>
      <c r="BE168" s="197">
        <f>IF(N168="základní",J168,0)</f>
        <v>0</v>
      </c>
      <c r="BF168" s="197">
        <f>IF(N168="snížená",J168,0)</f>
        <v>0</v>
      </c>
      <c r="BG168" s="197">
        <f>IF(N168="zákl. přenesená",J168,0)</f>
        <v>0</v>
      </c>
      <c r="BH168" s="197">
        <f>IF(N168="sníž. přenesená",J168,0)</f>
        <v>0</v>
      </c>
      <c r="BI168" s="197">
        <f>IF(N168="nulová",J168,0)</f>
        <v>0</v>
      </c>
      <c r="BJ168" s="16" t="s">
        <v>86</v>
      </c>
      <c r="BK168" s="197">
        <f>ROUND(I168*H168,2)</f>
        <v>0</v>
      </c>
      <c r="BL168" s="16" t="s">
        <v>129</v>
      </c>
      <c r="BM168" s="196" t="s">
        <v>654</v>
      </c>
    </row>
    <row r="169" spans="1:65" s="1" customFormat="1">
      <c r="A169" s="33"/>
      <c r="B169" s="34"/>
      <c r="C169" s="35"/>
      <c r="D169" s="198" t="s">
        <v>131</v>
      </c>
      <c r="E169" s="35"/>
      <c r="F169" s="199" t="s">
        <v>653</v>
      </c>
      <c r="G169" s="35"/>
      <c r="H169" s="35"/>
      <c r="I169" s="200"/>
      <c r="J169" s="35"/>
      <c r="K169" s="35"/>
      <c r="L169" s="38"/>
      <c r="M169" s="201"/>
      <c r="N169" s="202"/>
      <c r="O169" s="70"/>
      <c r="P169" s="70"/>
      <c r="Q169" s="70"/>
      <c r="R169" s="70"/>
      <c r="S169" s="70"/>
      <c r="T169" s="71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6" t="s">
        <v>131</v>
      </c>
      <c r="AU169" s="16" t="s">
        <v>88</v>
      </c>
    </row>
    <row r="170" spans="1:65" s="1" customFormat="1" ht="16.5" customHeight="1">
      <c r="A170" s="33"/>
      <c r="B170" s="34"/>
      <c r="C170" s="240" t="s">
        <v>346</v>
      </c>
      <c r="D170" s="240" t="s">
        <v>279</v>
      </c>
      <c r="E170" s="241" t="s">
        <v>655</v>
      </c>
      <c r="F170" s="242" t="s">
        <v>656</v>
      </c>
      <c r="G170" s="243" t="s">
        <v>144</v>
      </c>
      <c r="H170" s="244">
        <v>0</v>
      </c>
      <c r="I170" s="245"/>
      <c r="J170" s="246">
        <f>ROUND(I170*H170,2)</f>
        <v>0</v>
      </c>
      <c r="K170" s="242" t="s">
        <v>1</v>
      </c>
      <c r="L170" s="247"/>
      <c r="M170" s="248" t="s">
        <v>1</v>
      </c>
      <c r="N170" s="249" t="s">
        <v>43</v>
      </c>
      <c r="O170" s="70"/>
      <c r="P170" s="194">
        <f>O170*H170</f>
        <v>0</v>
      </c>
      <c r="Q170" s="194">
        <v>0.01</v>
      </c>
      <c r="R170" s="194">
        <f>Q170*H170</f>
        <v>0</v>
      </c>
      <c r="S170" s="194">
        <v>0</v>
      </c>
      <c r="T170" s="19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6" t="s">
        <v>171</v>
      </c>
      <c r="AT170" s="196" t="s">
        <v>279</v>
      </c>
      <c r="AU170" s="196" t="s">
        <v>88</v>
      </c>
      <c r="AY170" s="16" t="s">
        <v>122</v>
      </c>
      <c r="BE170" s="197">
        <f>IF(N170="základní",J170,0)</f>
        <v>0</v>
      </c>
      <c r="BF170" s="197">
        <f>IF(N170="snížená",J170,0)</f>
        <v>0</v>
      </c>
      <c r="BG170" s="197">
        <f>IF(N170="zákl. přenesená",J170,0)</f>
        <v>0</v>
      </c>
      <c r="BH170" s="197">
        <f>IF(N170="sníž. přenesená",J170,0)</f>
        <v>0</v>
      </c>
      <c r="BI170" s="197">
        <f>IF(N170="nulová",J170,0)</f>
        <v>0</v>
      </c>
      <c r="BJ170" s="16" t="s">
        <v>86</v>
      </c>
      <c r="BK170" s="197">
        <f>ROUND(I170*H170,2)</f>
        <v>0</v>
      </c>
      <c r="BL170" s="16" t="s">
        <v>129</v>
      </c>
      <c r="BM170" s="196" t="s">
        <v>657</v>
      </c>
    </row>
    <row r="171" spans="1:65" s="1" customFormat="1">
      <c r="A171" s="33"/>
      <c r="B171" s="34"/>
      <c r="C171" s="35"/>
      <c r="D171" s="198" t="s">
        <v>131</v>
      </c>
      <c r="E171" s="35"/>
      <c r="F171" s="199" t="s">
        <v>656</v>
      </c>
      <c r="G171" s="35"/>
      <c r="H171" s="35"/>
      <c r="I171" s="200"/>
      <c r="J171" s="35"/>
      <c r="K171" s="35"/>
      <c r="L171" s="38"/>
      <c r="M171" s="201"/>
      <c r="N171" s="202"/>
      <c r="O171" s="70"/>
      <c r="P171" s="70"/>
      <c r="Q171" s="70"/>
      <c r="R171" s="70"/>
      <c r="S171" s="70"/>
      <c r="T171" s="71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6" t="s">
        <v>131</v>
      </c>
      <c r="AU171" s="16" t="s">
        <v>88</v>
      </c>
    </row>
    <row r="172" spans="1:65" s="1" customFormat="1" ht="16.5" customHeight="1">
      <c r="A172" s="33"/>
      <c r="B172" s="34"/>
      <c r="C172" s="240" t="s">
        <v>352</v>
      </c>
      <c r="D172" s="240" t="s">
        <v>279</v>
      </c>
      <c r="E172" s="241" t="s">
        <v>658</v>
      </c>
      <c r="F172" s="242" t="s">
        <v>659</v>
      </c>
      <c r="G172" s="243" t="s">
        <v>144</v>
      </c>
      <c r="H172" s="244">
        <v>0</v>
      </c>
      <c r="I172" s="245"/>
      <c r="J172" s="246">
        <f>ROUND(I172*H172,2)</f>
        <v>0</v>
      </c>
      <c r="K172" s="242" t="s">
        <v>1</v>
      </c>
      <c r="L172" s="247"/>
      <c r="M172" s="248" t="s">
        <v>1</v>
      </c>
      <c r="N172" s="249" t="s">
        <v>43</v>
      </c>
      <c r="O172" s="70"/>
      <c r="P172" s="194">
        <f>O172*H172</f>
        <v>0</v>
      </c>
      <c r="Q172" s="194">
        <v>0.01</v>
      </c>
      <c r="R172" s="194">
        <f>Q172*H172</f>
        <v>0</v>
      </c>
      <c r="S172" s="194">
        <v>0</v>
      </c>
      <c r="T172" s="195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6" t="s">
        <v>171</v>
      </c>
      <c r="AT172" s="196" t="s">
        <v>279</v>
      </c>
      <c r="AU172" s="196" t="s">
        <v>88</v>
      </c>
      <c r="AY172" s="16" t="s">
        <v>122</v>
      </c>
      <c r="BE172" s="197">
        <f>IF(N172="základní",J172,0)</f>
        <v>0</v>
      </c>
      <c r="BF172" s="197">
        <f>IF(N172="snížená",J172,0)</f>
        <v>0</v>
      </c>
      <c r="BG172" s="197">
        <f>IF(N172="zákl. přenesená",J172,0)</f>
        <v>0</v>
      </c>
      <c r="BH172" s="197">
        <f>IF(N172="sníž. přenesená",J172,0)</f>
        <v>0</v>
      </c>
      <c r="BI172" s="197">
        <f>IF(N172="nulová",J172,0)</f>
        <v>0</v>
      </c>
      <c r="BJ172" s="16" t="s">
        <v>86</v>
      </c>
      <c r="BK172" s="197">
        <f>ROUND(I172*H172,2)</f>
        <v>0</v>
      </c>
      <c r="BL172" s="16" t="s">
        <v>129</v>
      </c>
      <c r="BM172" s="196" t="s">
        <v>660</v>
      </c>
    </row>
    <row r="173" spans="1:65" s="1" customFormat="1">
      <c r="A173" s="33"/>
      <c r="B173" s="34"/>
      <c r="C173" s="35"/>
      <c r="D173" s="198" t="s">
        <v>131</v>
      </c>
      <c r="E173" s="35"/>
      <c r="F173" s="199" t="s">
        <v>659</v>
      </c>
      <c r="G173" s="35"/>
      <c r="H173" s="35"/>
      <c r="I173" s="200"/>
      <c r="J173" s="35"/>
      <c r="K173" s="35"/>
      <c r="L173" s="38"/>
      <c r="M173" s="201"/>
      <c r="N173" s="202"/>
      <c r="O173" s="70"/>
      <c r="P173" s="70"/>
      <c r="Q173" s="70"/>
      <c r="R173" s="70"/>
      <c r="S173" s="70"/>
      <c r="T173" s="71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6" t="s">
        <v>131</v>
      </c>
      <c r="AU173" s="16" t="s">
        <v>88</v>
      </c>
    </row>
    <row r="174" spans="1:65" s="1" customFormat="1" ht="16.5" customHeight="1">
      <c r="A174" s="33"/>
      <c r="B174" s="34"/>
      <c r="C174" s="240" t="s">
        <v>7</v>
      </c>
      <c r="D174" s="240" t="s">
        <v>279</v>
      </c>
      <c r="E174" s="241" t="s">
        <v>661</v>
      </c>
      <c r="F174" s="242" t="s">
        <v>662</v>
      </c>
      <c r="G174" s="243" t="s">
        <v>144</v>
      </c>
      <c r="H174" s="244">
        <v>0</v>
      </c>
      <c r="I174" s="245"/>
      <c r="J174" s="246">
        <f>ROUND(I174*H174,2)</f>
        <v>0</v>
      </c>
      <c r="K174" s="242" t="s">
        <v>1</v>
      </c>
      <c r="L174" s="247"/>
      <c r="M174" s="248" t="s">
        <v>1</v>
      </c>
      <c r="N174" s="249" t="s">
        <v>43</v>
      </c>
      <c r="O174" s="70"/>
      <c r="P174" s="194">
        <f>O174*H174</f>
        <v>0</v>
      </c>
      <c r="Q174" s="194">
        <v>0.01</v>
      </c>
      <c r="R174" s="194">
        <f>Q174*H174</f>
        <v>0</v>
      </c>
      <c r="S174" s="194">
        <v>0</v>
      </c>
      <c r="T174" s="195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6" t="s">
        <v>171</v>
      </c>
      <c r="AT174" s="196" t="s">
        <v>279</v>
      </c>
      <c r="AU174" s="196" t="s">
        <v>88</v>
      </c>
      <c r="AY174" s="16" t="s">
        <v>122</v>
      </c>
      <c r="BE174" s="197">
        <f>IF(N174="základní",J174,0)</f>
        <v>0</v>
      </c>
      <c r="BF174" s="197">
        <f>IF(N174="snížená",J174,0)</f>
        <v>0</v>
      </c>
      <c r="BG174" s="197">
        <f>IF(N174="zákl. přenesená",J174,0)</f>
        <v>0</v>
      </c>
      <c r="BH174" s="197">
        <f>IF(N174="sníž. přenesená",J174,0)</f>
        <v>0</v>
      </c>
      <c r="BI174" s="197">
        <f>IF(N174="nulová",J174,0)</f>
        <v>0</v>
      </c>
      <c r="BJ174" s="16" t="s">
        <v>86</v>
      </c>
      <c r="BK174" s="197">
        <f>ROUND(I174*H174,2)</f>
        <v>0</v>
      </c>
      <c r="BL174" s="16" t="s">
        <v>129</v>
      </c>
      <c r="BM174" s="196" t="s">
        <v>663</v>
      </c>
    </row>
    <row r="175" spans="1:65" s="1" customFormat="1">
      <c r="A175" s="33"/>
      <c r="B175" s="34"/>
      <c r="C175" s="35"/>
      <c r="D175" s="198" t="s">
        <v>131</v>
      </c>
      <c r="E175" s="35"/>
      <c r="F175" s="199" t="s">
        <v>662</v>
      </c>
      <c r="G175" s="35"/>
      <c r="H175" s="35"/>
      <c r="I175" s="200"/>
      <c r="J175" s="35"/>
      <c r="K175" s="35"/>
      <c r="L175" s="38"/>
      <c r="M175" s="201"/>
      <c r="N175" s="202"/>
      <c r="O175" s="70"/>
      <c r="P175" s="70"/>
      <c r="Q175" s="70"/>
      <c r="R175" s="70"/>
      <c r="S175" s="70"/>
      <c r="T175" s="71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6" t="s">
        <v>131</v>
      </c>
      <c r="AU175" s="16" t="s">
        <v>88</v>
      </c>
    </row>
    <row r="176" spans="1:65" s="1" customFormat="1" ht="16.5" customHeight="1">
      <c r="A176" s="33"/>
      <c r="B176" s="34"/>
      <c r="C176" s="240" t="s">
        <v>363</v>
      </c>
      <c r="D176" s="240" t="s">
        <v>279</v>
      </c>
      <c r="E176" s="241" t="s">
        <v>664</v>
      </c>
      <c r="F176" s="242" t="s">
        <v>665</v>
      </c>
      <c r="G176" s="243" t="s">
        <v>144</v>
      </c>
      <c r="H176" s="244">
        <v>0</v>
      </c>
      <c r="I176" s="245"/>
      <c r="J176" s="246">
        <f>ROUND(I176*H176,2)</f>
        <v>0</v>
      </c>
      <c r="K176" s="242" t="s">
        <v>1</v>
      </c>
      <c r="L176" s="247"/>
      <c r="M176" s="248" t="s">
        <v>1</v>
      </c>
      <c r="N176" s="249" t="s">
        <v>43</v>
      </c>
      <c r="O176" s="70"/>
      <c r="P176" s="194">
        <f>O176*H176</f>
        <v>0</v>
      </c>
      <c r="Q176" s="194">
        <v>0.01</v>
      </c>
      <c r="R176" s="194">
        <f>Q176*H176</f>
        <v>0</v>
      </c>
      <c r="S176" s="194">
        <v>0</v>
      </c>
      <c r="T176" s="195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6" t="s">
        <v>171</v>
      </c>
      <c r="AT176" s="196" t="s">
        <v>279</v>
      </c>
      <c r="AU176" s="196" t="s">
        <v>88</v>
      </c>
      <c r="AY176" s="16" t="s">
        <v>122</v>
      </c>
      <c r="BE176" s="197">
        <f>IF(N176="základní",J176,0)</f>
        <v>0</v>
      </c>
      <c r="BF176" s="197">
        <f>IF(N176="snížená",J176,0)</f>
        <v>0</v>
      </c>
      <c r="BG176" s="197">
        <f>IF(N176="zákl. přenesená",J176,0)</f>
        <v>0</v>
      </c>
      <c r="BH176" s="197">
        <f>IF(N176="sníž. přenesená",J176,0)</f>
        <v>0</v>
      </c>
      <c r="BI176" s="197">
        <f>IF(N176="nulová",J176,0)</f>
        <v>0</v>
      </c>
      <c r="BJ176" s="16" t="s">
        <v>86</v>
      </c>
      <c r="BK176" s="197">
        <f>ROUND(I176*H176,2)</f>
        <v>0</v>
      </c>
      <c r="BL176" s="16" t="s">
        <v>129</v>
      </c>
      <c r="BM176" s="196" t="s">
        <v>666</v>
      </c>
    </row>
    <row r="177" spans="1:65" s="1" customFormat="1">
      <c r="A177" s="33"/>
      <c r="B177" s="34"/>
      <c r="C177" s="35"/>
      <c r="D177" s="198" t="s">
        <v>131</v>
      </c>
      <c r="E177" s="35"/>
      <c r="F177" s="199" t="s">
        <v>665</v>
      </c>
      <c r="G177" s="35"/>
      <c r="H177" s="35"/>
      <c r="I177" s="200"/>
      <c r="J177" s="35"/>
      <c r="K177" s="35"/>
      <c r="L177" s="38"/>
      <c r="M177" s="201"/>
      <c r="N177" s="202"/>
      <c r="O177" s="70"/>
      <c r="P177" s="70"/>
      <c r="Q177" s="70"/>
      <c r="R177" s="70"/>
      <c r="S177" s="70"/>
      <c r="T177" s="71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131</v>
      </c>
      <c r="AU177" s="16" t="s">
        <v>88</v>
      </c>
    </row>
    <row r="178" spans="1:65" s="1" customFormat="1" ht="16.5" customHeight="1">
      <c r="A178" s="33"/>
      <c r="B178" s="34"/>
      <c r="C178" s="240" t="s">
        <v>370</v>
      </c>
      <c r="D178" s="240" t="s">
        <v>279</v>
      </c>
      <c r="E178" s="241" t="s">
        <v>667</v>
      </c>
      <c r="F178" s="242" t="s">
        <v>668</v>
      </c>
      <c r="G178" s="243" t="s">
        <v>144</v>
      </c>
      <c r="H178" s="244">
        <v>0</v>
      </c>
      <c r="I178" s="245"/>
      <c r="J178" s="246">
        <f>ROUND(I178*H178,2)</f>
        <v>0</v>
      </c>
      <c r="K178" s="242" t="s">
        <v>1</v>
      </c>
      <c r="L178" s="247"/>
      <c r="M178" s="248" t="s">
        <v>1</v>
      </c>
      <c r="N178" s="249" t="s">
        <v>43</v>
      </c>
      <c r="O178" s="70"/>
      <c r="P178" s="194">
        <f>O178*H178</f>
        <v>0</v>
      </c>
      <c r="Q178" s="194">
        <v>0</v>
      </c>
      <c r="R178" s="194">
        <f>Q178*H178</f>
        <v>0</v>
      </c>
      <c r="S178" s="194">
        <v>0</v>
      </c>
      <c r="T178" s="195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6" t="s">
        <v>171</v>
      </c>
      <c r="AT178" s="196" t="s">
        <v>279</v>
      </c>
      <c r="AU178" s="196" t="s">
        <v>88</v>
      </c>
      <c r="AY178" s="16" t="s">
        <v>122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6" t="s">
        <v>86</v>
      </c>
      <c r="BK178" s="197">
        <f>ROUND(I178*H178,2)</f>
        <v>0</v>
      </c>
      <c r="BL178" s="16" t="s">
        <v>129</v>
      </c>
      <c r="BM178" s="196" t="s">
        <v>669</v>
      </c>
    </row>
    <row r="179" spans="1:65" s="1" customFormat="1">
      <c r="A179" s="33"/>
      <c r="B179" s="34"/>
      <c r="C179" s="35"/>
      <c r="D179" s="198" t="s">
        <v>131</v>
      </c>
      <c r="E179" s="35"/>
      <c r="F179" s="199" t="s">
        <v>668</v>
      </c>
      <c r="G179" s="35"/>
      <c r="H179" s="35"/>
      <c r="I179" s="200"/>
      <c r="J179" s="35"/>
      <c r="K179" s="35"/>
      <c r="L179" s="38"/>
      <c r="M179" s="201"/>
      <c r="N179" s="202"/>
      <c r="O179" s="70"/>
      <c r="P179" s="70"/>
      <c r="Q179" s="70"/>
      <c r="R179" s="70"/>
      <c r="S179" s="70"/>
      <c r="T179" s="71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6" t="s">
        <v>131</v>
      </c>
      <c r="AU179" s="16" t="s">
        <v>88</v>
      </c>
    </row>
    <row r="180" spans="1:65" s="1" customFormat="1" ht="24.2" customHeight="1">
      <c r="A180" s="33"/>
      <c r="B180" s="34"/>
      <c r="C180" s="185" t="s">
        <v>376</v>
      </c>
      <c r="D180" s="185" t="s">
        <v>124</v>
      </c>
      <c r="E180" s="186" t="s">
        <v>670</v>
      </c>
      <c r="F180" s="187" t="s">
        <v>671</v>
      </c>
      <c r="G180" s="188" t="s">
        <v>144</v>
      </c>
      <c r="H180" s="189">
        <v>0</v>
      </c>
      <c r="I180" s="190"/>
      <c r="J180" s="191">
        <f>ROUND(I180*H180,2)</f>
        <v>0</v>
      </c>
      <c r="K180" s="187" t="s">
        <v>128</v>
      </c>
      <c r="L180" s="38"/>
      <c r="M180" s="192" t="s">
        <v>1</v>
      </c>
      <c r="N180" s="193" t="s">
        <v>43</v>
      </c>
      <c r="O180" s="70"/>
      <c r="P180" s="194">
        <f>O180*H180</f>
        <v>0</v>
      </c>
      <c r="Q180" s="194">
        <v>0</v>
      </c>
      <c r="R180" s="194">
        <f>Q180*H180</f>
        <v>0</v>
      </c>
      <c r="S180" s="194">
        <v>0</v>
      </c>
      <c r="T180" s="195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6" t="s">
        <v>129</v>
      </c>
      <c r="AT180" s="196" t="s">
        <v>124</v>
      </c>
      <c r="AU180" s="196" t="s">
        <v>88</v>
      </c>
      <c r="AY180" s="16" t="s">
        <v>122</v>
      </c>
      <c r="BE180" s="197">
        <f>IF(N180="základní",J180,0)</f>
        <v>0</v>
      </c>
      <c r="BF180" s="197">
        <f>IF(N180="snížená",J180,0)</f>
        <v>0</v>
      </c>
      <c r="BG180" s="197">
        <f>IF(N180="zákl. přenesená",J180,0)</f>
        <v>0</v>
      </c>
      <c r="BH180" s="197">
        <f>IF(N180="sníž. přenesená",J180,0)</f>
        <v>0</v>
      </c>
      <c r="BI180" s="197">
        <f>IF(N180="nulová",J180,0)</f>
        <v>0</v>
      </c>
      <c r="BJ180" s="16" t="s">
        <v>86</v>
      </c>
      <c r="BK180" s="197">
        <f>ROUND(I180*H180,2)</f>
        <v>0</v>
      </c>
      <c r="BL180" s="16" t="s">
        <v>129</v>
      </c>
      <c r="BM180" s="196" t="s">
        <v>672</v>
      </c>
    </row>
    <row r="181" spans="1:65" s="1" customFormat="1" ht="19.5">
      <c r="A181" s="33"/>
      <c r="B181" s="34"/>
      <c r="C181" s="35"/>
      <c r="D181" s="198" t="s">
        <v>131</v>
      </c>
      <c r="E181" s="35"/>
      <c r="F181" s="199" t="s">
        <v>673</v>
      </c>
      <c r="G181" s="35"/>
      <c r="H181" s="35"/>
      <c r="I181" s="200"/>
      <c r="J181" s="35"/>
      <c r="K181" s="35"/>
      <c r="L181" s="38"/>
      <c r="M181" s="201"/>
      <c r="N181" s="202"/>
      <c r="O181" s="70"/>
      <c r="P181" s="70"/>
      <c r="Q181" s="70"/>
      <c r="R181" s="70"/>
      <c r="S181" s="70"/>
      <c r="T181" s="71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6" t="s">
        <v>131</v>
      </c>
      <c r="AU181" s="16" t="s">
        <v>88</v>
      </c>
    </row>
    <row r="182" spans="1:65" s="1" customFormat="1" ht="21.75" customHeight="1">
      <c r="A182" s="33"/>
      <c r="B182" s="34"/>
      <c r="C182" s="185" t="s">
        <v>382</v>
      </c>
      <c r="D182" s="185" t="s">
        <v>124</v>
      </c>
      <c r="E182" s="186" t="s">
        <v>674</v>
      </c>
      <c r="F182" s="187" t="s">
        <v>675</v>
      </c>
      <c r="G182" s="188" t="s">
        <v>127</v>
      </c>
      <c r="H182" s="189">
        <v>0</v>
      </c>
      <c r="I182" s="190"/>
      <c r="J182" s="191">
        <f>ROUND(I182*H182,2)</f>
        <v>0</v>
      </c>
      <c r="K182" s="187" t="s">
        <v>128</v>
      </c>
      <c r="L182" s="38"/>
      <c r="M182" s="192" t="s">
        <v>1</v>
      </c>
      <c r="N182" s="193" t="s">
        <v>43</v>
      </c>
      <c r="O182" s="70"/>
      <c r="P182" s="194">
        <f>O182*H182</f>
        <v>0</v>
      </c>
      <c r="Q182" s="194">
        <v>0</v>
      </c>
      <c r="R182" s="194">
        <f>Q182*H182</f>
        <v>0</v>
      </c>
      <c r="S182" s="194">
        <v>0</v>
      </c>
      <c r="T182" s="195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6" t="s">
        <v>129</v>
      </c>
      <c r="AT182" s="196" t="s">
        <v>124</v>
      </c>
      <c r="AU182" s="196" t="s">
        <v>88</v>
      </c>
      <c r="AY182" s="16" t="s">
        <v>122</v>
      </c>
      <c r="BE182" s="197">
        <f>IF(N182="základní",J182,0)</f>
        <v>0</v>
      </c>
      <c r="BF182" s="197">
        <f>IF(N182="snížená",J182,0)</f>
        <v>0</v>
      </c>
      <c r="BG182" s="197">
        <f>IF(N182="zákl. přenesená",J182,0)</f>
        <v>0</v>
      </c>
      <c r="BH182" s="197">
        <f>IF(N182="sníž. přenesená",J182,0)</f>
        <v>0</v>
      </c>
      <c r="BI182" s="197">
        <f>IF(N182="nulová",J182,0)</f>
        <v>0</v>
      </c>
      <c r="BJ182" s="16" t="s">
        <v>86</v>
      </c>
      <c r="BK182" s="197">
        <f>ROUND(I182*H182,2)</f>
        <v>0</v>
      </c>
      <c r="BL182" s="16" t="s">
        <v>129</v>
      </c>
      <c r="BM182" s="196" t="s">
        <v>676</v>
      </c>
    </row>
    <row r="183" spans="1:65" s="1" customFormat="1">
      <c r="A183" s="33"/>
      <c r="B183" s="34"/>
      <c r="C183" s="35"/>
      <c r="D183" s="198" t="s">
        <v>131</v>
      </c>
      <c r="E183" s="35"/>
      <c r="F183" s="199" t="s">
        <v>677</v>
      </c>
      <c r="G183" s="35"/>
      <c r="H183" s="35"/>
      <c r="I183" s="200"/>
      <c r="J183" s="35"/>
      <c r="K183" s="35"/>
      <c r="L183" s="38"/>
      <c r="M183" s="201"/>
      <c r="N183" s="202"/>
      <c r="O183" s="70"/>
      <c r="P183" s="70"/>
      <c r="Q183" s="70"/>
      <c r="R183" s="70"/>
      <c r="S183" s="70"/>
      <c r="T183" s="71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T183" s="16" t="s">
        <v>131</v>
      </c>
      <c r="AU183" s="16" t="s">
        <v>88</v>
      </c>
    </row>
    <row r="184" spans="1:65" s="1" customFormat="1" ht="33" customHeight="1">
      <c r="A184" s="33"/>
      <c r="B184" s="34"/>
      <c r="C184" s="185" t="s">
        <v>387</v>
      </c>
      <c r="D184" s="185" t="s">
        <v>124</v>
      </c>
      <c r="E184" s="186" t="s">
        <v>678</v>
      </c>
      <c r="F184" s="187" t="s">
        <v>679</v>
      </c>
      <c r="G184" s="188" t="s">
        <v>144</v>
      </c>
      <c r="H184" s="189">
        <v>0</v>
      </c>
      <c r="I184" s="190"/>
      <c r="J184" s="191">
        <f>ROUND(I184*H184,2)</f>
        <v>0</v>
      </c>
      <c r="K184" s="187" t="s">
        <v>128</v>
      </c>
      <c r="L184" s="38"/>
      <c r="M184" s="192" t="s">
        <v>1</v>
      </c>
      <c r="N184" s="193" t="s">
        <v>43</v>
      </c>
      <c r="O184" s="70"/>
      <c r="P184" s="194">
        <f>O184*H184</f>
        <v>0</v>
      </c>
      <c r="Q184" s="194">
        <v>5.0000000000000002E-5</v>
      </c>
      <c r="R184" s="194">
        <f>Q184*H184</f>
        <v>0</v>
      </c>
      <c r="S184" s="194">
        <v>0</v>
      </c>
      <c r="T184" s="19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6" t="s">
        <v>129</v>
      </c>
      <c r="AT184" s="196" t="s">
        <v>124</v>
      </c>
      <c r="AU184" s="196" t="s">
        <v>88</v>
      </c>
      <c r="AY184" s="16" t="s">
        <v>122</v>
      </c>
      <c r="BE184" s="197">
        <f>IF(N184="základní",J184,0)</f>
        <v>0</v>
      </c>
      <c r="BF184" s="197">
        <f>IF(N184="snížená",J184,0)</f>
        <v>0</v>
      </c>
      <c r="BG184" s="197">
        <f>IF(N184="zákl. přenesená",J184,0)</f>
        <v>0</v>
      </c>
      <c r="BH184" s="197">
        <f>IF(N184="sníž. přenesená",J184,0)</f>
        <v>0</v>
      </c>
      <c r="BI184" s="197">
        <f>IF(N184="nulová",J184,0)</f>
        <v>0</v>
      </c>
      <c r="BJ184" s="16" t="s">
        <v>86</v>
      </c>
      <c r="BK184" s="197">
        <f>ROUND(I184*H184,2)</f>
        <v>0</v>
      </c>
      <c r="BL184" s="16" t="s">
        <v>129</v>
      </c>
      <c r="BM184" s="196" t="s">
        <v>680</v>
      </c>
    </row>
    <row r="185" spans="1:65" s="1" customFormat="1" ht="19.5">
      <c r="A185" s="33"/>
      <c r="B185" s="34"/>
      <c r="C185" s="35"/>
      <c r="D185" s="198" t="s">
        <v>131</v>
      </c>
      <c r="E185" s="35"/>
      <c r="F185" s="199" t="s">
        <v>681</v>
      </c>
      <c r="G185" s="35"/>
      <c r="H185" s="35"/>
      <c r="I185" s="200"/>
      <c r="J185" s="35"/>
      <c r="K185" s="35"/>
      <c r="L185" s="38"/>
      <c r="M185" s="201"/>
      <c r="N185" s="202"/>
      <c r="O185" s="70"/>
      <c r="P185" s="70"/>
      <c r="Q185" s="70"/>
      <c r="R185" s="70"/>
      <c r="S185" s="70"/>
      <c r="T185" s="71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6" t="s">
        <v>131</v>
      </c>
      <c r="AU185" s="16" t="s">
        <v>88</v>
      </c>
    </row>
    <row r="186" spans="1:65" s="1" customFormat="1" ht="21.75" customHeight="1">
      <c r="A186" s="33"/>
      <c r="B186" s="34"/>
      <c r="C186" s="240" t="s">
        <v>393</v>
      </c>
      <c r="D186" s="240" t="s">
        <v>279</v>
      </c>
      <c r="E186" s="241" t="s">
        <v>682</v>
      </c>
      <c r="F186" s="242" t="s">
        <v>683</v>
      </c>
      <c r="G186" s="243" t="s">
        <v>144</v>
      </c>
      <c r="H186" s="244">
        <v>0</v>
      </c>
      <c r="I186" s="245"/>
      <c r="J186" s="246">
        <f>ROUND(I186*H186,2)</f>
        <v>0</v>
      </c>
      <c r="K186" s="242" t="s">
        <v>128</v>
      </c>
      <c r="L186" s="247"/>
      <c r="M186" s="248" t="s">
        <v>1</v>
      </c>
      <c r="N186" s="249" t="s">
        <v>43</v>
      </c>
      <c r="O186" s="70"/>
      <c r="P186" s="194">
        <f>O186*H186</f>
        <v>0</v>
      </c>
      <c r="Q186" s="194">
        <v>7.0899999999999999E-3</v>
      </c>
      <c r="R186" s="194">
        <f>Q186*H186</f>
        <v>0</v>
      </c>
      <c r="S186" s="194">
        <v>0</v>
      </c>
      <c r="T186" s="195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6" t="s">
        <v>171</v>
      </c>
      <c r="AT186" s="196" t="s">
        <v>279</v>
      </c>
      <c r="AU186" s="196" t="s">
        <v>88</v>
      </c>
      <c r="AY186" s="16" t="s">
        <v>122</v>
      </c>
      <c r="BE186" s="197">
        <f>IF(N186="základní",J186,0)</f>
        <v>0</v>
      </c>
      <c r="BF186" s="197">
        <f>IF(N186="snížená",J186,0)</f>
        <v>0</v>
      </c>
      <c r="BG186" s="197">
        <f>IF(N186="zákl. přenesená",J186,0)</f>
        <v>0</v>
      </c>
      <c r="BH186" s="197">
        <f>IF(N186="sníž. přenesená",J186,0)</f>
        <v>0</v>
      </c>
      <c r="BI186" s="197">
        <f>IF(N186="nulová",J186,0)</f>
        <v>0</v>
      </c>
      <c r="BJ186" s="16" t="s">
        <v>86</v>
      </c>
      <c r="BK186" s="197">
        <f>ROUND(I186*H186,2)</f>
        <v>0</v>
      </c>
      <c r="BL186" s="16" t="s">
        <v>129</v>
      </c>
      <c r="BM186" s="196" t="s">
        <v>684</v>
      </c>
    </row>
    <row r="187" spans="1:65" s="1" customFormat="1">
      <c r="A187" s="33"/>
      <c r="B187" s="34"/>
      <c r="C187" s="35"/>
      <c r="D187" s="198" t="s">
        <v>131</v>
      </c>
      <c r="E187" s="35"/>
      <c r="F187" s="199" t="s">
        <v>683</v>
      </c>
      <c r="G187" s="35"/>
      <c r="H187" s="35"/>
      <c r="I187" s="200"/>
      <c r="J187" s="35"/>
      <c r="K187" s="35"/>
      <c r="L187" s="38"/>
      <c r="M187" s="201"/>
      <c r="N187" s="202"/>
      <c r="O187" s="70"/>
      <c r="P187" s="70"/>
      <c r="Q187" s="70"/>
      <c r="R187" s="70"/>
      <c r="S187" s="70"/>
      <c r="T187" s="71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6" t="s">
        <v>131</v>
      </c>
      <c r="AU187" s="16" t="s">
        <v>88</v>
      </c>
    </row>
    <row r="188" spans="1:65" s="12" customFormat="1">
      <c r="B188" s="204"/>
      <c r="C188" s="205"/>
      <c r="D188" s="198" t="s">
        <v>135</v>
      </c>
      <c r="E188" s="206" t="s">
        <v>1</v>
      </c>
      <c r="F188" s="207" t="s">
        <v>685</v>
      </c>
      <c r="G188" s="205"/>
      <c r="H188" s="208">
        <v>21</v>
      </c>
      <c r="I188" s="209"/>
      <c r="J188" s="205"/>
      <c r="K188" s="205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135</v>
      </c>
      <c r="AU188" s="214" t="s">
        <v>88</v>
      </c>
      <c r="AV188" s="12" t="s">
        <v>88</v>
      </c>
      <c r="AW188" s="12" t="s">
        <v>32</v>
      </c>
      <c r="AX188" s="12" t="s">
        <v>86</v>
      </c>
      <c r="AY188" s="214" t="s">
        <v>122</v>
      </c>
    </row>
    <row r="189" spans="1:65" s="1" customFormat="1" ht="24.2" customHeight="1">
      <c r="A189" s="33"/>
      <c r="B189" s="34"/>
      <c r="C189" s="240" t="s">
        <v>398</v>
      </c>
      <c r="D189" s="240" t="s">
        <v>279</v>
      </c>
      <c r="E189" s="241" t="s">
        <v>298</v>
      </c>
      <c r="F189" s="242" t="s">
        <v>686</v>
      </c>
      <c r="G189" s="243" t="s">
        <v>144</v>
      </c>
      <c r="H189" s="244">
        <v>0</v>
      </c>
      <c r="I189" s="245"/>
      <c r="J189" s="246">
        <f>ROUND(I189*H189,2)</f>
        <v>0</v>
      </c>
      <c r="K189" s="242" t="s">
        <v>1</v>
      </c>
      <c r="L189" s="247"/>
      <c r="M189" s="248" t="s">
        <v>1</v>
      </c>
      <c r="N189" s="249" t="s">
        <v>43</v>
      </c>
      <c r="O189" s="70"/>
      <c r="P189" s="194">
        <f>O189*H189</f>
        <v>0</v>
      </c>
      <c r="Q189" s="194">
        <v>2E-3</v>
      </c>
      <c r="R189" s="194">
        <f>Q189*H189</f>
        <v>0</v>
      </c>
      <c r="S189" s="194">
        <v>0</v>
      </c>
      <c r="T189" s="195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6" t="s">
        <v>171</v>
      </c>
      <c r="AT189" s="196" t="s">
        <v>279</v>
      </c>
      <c r="AU189" s="196" t="s">
        <v>88</v>
      </c>
      <c r="AY189" s="16" t="s">
        <v>122</v>
      </c>
      <c r="BE189" s="197">
        <f>IF(N189="základní",J189,0)</f>
        <v>0</v>
      </c>
      <c r="BF189" s="197">
        <f>IF(N189="snížená",J189,0)</f>
        <v>0</v>
      </c>
      <c r="BG189" s="197">
        <f>IF(N189="zákl. přenesená",J189,0)</f>
        <v>0</v>
      </c>
      <c r="BH189" s="197">
        <f>IF(N189="sníž. přenesená",J189,0)</f>
        <v>0</v>
      </c>
      <c r="BI189" s="197">
        <f>IF(N189="nulová",J189,0)</f>
        <v>0</v>
      </c>
      <c r="BJ189" s="16" t="s">
        <v>86</v>
      </c>
      <c r="BK189" s="197">
        <f>ROUND(I189*H189,2)</f>
        <v>0</v>
      </c>
      <c r="BL189" s="16" t="s">
        <v>129</v>
      </c>
      <c r="BM189" s="196" t="s">
        <v>687</v>
      </c>
    </row>
    <row r="190" spans="1:65" s="1" customFormat="1" ht="19.5">
      <c r="A190" s="33"/>
      <c r="B190" s="34"/>
      <c r="C190" s="35"/>
      <c r="D190" s="198" t="s">
        <v>131</v>
      </c>
      <c r="E190" s="35"/>
      <c r="F190" s="199" t="s">
        <v>686</v>
      </c>
      <c r="G190" s="35"/>
      <c r="H190" s="35"/>
      <c r="I190" s="200"/>
      <c r="J190" s="35"/>
      <c r="K190" s="35"/>
      <c r="L190" s="38"/>
      <c r="M190" s="201"/>
      <c r="N190" s="202"/>
      <c r="O190" s="70"/>
      <c r="P190" s="70"/>
      <c r="Q190" s="70"/>
      <c r="R190" s="70"/>
      <c r="S190" s="70"/>
      <c r="T190" s="71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6" t="s">
        <v>131</v>
      </c>
      <c r="AU190" s="16" t="s">
        <v>88</v>
      </c>
    </row>
    <row r="191" spans="1:65" s="12" customFormat="1">
      <c r="B191" s="204"/>
      <c r="C191" s="205"/>
      <c r="D191" s="198" t="s">
        <v>135</v>
      </c>
      <c r="E191" s="206" t="s">
        <v>1</v>
      </c>
      <c r="F191" s="207" t="s">
        <v>688</v>
      </c>
      <c r="G191" s="205"/>
      <c r="H191" s="208">
        <v>42</v>
      </c>
      <c r="I191" s="209"/>
      <c r="J191" s="205"/>
      <c r="K191" s="205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135</v>
      </c>
      <c r="AU191" s="214" t="s">
        <v>88</v>
      </c>
      <c r="AV191" s="12" t="s">
        <v>88</v>
      </c>
      <c r="AW191" s="12" t="s">
        <v>32</v>
      </c>
      <c r="AX191" s="12" t="s">
        <v>86</v>
      </c>
      <c r="AY191" s="214" t="s">
        <v>122</v>
      </c>
    </row>
    <row r="192" spans="1:65" s="1" customFormat="1" ht="24.2" customHeight="1">
      <c r="A192" s="33"/>
      <c r="B192" s="34"/>
      <c r="C192" s="240" t="s">
        <v>404</v>
      </c>
      <c r="D192" s="240" t="s">
        <v>279</v>
      </c>
      <c r="E192" s="241" t="s">
        <v>415</v>
      </c>
      <c r="F192" s="242" t="s">
        <v>689</v>
      </c>
      <c r="G192" s="243" t="s">
        <v>316</v>
      </c>
      <c r="H192" s="244">
        <v>0</v>
      </c>
      <c r="I192" s="245"/>
      <c r="J192" s="246">
        <f>ROUND(I192*H192,2)</f>
        <v>0</v>
      </c>
      <c r="K192" s="242" t="s">
        <v>1</v>
      </c>
      <c r="L192" s="247"/>
      <c r="M192" s="248" t="s">
        <v>1</v>
      </c>
      <c r="N192" s="249" t="s">
        <v>43</v>
      </c>
      <c r="O192" s="70"/>
      <c r="P192" s="194">
        <f>O192*H192</f>
        <v>0</v>
      </c>
      <c r="Q192" s="194">
        <v>1E-4</v>
      </c>
      <c r="R192" s="194">
        <f>Q192*H192</f>
        <v>0</v>
      </c>
      <c r="S192" s="194">
        <v>0</v>
      </c>
      <c r="T192" s="19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6" t="s">
        <v>171</v>
      </c>
      <c r="AT192" s="196" t="s">
        <v>279</v>
      </c>
      <c r="AU192" s="196" t="s">
        <v>88</v>
      </c>
      <c r="AY192" s="16" t="s">
        <v>122</v>
      </c>
      <c r="BE192" s="197">
        <f>IF(N192="základní",J192,0)</f>
        <v>0</v>
      </c>
      <c r="BF192" s="197">
        <f>IF(N192="snížená",J192,0)</f>
        <v>0</v>
      </c>
      <c r="BG192" s="197">
        <f>IF(N192="zákl. přenesená",J192,0)</f>
        <v>0</v>
      </c>
      <c r="BH192" s="197">
        <f>IF(N192="sníž. přenesená",J192,0)</f>
        <v>0</v>
      </c>
      <c r="BI192" s="197">
        <f>IF(N192="nulová",J192,0)</f>
        <v>0</v>
      </c>
      <c r="BJ192" s="16" t="s">
        <v>86</v>
      </c>
      <c r="BK192" s="197">
        <f>ROUND(I192*H192,2)</f>
        <v>0</v>
      </c>
      <c r="BL192" s="16" t="s">
        <v>129</v>
      </c>
      <c r="BM192" s="196" t="s">
        <v>690</v>
      </c>
    </row>
    <row r="193" spans="1:65" s="1" customFormat="1">
      <c r="A193" s="33"/>
      <c r="B193" s="34"/>
      <c r="C193" s="35"/>
      <c r="D193" s="198" t="s">
        <v>131</v>
      </c>
      <c r="E193" s="35"/>
      <c r="F193" s="199" t="s">
        <v>689</v>
      </c>
      <c r="G193" s="35"/>
      <c r="H193" s="35"/>
      <c r="I193" s="200"/>
      <c r="J193" s="35"/>
      <c r="K193" s="35"/>
      <c r="L193" s="38"/>
      <c r="M193" s="201"/>
      <c r="N193" s="202"/>
      <c r="O193" s="70"/>
      <c r="P193" s="70"/>
      <c r="Q193" s="70"/>
      <c r="R193" s="70"/>
      <c r="S193" s="70"/>
      <c r="T193" s="71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6" t="s">
        <v>131</v>
      </c>
      <c r="AU193" s="16" t="s">
        <v>88</v>
      </c>
    </row>
    <row r="194" spans="1:65" s="12" customFormat="1">
      <c r="B194" s="204"/>
      <c r="C194" s="205"/>
      <c r="D194" s="198" t="s">
        <v>135</v>
      </c>
      <c r="E194" s="206" t="s">
        <v>1</v>
      </c>
      <c r="F194" s="207" t="s">
        <v>691</v>
      </c>
      <c r="G194" s="205"/>
      <c r="H194" s="208">
        <v>14.7</v>
      </c>
      <c r="I194" s="209"/>
      <c r="J194" s="205"/>
      <c r="K194" s="205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135</v>
      </c>
      <c r="AU194" s="214" t="s">
        <v>88</v>
      </c>
      <c r="AV194" s="12" t="s">
        <v>88</v>
      </c>
      <c r="AW194" s="12" t="s">
        <v>32</v>
      </c>
      <c r="AX194" s="12" t="s">
        <v>86</v>
      </c>
      <c r="AY194" s="214" t="s">
        <v>122</v>
      </c>
    </row>
    <row r="195" spans="1:65" s="1" customFormat="1" ht="24.2" customHeight="1">
      <c r="A195" s="33"/>
      <c r="B195" s="34"/>
      <c r="C195" s="185" t="s">
        <v>409</v>
      </c>
      <c r="D195" s="185" t="s">
        <v>124</v>
      </c>
      <c r="E195" s="186" t="s">
        <v>692</v>
      </c>
      <c r="F195" s="187" t="s">
        <v>693</v>
      </c>
      <c r="G195" s="188" t="s">
        <v>144</v>
      </c>
      <c r="H195" s="189">
        <v>0</v>
      </c>
      <c r="I195" s="190"/>
      <c r="J195" s="191">
        <f>ROUND(I195*H195,2)</f>
        <v>0</v>
      </c>
      <c r="K195" s="187" t="s">
        <v>128</v>
      </c>
      <c r="L195" s="38"/>
      <c r="M195" s="192" t="s">
        <v>1</v>
      </c>
      <c r="N195" s="193" t="s">
        <v>43</v>
      </c>
      <c r="O195" s="70"/>
      <c r="P195" s="194">
        <f>O195*H195</f>
        <v>0</v>
      </c>
      <c r="Q195" s="194">
        <v>0</v>
      </c>
      <c r="R195" s="194">
        <f>Q195*H195</f>
        <v>0</v>
      </c>
      <c r="S195" s="194">
        <v>0</v>
      </c>
      <c r="T195" s="195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6" t="s">
        <v>129</v>
      </c>
      <c r="AT195" s="196" t="s">
        <v>124</v>
      </c>
      <c r="AU195" s="196" t="s">
        <v>88</v>
      </c>
      <c r="AY195" s="16" t="s">
        <v>122</v>
      </c>
      <c r="BE195" s="197">
        <f>IF(N195="základní",J195,0)</f>
        <v>0</v>
      </c>
      <c r="BF195" s="197">
        <f>IF(N195="snížená",J195,0)</f>
        <v>0</v>
      </c>
      <c r="BG195" s="197">
        <f>IF(N195="zákl. přenesená",J195,0)</f>
        <v>0</v>
      </c>
      <c r="BH195" s="197">
        <f>IF(N195="sníž. přenesená",J195,0)</f>
        <v>0</v>
      </c>
      <c r="BI195" s="197">
        <f>IF(N195="nulová",J195,0)</f>
        <v>0</v>
      </c>
      <c r="BJ195" s="16" t="s">
        <v>86</v>
      </c>
      <c r="BK195" s="197">
        <f>ROUND(I195*H195,2)</f>
        <v>0</v>
      </c>
      <c r="BL195" s="16" t="s">
        <v>129</v>
      </c>
      <c r="BM195" s="196" t="s">
        <v>694</v>
      </c>
    </row>
    <row r="196" spans="1:65" s="1" customFormat="1" ht="19.5">
      <c r="A196" s="33"/>
      <c r="B196" s="34"/>
      <c r="C196" s="35"/>
      <c r="D196" s="198" t="s">
        <v>131</v>
      </c>
      <c r="E196" s="35"/>
      <c r="F196" s="199" t="s">
        <v>695</v>
      </c>
      <c r="G196" s="35"/>
      <c r="H196" s="35"/>
      <c r="I196" s="200"/>
      <c r="J196" s="35"/>
      <c r="K196" s="35"/>
      <c r="L196" s="38"/>
      <c r="M196" s="201"/>
      <c r="N196" s="202"/>
      <c r="O196" s="70"/>
      <c r="P196" s="70"/>
      <c r="Q196" s="70"/>
      <c r="R196" s="70"/>
      <c r="S196" s="70"/>
      <c r="T196" s="71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6" t="s">
        <v>131</v>
      </c>
      <c r="AU196" s="16" t="s">
        <v>88</v>
      </c>
    </row>
    <row r="197" spans="1:65" s="1" customFormat="1" ht="24.2" customHeight="1">
      <c r="A197" s="33"/>
      <c r="B197" s="34"/>
      <c r="C197" s="185" t="s">
        <v>414</v>
      </c>
      <c r="D197" s="185" t="s">
        <v>124</v>
      </c>
      <c r="E197" s="186" t="s">
        <v>696</v>
      </c>
      <c r="F197" s="187" t="s">
        <v>697</v>
      </c>
      <c r="G197" s="188" t="s">
        <v>217</v>
      </c>
      <c r="H197" s="189">
        <v>1.0999999999999999E-2</v>
      </c>
      <c r="I197" s="190"/>
      <c r="J197" s="191">
        <f>ROUND(I197*H197,2)</f>
        <v>0</v>
      </c>
      <c r="K197" s="187" t="s">
        <v>128</v>
      </c>
      <c r="L197" s="38"/>
      <c r="M197" s="192" t="s">
        <v>1</v>
      </c>
      <c r="N197" s="193" t="s">
        <v>43</v>
      </c>
      <c r="O197" s="70"/>
      <c r="P197" s="194">
        <f>O197*H197</f>
        <v>0</v>
      </c>
      <c r="Q197" s="194">
        <v>0</v>
      </c>
      <c r="R197" s="194">
        <f>Q197*H197</f>
        <v>0</v>
      </c>
      <c r="S197" s="194">
        <v>0</v>
      </c>
      <c r="T197" s="195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6" t="s">
        <v>129</v>
      </c>
      <c r="AT197" s="196" t="s">
        <v>124</v>
      </c>
      <c r="AU197" s="196" t="s">
        <v>88</v>
      </c>
      <c r="AY197" s="16" t="s">
        <v>122</v>
      </c>
      <c r="BE197" s="197">
        <f>IF(N197="základní",J197,0)</f>
        <v>0</v>
      </c>
      <c r="BF197" s="197">
        <f>IF(N197="snížená",J197,0)</f>
        <v>0</v>
      </c>
      <c r="BG197" s="197">
        <f>IF(N197="zákl. přenesená",J197,0)</f>
        <v>0</v>
      </c>
      <c r="BH197" s="197">
        <f>IF(N197="sníž. přenesená",J197,0)</f>
        <v>0</v>
      </c>
      <c r="BI197" s="197">
        <f>IF(N197="nulová",J197,0)</f>
        <v>0</v>
      </c>
      <c r="BJ197" s="16" t="s">
        <v>86</v>
      </c>
      <c r="BK197" s="197">
        <f>ROUND(I197*H197,2)</f>
        <v>0</v>
      </c>
      <c r="BL197" s="16" t="s">
        <v>129</v>
      </c>
      <c r="BM197" s="196" t="s">
        <v>698</v>
      </c>
    </row>
    <row r="198" spans="1:65" s="1" customFormat="1" ht="19.5">
      <c r="A198" s="33"/>
      <c r="B198" s="34"/>
      <c r="C198" s="35"/>
      <c r="D198" s="198" t="s">
        <v>131</v>
      </c>
      <c r="E198" s="35"/>
      <c r="F198" s="199" t="s">
        <v>699</v>
      </c>
      <c r="G198" s="35"/>
      <c r="H198" s="35"/>
      <c r="I198" s="200"/>
      <c r="J198" s="35"/>
      <c r="K198" s="35"/>
      <c r="L198" s="38"/>
      <c r="M198" s="201"/>
      <c r="N198" s="202"/>
      <c r="O198" s="70"/>
      <c r="P198" s="70"/>
      <c r="Q198" s="70"/>
      <c r="R198" s="70"/>
      <c r="S198" s="70"/>
      <c r="T198" s="71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T198" s="16" t="s">
        <v>131</v>
      </c>
      <c r="AU198" s="16" t="s">
        <v>88</v>
      </c>
    </row>
    <row r="199" spans="1:65" s="1" customFormat="1" ht="19.5">
      <c r="A199" s="33"/>
      <c r="B199" s="34"/>
      <c r="C199" s="35"/>
      <c r="D199" s="198" t="s">
        <v>133</v>
      </c>
      <c r="E199" s="35"/>
      <c r="F199" s="203" t="s">
        <v>700</v>
      </c>
      <c r="G199" s="35"/>
      <c r="H199" s="35"/>
      <c r="I199" s="200"/>
      <c r="J199" s="35"/>
      <c r="K199" s="35"/>
      <c r="L199" s="38"/>
      <c r="M199" s="201"/>
      <c r="N199" s="202"/>
      <c r="O199" s="70"/>
      <c r="P199" s="70"/>
      <c r="Q199" s="70"/>
      <c r="R199" s="70"/>
      <c r="S199" s="70"/>
      <c r="T199" s="71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133</v>
      </c>
      <c r="AU199" s="16" t="s">
        <v>88</v>
      </c>
    </row>
    <row r="200" spans="1:65" s="12" customFormat="1">
      <c r="B200" s="204"/>
      <c r="C200" s="205"/>
      <c r="D200" s="198" t="s">
        <v>135</v>
      </c>
      <c r="E200" s="206" t="s">
        <v>1</v>
      </c>
      <c r="F200" s="207" t="s">
        <v>701</v>
      </c>
      <c r="G200" s="205"/>
      <c r="H200" s="208">
        <v>1.0999999999999999E-2</v>
      </c>
      <c r="I200" s="209"/>
      <c r="J200" s="205"/>
      <c r="K200" s="205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135</v>
      </c>
      <c r="AU200" s="214" t="s">
        <v>88</v>
      </c>
      <c r="AV200" s="12" t="s">
        <v>88</v>
      </c>
      <c r="AW200" s="12" t="s">
        <v>32</v>
      </c>
      <c r="AX200" s="12" t="s">
        <v>86</v>
      </c>
      <c r="AY200" s="214" t="s">
        <v>122</v>
      </c>
    </row>
    <row r="201" spans="1:65" s="1" customFormat="1" ht="21.75" customHeight="1">
      <c r="A201" s="33"/>
      <c r="B201" s="34"/>
      <c r="C201" s="240" t="s">
        <v>420</v>
      </c>
      <c r="D201" s="240" t="s">
        <v>279</v>
      </c>
      <c r="E201" s="241" t="s">
        <v>421</v>
      </c>
      <c r="F201" s="242" t="s">
        <v>702</v>
      </c>
      <c r="G201" s="243" t="s">
        <v>300</v>
      </c>
      <c r="H201" s="244">
        <v>10.5</v>
      </c>
      <c r="I201" s="245"/>
      <c r="J201" s="246">
        <f>ROUND(I201*H201,2)</f>
        <v>0</v>
      </c>
      <c r="K201" s="242" t="s">
        <v>1</v>
      </c>
      <c r="L201" s="247"/>
      <c r="M201" s="248" t="s">
        <v>1</v>
      </c>
      <c r="N201" s="249" t="s">
        <v>43</v>
      </c>
      <c r="O201" s="70"/>
      <c r="P201" s="194">
        <f>O201*H201</f>
        <v>0</v>
      </c>
      <c r="Q201" s="194">
        <v>1E-3</v>
      </c>
      <c r="R201" s="194">
        <f>Q201*H201</f>
        <v>1.0500000000000001E-2</v>
      </c>
      <c r="S201" s="194">
        <v>0</v>
      </c>
      <c r="T201" s="195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6" t="s">
        <v>171</v>
      </c>
      <c r="AT201" s="196" t="s">
        <v>279</v>
      </c>
      <c r="AU201" s="196" t="s">
        <v>88</v>
      </c>
      <c r="AY201" s="16" t="s">
        <v>122</v>
      </c>
      <c r="BE201" s="197">
        <f>IF(N201="základní",J201,0)</f>
        <v>0</v>
      </c>
      <c r="BF201" s="197">
        <f>IF(N201="snížená",J201,0)</f>
        <v>0</v>
      </c>
      <c r="BG201" s="197">
        <f>IF(N201="zákl. přenesená",J201,0)</f>
        <v>0</v>
      </c>
      <c r="BH201" s="197">
        <f>IF(N201="sníž. přenesená",J201,0)</f>
        <v>0</v>
      </c>
      <c r="BI201" s="197">
        <f>IF(N201="nulová",J201,0)</f>
        <v>0</v>
      </c>
      <c r="BJ201" s="16" t="s">
        <v>86</v>
      </c>
      <c r="BK201" s="197">
        <f>ROUND(I201*H201,2)</f>
        <v>0</v>
      </c>
      <c r="BL201" s="16" t="s">
        <v>129</v>
      </c>
      <c r="BM201" s="196" t="s">
        <v>703</v>
      </c>
    </row>
    <row r="202" spans="1:65" s="1" customFormat="1">
      <c r="A202" s="33"/>
      <c r="B202" s="34"/>
      <c r="C202" s="35"/>
      <c r="D202" s="198" t="s">
        <v>131</v>
      </c>
      <c r="E202" s="35"/>
      <c r="F202" s="199" t="s">
        <v>702</v>
      </c>
      <c r="G202" s="35"/>
      <c r="H202" s="35"/>
      <c r="I202" s="200"/>
      <c r="J202" s="35"/>
      <c r="K202" s="35"/>
      <c r="L202" s="38"/>
      <c r="M202" s="201"/>
      <c r="N202" s="202"/>
      <c r="O202" s="70"/>
      <c r="P202" s="70"/>
      <c r="Q202" s="70"/>
      <c r="R202" s="70"/>
      <c r="S202" s="70"/>
      <c r="T202" s="71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6" t="s">
        <v>131</v>
      </c>
      <c r="AU202" s="16" t="s">
        <v>88</v>
      </c>
    </row>
    <row r="203" spans="1:65" s="12" customFormat="1">
      <c r="B203" s="204"/>
      <c r="C203" s="205"/>
      <c r="D203" s="198" t="s">
        <v>135</v>
      </c>
      <c r="E203" s="206" t="s">
        <v>1</v>
      </c>
      <c r="F203" s="207" t="s">
        <v>704</v>
      </c>
      <c r="G203" s="205"/>
      <c r="H203" s="208">
        <v>10.5</v>
      </c>
      <c r="I203" s="209"/>
      <c r="J203" s="205"/>
      <c r="K203" s="205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135</v>
      </c>
      <c r="AU203" s="214" t="s">
        <v>88</v>
      </c>
      <c r="AV203" s="12" t="s">
        <v>88</v>
      </c>
      <c r="AW203" s="12" t="s">
        <v>32</v>
      </c>
      <c r="AX203" s="12" t="s">
        <v>86</v>
      </c>
      <c r="AY203" s="214" t="s">
        <v>122</v>
      </c>
    </row>
    <row r="204" spans="1:65" s="1" customFormat="1" ht="24.2" customHeight="1">
      <c r="A204" s="33"/>
      <c r="B204" s="34"/>
      <c r="C204" s="185" t="s">
        <v>424</v>
      </c>
      <c r="D204" s="185" t="s">
        <v>124</v>
      </c>
      <c r="E204" s="186" t="s">
        <v>705</v>
      </c>
      <c r="F204" s="187" t="s">
        <v>706</v>
      </c>
      <c r="G204" s="188" t="s">
        <v>217</v>
      </c>
      <c r="H204" s="189">
        <v>0</v>
      </c>
      <c r="I204" s="190"/>
      <c r="J204" s="191">
        <f>ROUND(I204*H204,2)</f>
        <v>0</v>
      </c>
      <c r="K204" s="187" t="s">
        <v>128</v>
      </c>
      <c r="L204" s="38"/>
      <c r="M204" s="192" t="s">
        <v>1</v>
      </c>
      <c r="N204" s="193" t="s">
        <v>43</v>
      </c>
      <c r="O204" s="70"/>
      <c r="P204" s="194">
        <f>O204*H204</f>
        <v>0</v>
      </c>
      <c r="Q204" s="194">
        <v>0</v>
      </c>
      <c r="R204" s="194">
        <f>Q204*H204</f>
        <v>0</v>
      </c>
      <c r="S204" s="194">
        <v>0</v>
      </c>
      <c r="T204" s="19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6" t="s">
        <v>129</v>
      </c>
      <c r="AT204" s="196" t="s">
        <v>124</v>
      </c>
      <c r="AU204" s="196" t="s">
        <v>88</v>
      </c>
      <c r="AY204" s="16" t="s">
        <v>122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6" t="s">
        <v>86</v>
      </c>
      <c r="BK204" s="197">
        <f>ROUND(I204*H204,2)</f>
        <v>0</v>
      </c>
      <c r="BL204" s="16" t="s">
        <v>129</v>
      </c>
      <c r="BM204" s="196" t="s">
        <v>707</v>
      </c>
    </row>
    <row r="205" spans="1:65" s="1" customFormat="1" ht="19.5">
      <c r="A205" s="33"/>
      <c r="B205" s="34"/>
      <c r="C205" s="35"/>
      <c r="D205" s="198" t="s">
        <v>131</v>
      </c>
      <c r="E205" s="35"/>
      <c r="F205" s="199" t="s">
        <v>708</v>
      </c>
      <c r="G205" s="35"/>
      <c r="H205" s="35"/>
      <c r="I205" s="200"/>
      <c r="J205" s="35"/>
      <c r="K205" s="35"/>
      <c r="L205" s="38"/>
      <c r="M205" s="201"/>
      <c r="N205" s="202"/>
      <c r="O205" s="70"/>
      <c r="P205" s="70"/>
      <c r="Q205" s="70"/>
      <c r="R205" s="70"/>
      <c r="S205" s="70"/>
      <c r="T205" s="71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131</v>
      </c>
      <c r="AU205" s="16" t="s">
        <v>88</v>
      </c>
    </row>
    <row r="206" spans="1:65" s="1" customFormat="1" ht="24.2" customHeight="1">
      <c r="A206" s="33"/>
      <c r="B206" s="34"/>
      <c r="C206" s="240" t="s">
        <v>433</v>
      </c>
      <c r="D206" s="240" t="s">
        <v>279</v>
      </c>
      <c r="E206" s="241" t="s">
        <v>434</v>
      </c>
      <c r="F206" s="242" t="s">
        <v>709</v>
      </c>
      <c r="G206" s="243" t="s">
        <v>300</v>
      </c>
      <c r="H206" s="244">
        <v>0</v>
      </c>
      <c r="I206" s="245"/>
      <c r="J206" s="246">
        <f>ROUND(I206*H206,2)</f>
        <v>0</v>
      </c>
      <c r="K206" s="242" t="s">
        <v>1</v>
      </c>
      <c r="L206" s="247"/>
      <c r="M206" s="248" t="s">
        <v>1</v>
      </c>
      <c r="N206" s="249" t="s">
        <v>43</v>
      </c>
      <c r="O206" s="70"/>
      <c r="P206" s="194">
        <f>O206*H206</f>
        <v>0</v>
      </c>
      <c r="Q206" s="194">
        <v>1E-3</v>
      </c>
      <c r="R206" s="194">
        <f>Q206*H206</f>
        <v>0</v>
      </c>
      <c r="S206" s="194">
        <v>0</v>
      </c>
      <c r="T206" s="195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6" t="s">
        <v>171</v>
      </c>
      <c r="AT206" s="196" t="s">
        <v>279</v>
      </c>
      <c r="AU206" s="196" t="s">
        <v>88</v>
      </c>
      <c r="AY206" s="16" t="s">
        <v>122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6" t="s">
        <v>86</v>
      </c>
      <c r="BK206" s="197">
        <f>ROUND(I206*H206,2)</f>
        <v>0</v>
      </c>
      <c r="BL206" s="16" t="s">
        <v>129</v>
      </c>
      <c r="BM206" s="196" t="s">
        <v>710</v>
      </c>
    </row>
    <row r="207" spans="1:65" s="1" customFormat="1" ht="19.5">
      <c r="A207" s="33"/>
      <c r="B207" s="34"/>
      <c r="C207" s="35"/>
      <c r="D207" s="198" t="s">
        <v>131</v>
      </c>
      <c r="E207" s="35"/>
      <c r="F207" s="199" t="s">
        <v>709</v>
      </c>
      <c r="G207" s="35"/>
      <c r="H207" s="35"/>
      <c r="I207" s="200"/>
      <c r="J207" s="35"/>
      <c r="K207" s="35"/>
      <c r="L207" s="38"/>
      <c r="M207" s="201"/>
      <c r="N207" s="202"/>
      <c r="O207" s="70"/>
      <c r="P207" s="70"/>
      <c r="Q207" s="70"/>
      <c r="R207" s="70"/>
      <c r="S207" s="70"/>
      <c r="T207" s="71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131</v>
      </c>
      <c r="AU207" s="16" t="s">
        <v>88</v>
      </c>
    </row>
    <row r="208" spans="1:65" s="12" customFormat="1">
      <c r="B208" s="204"/>
      <c r="C208" s="205"/>
      <c r="D208" s="198" t="s">
        <v>135</v>
      </c>
      <c r="E208" s="206" t="s">
        <v>1</v>
      </c>
      <c r="F208" s="207" t="s">
        <v>711</v>
      </c>
      <c r="G208" s="205"/>
      <c r="H208" s="208">
        <v>0.35</v>
      </c>
      <c r="I208" s="209"/>
      <c r="J208" s="205"/>
      <c r="K208" s="205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135</v>
      </c>
      <c r="AU208" s="214" t="s">
        <v>88</v>
      </c>
      <c r="AV208" s="12" t="s">
        <v>88</v>
      </c>
      <c r="AW208" s="12" t="s">
        <v>32</v>
      </c>
      <c r="AX208" s="12" t="s">
        <v>86</v>
      </c>
      <c r="AY208" s="214" t="s">
        <v>122</v>
      </c>
    </row>
    <row r="209" spans="1:65" s="1" customFormat="1" ht="24.2" customHeight="1">
      <c r="A209" s="33"/>
      <c r="B209" s="34"/>
      <c r="C209" s="185" t="s">
        <v>439</v>
      </c>
      <c r="D209" s="185" t="s">
        <v>124</v>
      </c>
      <c r="E209" s="186" t="s">
        <v>712</v>
      </c>
      <c r="F209" s="187" t="s">
        <v>713</v>
      </c>
      <c r="G209" s="188" t="s">
        <v>127</v>
      </c>
      <c r="H209" s="189">
        <v>0</v>
      </c>
      <c r="I209" s="190"/>
      <c r="J209" s="191">
        <f>ROUND(I209*H209,2)</f>
        <v>0</v>
      </c>
      <c r="K209" s="187" t="s">
        <v>128</v>
      </c>
      <c r="L209" s="38"/>
      <c r="M209" s="192" t="s">
        <v>1</v>
      </c>
      <c r="N209" s="193" t="s">
        <v>43</v>
      </c>
      <c r="O209" s="70"/>
      <c r="P209" s="194">
        <f>O209*H209</f>
        <v>0</v>
      </c>
      <c r="Q209" s="194">
        <v>3.0000000000000001E-5</v>
      </c>
      <c r="R209" s="194">
        <f>Q209*H209</f>
        <v>0</v>
      </c>
      <c r="S209" s="194">
        <v>0</v>
      </c>
      <c r="T209" s="195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6" t="s">
        <v>129</v>
      </c>
      <c r="AT209" s="196" t="s">
        <v>124</v>
      </c>
      <c r="AU209" s="196" t="s">
        <v>88</v>
      </c>
      <c r="AY209" s="16" t="s">
        <v>122</v>
      </c>
      <c r="BE209" s="197">
        <f>IF(N209="základní",J209,0)</f>
        <v>0</v>
      </c>
      <c r="BF209" s="197">
        <f>IF(N209="snížená",J209,0)</f>
        <v>0</v>
      </c>
      <c r="BG209" s="197">
        <f>IF(N209="zákl. přenesená",J209,0)</f>
        <v>0</v>
      </c>
      <c r="BH209" s="197">
        <f>IF(N209="sníž. přenesená",J209,0)</f>
        <v>0</v>
      </c>
      <c r="BI209" s="197">
        <f>IF(N209="nulová",J209,0)</f>
        <v>0</v>
      </c>
      <c r="BJ209" s="16" t="s">
        <v>86</v>
      </c>
      <c r="BK209" s="197">
        <f>ROUND(I209*H209,2)</f>
        <v>0</v>
      </c>
      <c r="BL209" s="16" t="s">
        <v>129</v>
      </c>
      <c r="BM209" s="196" t="s">
        <v>714</v>
      </c>
    </row>
    <row r="210" spans="1:65" s="1" customFormat="1" ht="19.5">
      <c r="A210" s="33"/>
      <c r="B210" s="34"/>
      <c r="C210" s="35"/>
      <c r="D210" s="198" t="s">
        <v>131</v>
      </c>
      <c r="E210" s="35"/>
      <c r="F210" s="199" t="s">
        <v>715</v>
      </c>
      <c r="G210" s="35"/>
      <c r="H210" s="35"/>
      <c r="I210" s="200"/>
      <c r="J210" s="35"/>
      <c r="K210" s="35"/>
      <c r="L210" s="38"/>
      <c r="M210" s="201"/>
      <c r="N210" s="202"/>
      <c r="O210" s="70"/>
      <c r="P210" s="70"/>
      <c r="Q210" s="70"/>
      <c r="R210" s="70"/>
      <c r="S210" s="70"/>
      <c r="T210" s="71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6" t="s">
        <v>131</v>
      </c>
      <c r="AU210" s="16" t="s">
        <v>88</v>
      </c>
    </row>
    <row r="211" spans="1:65" s="12" customFormat="1">
      <c r="B211" s="204"/>
      <c r="C211" s="205"/>
      <c r="D211" s="198" t="s">
        <v>135</v>
      </c>
      <c r="E211" s="206" t="s">
        <v>1</v>
      </c>
      <c r="F211" s="207" t="s">
        <v>716</v>
      </c>
      <c r="G211" s="205"/>
      <c r="H211" s="208">
        <v>6.3</v>
      </c>
      <c r="I211" s="209"/>
      <c r="J211" s="205"/>
      <c r="K211" s="205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135</v>
      </c>
      <c r="AU211" s="214" t="s">
        <v>88</v>
      </c>
      <c r="AV211" s="12" t="s">
        <v>88</v>
      </c>
      <c r="AW211" s="12" t="s">
        <v>32</v>
      </c>
      <c r="AX211" s="12" t="s">
        <v>86</v>
      </c>
      <c r="AY211" s="214" t="s">
        <v>122</v>
      </c>
    </row>
    <row r="212" spans="1:65" s="1" customFormat="1" ht="24.2" customHeight="1">
      <c r="A212" s="33"/>
      <c r="B212" s="34"/>
      <c r="C212" s="240" t="s">
        <v>445</v>
      </c>
      <c r="D212" s="240" t="s">
        <v>279</v>
      </c>
      <c r="E212" s="241" t="s">
        <v>440</v>
      </c>
      <c r="F212" s="242" t="s">
        <v>717</v>
      </c>
      <c r="G212" s="243" t="s">
        <v>316</v>
      </c>
      <c r="H212" s="244">
        <v>0</v>
      </c>
      <c r="I212" s="245"/>
      <c r="J212" s="246">
        <f>ROUND(I212*H212,2)</f>
        <v>0</v>
      </c>
      <c r="K212" s="242" t="s">
        <v>1</v>
      </c>
      <c r="L212" s="247"/>
      <c r="M212" s="248" t="s">
        <v>1</v>
      </c>
      <c r="N212" s="249" t="s">
        <v>43</v>
      </c>
      <c r="O212" s="70"/>
      <c r="P212" s="194">
        <f>O212*H212</f>
        <v>0</v>
      </c>
      <c r="Q212" s="194">
        <v>5.9999999999999995E-4</v>
      </c>
      <c r="R212" s="194">
        <f>Q212*H212</f>
        <v>0</v>
      </c>
      <c r="S212" s="194">
        <v>0</v>
      </c>
      <c r="T212" s="19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171</v>
      </c>
      <c r="AT212" s="196" t="s">
        <v>279</v>
      </c>
      <c r="AU212" s="196" t="s">
        <v>88</v>
      </c>
      <c r="AY212" s="16" t="s">
        <v>122</v>
      </c>
      <c r="BE212" s="197">
        <f>IF(N212="základní",J212,0)</f>
        <v>0</v>
      </c>
      <c r="BF212" s="197">
        <f>IF(N212="snížená",J212,0)</f>
        <v>0</v>
      </c>
      <c r="BG212" s="197">
        <f>IF(N212="zákl. přenesená",J212,0)</f>
        <v>0</v>
      </c>
      <c r="BH212" s="197">
        <f>IF(N212="sníž. přenesená",J212,0)</f>
        <v>0</v>
      </c>
      <c r="BI212" s="197">
        <f>IF(N212="nulová",J212,0)</f>
        <v>0</v>
      </c>
      <c r="BJ212" s="16" t="s">
        <v>86</v>
      </c>
      <c r="BK212" s="197">
        <f>ROUND(I212*H212,2)</f>
        <v>0</v>
      </c>
      <c r="BL212" s="16" t="s">
        <v>129</v>
      </c>
      <c r="BM212" s="196" t="s">
        <v>718</v>
      </c>
    </row>
    <row r="213" spans="1:65" s="1" customFormat="1" ht="19.5">
      <c r="A213" s="33"/>
      <c r="B213" s="34"/>
      <c r="C213" s="35"/>
      <c r="D213" s="198" t="s">
        <v>131</v>
      </c>
      <c r="E213" s="35"/>
      <c r="F213" s="199" t="s">
        <v>717</v>
      </c>
      <c r="G213" s="35"/>
      <c r="H213" s="35"/>
      <c r="I213" s="200"/>
      <c r="J213" s="35"/>
      <c r="K213" s="35"/>
      <c r="L213" s="38"/>
      <c r="M213" s="201"/>
      <c r="N213" s="202"/>
      <c r="O213" s="70"/>
      <c r="P213" s="70"/>
      <c r="Q213" s="70"/>
      <c r="R213" s="70"/>
      <c r="S213" s="70"/>
      <c r="T213" s="71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131</v>
      </c>
      <c r="AU213" s="16" t="s">
        <v>88</v>
      </c>
    </row>
    <row r="214" spans="1:65" s="12" customFormat="1">
      <c r="B214" s="204"/>
      <c r="C214" s="205"/>
      <c r="D214" s="198" t="s">
        <v>135</v>
      </c>
      <c r="E214" s="206" t="s">
        <v>1</v>
      </c>
      <c r="F214" s="207" t="s">
        <v>719</v>
      </c>
      <c r="G214" s="205"/>
      <c r="H214" s="208">
        <v>3.5</v>
      </c>
      <c r="I214" s="209"/>
      <c r="J214" s="205"/>
      <c r="K214" s="205"/>
      <c r="L214" s="210"/>
      <c r="M214" s="211"/>
      <c r="N214" s="212"/>
      <c r="O214" s="212"/>
      <c r="P214" s="212"/>
      <c r="Q214" s="212"/>
      <c r="R214" s="212"/>
      <c r="S214" s="212"/>
      <c r="T214" s="213"/>
      <c r="AT214" s="214" t="s">
        <v>135</v>
      </c>
      <c r="AU214" s="214" t="s">
        <v>88</v>
      </c>
      <c r="AV214" s="12" t="s">
        <v>88</v>
      </c>
      <c r="AW214" s="12" t="s">
        <v>32</v>
      </c>
      <c r="AX214" s="12" t="s">
        <v>86</v>
      </c>
      <c r="AY214" s="214" t="s">
        <v>122</v>
      </c>
    </row>
    <row r="215" spans="1:65" s="1" customFormat="1" ht="16.5" customHeight="1">
      <c r="A215" s="33"/>
      <c r="B215" s="34"/>
      <c r="C215" s="240" t="s">
        <v>452</v>
      </c>
      <c r="D215" s="240" t="s">
        <v>279</v>
      </c>
      <c r="E215" s="241" t="s">
        <v>466</v>
      </c>
      <c r="F215" s="242" t="s">
        <v>720</v>
      </c>
      <c r="G215" s="243" t="s">
        <v>316</v>
      </c>
      <c r="H215" s="244">
        <v>0</v>
      </c>
      <c r="I215" s="245"/>
      <c r="J215" s="246">
        <f>ROUND(I215*H215,2)</f>
        <v>0</v>
      </c>
      <c r="K215" s="242" t="s">
        <v>1</v>
      </c>
      <c r="L215" s="247"/>
      <c r="M215" s="248" t="s">
        <v>1</v>
      </c>
      <c r="N215" s="249" t="s">
        <v>43</v>
      </c>
      <c r="O215" s="70"/>
      <c r="P215" s="194">
        <f>O215*H215</f>
        <v>0</v>
      </c>
      <c r="Q215" s="194">
        <v>0</v>
      </c>
      <c r="R215" s="194">
        <f>Q215*H215</f>
        <v>0</v>
      </c>
      <c r="S215" s="194">
        <v>0</v>
      </c>
      <c r="T215" s="195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6" t="s">
        <v>171</v>
      </c>
      <c r="AT215" s="196" t="s">
        <v>279</v>
      </c>
      <c r="AU215" s="196" t="s">
        <v>88</v>
      </c>
      <c r="AY215" s="16" t="s">
        <v>122</v>
      </c>
      <c r="BE215" s="197">
        <f>IF(N215="základní",J215,0)</f>
        <v>0</v>
      </c>
      <c r="BF215" s="197">
        <f>IF(N215="snížená",J215,0)</f>
        <v>0</v>
      </c>
      <c r="BG215" s="197">
        <f>IF(N215="zákl. přenesená",J215,0)</f>
        <v>0</v>
      </c>
      <c r="BH215" s="197">
        <f>IF(N215="sníž. přenesená",J215,0)</f>
        <v>0</v>
      </c>
      <c r="BI215" s="197">
        <f>IF(N215="nulová",J215,0)</f>
        <v>0</v>
      </c>
      <c r="BJ215" s="16" t="s">
        <v>86</v>
      </c>
      <c r="BK215" s="197">
        <f>ROUND(I215*H215,2)</f>
        <v>0</v>
      </c>
      <c r="BL215" s="16" t="s">
        <v>129</v>
      </c>
      <c r="BM215" s="196" t="s">
        <v>721</v>
      </c>
    </row>
    <row r="216" spans="1:65" s="1" customFormat="1">
      <c r="A216" s="33"/>
      <c r="B216" s="34"/>
      <c r="C216" s="35"/>
      <c r="D216" s="198" t="s">
        <v>131</v>
      </c>
      <c r="E216" s="35"/>
      <c r="F216" s="199" t="s">
        <v>720</v>
      </c>
      <c r="G216" s="35"/>
      <c r="H216" s="35"/>
      <c r="I216" s="200"/>
      <c r="J216" s="35"/>
      <c r="K216" s="35"/>
      <c r="L216" s="38"/>
      <c r="M216" s="201"/>
      <c r="N216" s="202"/>
      <c r="O216" s="70"/>
      <c r="P216" s="70"/>
      <c r="Q216" s="70"/>
      <c r="R216" s="70"/>
      <c r="S216" s="70"/>
      <c r="T216" s="71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6" t="s">
        <v>131</v>
      </c>
      <c r="AU216" s="16" t="s">
        <v>88</v>
      </c>
    </row>
    <row r="217" spans="1:65" s="12" customFormat="1">
      <c r="B217" s="204"/>
      <c r="C217" s="205"/>
      <c r="D217" s="198" t="s">
        <v>135</v>
      </c>
      <c r="E217" s="206" t="s">
        <v>1</v>
      </c>
      <c r="F217" s="207" t="s">
        <v>722</v>
      </c>
      <c r="G217" s="205"/>
      <c r="H217" s="208">
        <v>6.3</v>
      </c>
      <c r="I217" s="209"/>
      <c r="J217" s="205"/>
      <c r="K217" s="205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135</v>
      </c>
      <c r="AU217" s="214" t="s">
        <v>88</v>
      </c>
      <c r="AV217" s="12" t="s">
        <v>88</v>
      </c>
      <c r="AW217" s="12" t="s">
        <v>32</v>
      </c>
      <c r="AX217" s="12" t="s">
        <v>86</v>
      </c>
      <c r="AY217" s="214" t="s">
        <v>122</v>
      </c>
    </row>
    <row r="218" spans="1:65" s="1" customFormat="1" ht="24.2" customHeight="1">
      <c r="A218" s="33"/>
      <c r="B218" s="34"/>
      <c r="C218" s="185" t="s">
        <v>459</v>
      </c>
      <c r="D218" s="185" t="s">
        <v>124</v>
      </c>
      <c r="E218" s="186" t="s">
        <v>723</v>
      </c>
      <c r="F218" s="187" t="s">
        <v>724</v>
      </c>
      <c r="G218" s="188" t="s">
        <v>127</v>
      </c>
      <c r="H218" s="189">
        <v>0</v>
      </c>
      <c r="I218" s="190"/>
      <c r="J218" s="191">
        <f>ROUND(I218*H218,2)</f>
        <v>0</v>
      </c>
      <c r="K218" s="187" t="s">
        <v>128</v>
      </c>
      <c r="L218" s="38"/>
      <c r="M218" s="192" t="s">
        <v>1</v>
      </c>
      <c r="N218" s="193" t="s">
        <v>43</v>
      </c>
      <c r="O218" s="70"/>
      <c r="P218" s="194">
        <f>O218*H218</f>
        <v>0</v>
      </c>
      <c r="Q218" s="194">
        <v>0</v>
      </c>
      <c r="R218" s="194">
        <f>Q218*H218</f>
        <v>0</v>
      </c>
      <c r="S218" s="194">
        <v>0</v>
      </c>
      <c r="T218" s="195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6" t="s">
        <v>129</v>
      </c>
      <c r="AT218" s="196" t="s">
        <v>124</v>
      </c>
      <c r="AU218" s="196" t="s">
        <v>88</v>
      </c>
      <c r="AY218" s="16" t="s">
        <v>122</v>
      </c>
      <c r="BE218" s="197">
        <f>IF(N218="základní",J218,0)</f>
        <v>0</v>
      </c>
      <c r="BF218" s="197">
        <f>IF(N218="snížená",J218,0)</f>
        <v>0</v>
      </c>
      <c r="BG218" s="197">
        <f>IF(N218="zákl. přenesená",J218,0)</f>
        <v>0</v>
      </c>
      <c r="BH218" s="197">
        <f>IF(N218="sníž. přenesená",J218,0)</f>
        <v>0</v>
      </c>
      <c r="BI218" s="197">
        <f>IF(N218="nulová",J218,0)</f>
        <v>0</v>
      </c>
      <c r="BJ218" s="16" t="s">
        <v>86</v>
      </c>
      <c r="BK218" s="197">
        <f>ROUND(I218*H218,2)</f>
        <v>0</v>
      </c>
      <c r="BL218" s="16" t="s">
        <v>129</v>
      </c>
      <c r="BM218" s="196" t="s">
        <v>725</v>
      </c>
    </row>
    <row r="219" spans="1:65" s="1" customFormat="1" ht="19.5">
      <c r="A219" s="33"/>
      <c r="B219" s="34"/>
      <c r="C219" s="35"/>
      <c r="D219" s="198" t="s">
        <v>131</v>
      </c>
      <c r="E219" s="35"/>
      <c r="F219" s="199" t="s">
        <v>726</v>
      </c>
      <c r="G219" s="35"/>
      <c r="H219" s="35"/>
      <c r="I219" s="200"/>
      <c r="J219" s="35"/>
      <c r="K219" s="35"/>
      <c r="L219" s="38"/>
      <c r="M219" s="201"/>
      <c r="N219" s="202"/>
      <c r="O219" s="70"/>
      <c r="P219" s="70"/>
      <c r="Q219" s="70"/>
      <c r="R219" s="70"/>
      <c r="S219" s="70"/>
      <c r="T219" s="71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6" t="s">
        <v>131</v>
      </c>
      <c r="AU219" s="16" t="s">
        <v>88</v>
      </c>
    </row>
    <row r="220" spans="1:65" s="12" customFormat="1">
      <c r="B220" s="204"/>
      <c r="C220" s="205"/>
      <c r="D220" s="198" t="s">
        <v>135</v>
      </c>
      <c r="E220" s="206" t="s">
        <v>1</v>
      </c>
      <c r="F220" s="207" t="s">
        <v>727</v>
      </c>
      <c r="G220" s="205"/>
      <c r="H220" s="208">
        <v>5.6</v>
      </c>
      <c r="I220" s="209"/>
      <c r="J220" s="205"/>
      <c r="K220" s="205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135</v>
      </c>
      <c r="AU220" s="214" t="s">
        <v>88</v>
      </c>
      <c r="AV220" s="12" t="s">
        <v>88</v>
      </c>
      <c r="AW220" s="12" t="s">
        <v>32</v>
      </c>
      <c r="AX220" s="12" t="s">
        <v>86</v>
      </c>
      <c r="AY220" s="214" t="s">
        <v>122</v>
      </c>
    </row>
    <row r="221" spans="1:65" s="1" customFormat="1" ht="16.5" customHeight="1">
      <c r="A221" s="33"/>
      <c r="B221" s="34"/>
      <c r="C221" s="240" t="s">
        <v>465</v>
      </c>
      <c r="D221" s="240" t="s">
        <v>279</v>
      </c>
      <c r="E221" s="241" t="s">
        <v>476</v>
      </c>
      <c r="F221" s="242" t="s">
        <v>728</v>
      </c>
      <c r="G221" s="243" t="s">
        <v>235</v>
      </c>
      <c r="H221" s="244">
        <v>0</v>
      </c>
      <c r="I221" s="245"/>
      <c r="J221" s="246">
        <f>ROUND(I221*H221,2)</f>
        <v>0</v>
      </c>
      <c r="K221" s="242" t="s">
        <v>1</v>
      </c>
      <c r="L221" s="247"/>
      <c r="M221" s="248" t="s">
        <v>1</v>
      </c>
      <c r="N221" s="249" t="s">
        <v>43</v>
      </c>
      <c r="O221" s="70"/>
      <c r="P221" s="194">
        <f>O221*H221</f>
        <v>0</v>
      </c>
      <c r="Q221" s="194">
        <v>0.3</v>
      </c>
      <c r="R221" s="194">
        <f>Q221*H221</f>
        <v>0</v>
      </c>
      <c r="S221" s="194">
        <v>0</v>
      </c>
      <c r="T221" s="195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6" t="s">
        <v>171</v>
      </c>
      <c r="AT221" s="196" t="s">
        <v>279</v>
      </c>
      <c r="AU221" s="196" t="s">
        <v>88</v>
      </c>
      <c r="AY221" s="16" t="s">
        <v>122</v>
      </c>
      <c r="BE221" s="197">
        <f>IF(N221="základní",J221,0)</f>
        <v>0</v>
      </c>
      <c r="BF221" s="197">
        <f>IF(N221="snížená",J221,0)</f>
        <v>0</v>
      </c>
      <c r="BG221" s="197">
        <f>IF(N221="zákl. přenesená",J221,0)</f>
        <v>0</v>
      </c>
      <c r="BH221" s="197">
        <f>IF(N221="sníž. přenesená",J221,0)</f>
        <v>0</v>
      </c>
      <c r="BI221" s="197">
        <f>IF(N221="nulová",J221,0)</f>
        <v>0</v>
      </c>
      <c r="BJ221" s="16" t="s">
        <v>86</v>
      </c>
      <c r="BK221" s="197">
        <f>ROUND(I221*H221,2)</f>
        <v>0</v>
      </c>
      <c r="BL221" s="16" t="s">
        <v>129</v>
      </c>
      <c r="BM221" s="196" t="s">
        <v>729</v>
      </c>
    </row>
    <row r="222" spans="1:65" s="1" customFormat="1">
      <c r="A222" s="33"/>
      <c r="B222" s="34"/>
      <c r="C222" s="35"/>
      <c r="D222" s="198" t="s">
        <v>131</v>
      </c>
      <c r="E222" s="35"/>
      <c r="F222" s="199" t="s">
        <v>728</v>
      </c>
      <c r="G222" s="35"/>
      <c r="H222" s="35"/>
      <c r="I222" s="200"/>
      <c r="J222" s="35"/>
      <c r="K222" s="35"/>
      <c r="L222" s="38"/>
      <c r="M222" s="201"/>
      <c r="N222" s="202"/>
      <c r="O222" s="70"/>
      <c r="P222" s="70"/>
      <c r="Q222" s="70"/>
      <c r="R222" s="70"/>
      <c r="S222" s="70"/>
      <c r="T222" s="71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6" t="s">
        <v>131</v>
      </c>
      <c r="AU222" s="16" t="s">
        <v>88</v>
      </c>
    </row>
    <row r="223" spans="1:65" s="12" customFormat="1">
      <c r="B223" s="204"/>
      <c r="C223" s="205"/>
      <c r="D223" s="198" t="s">
        <v>135</v>
      </c>
      <c r="E223" s="206" t="s">
        <v>1</v>
      </c>
      <c r="F223" s="207" t="s">
        <v>730</v>
      </c>
      <c r="G223" s="205"/>
      <c r="H223" s="208">
        <v>0.44800000000000001</v>
      </c>
      <c r="I223" s="209"/>
      <c r="J223" s="205"/>
      <c r="K223" s="205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135</v>
      </c>
      <c r="AU223" s="214" t="s">
        <v>88</v>
      </c>
      <c r="AV223" s="12" t="s">
        <v>88</v>
      </c>
      <c r="AW223" s="12" t="s">
        <v>32</v>
      </c>
      <c r="AX223" s="12" t="s">
        <v>86</v>
      </c>
      <c r="AY223" s="214" t="s">
        <v>122</v>
      </c>
    </row>
    <row r="224" spans="1:65" s="1" customFormat="1" ht="24.2" customHeight="1">
      <c r="A224" s="33"/>
      <c r="B224" s="34"/>
      <c r="C224" s="185" t="s">
        <v>469</v>
      </c>
      <c r="D224" s="185" t="s">
        <v>124</v>
      </c>
      <c r="E224" s="186" t="s">
        <v>731</v>
      </c>
      <c r="F224" s="187" t="s">
        <v>732</v>
      </c>
      <c r="G224" s="188" t="s">
        <v>144</v>
      </c>
      <c r="H224" s="189">
        <v>0</v>
      </c>
      <c r="I224" s="190"/>
      <c r="J224" s="191">
        <f>ROUND(I224*H224,2)</f>
        <v>0</v>
      </c>
      <c r="K224" s="187" t="s">
        <v>128</v>
      </c>
      <c r="L224" s="38"/>
      <c r="M224" s="192" t="s">
        <v>1</v>
      </c>
      <c r="N224" s="193" t="s">
        <v>43</v>
      </c>
      <c r="O224" s="70"/>
      <c r="P224" s="194">
        <f>O224*H224</f>
        <v>0</v>
      </c>
      <c r="Q224" s="194">
        <v>2.0799999999999998E-3</v>
      </c>
      <c r="R224" s="194">
        <f>Q224*H224</f>
        <v>0</v>
      </c>
      <c r="S224" s="194">
        <v>0</v>
      </c>
      <c r="T224" s="195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6" t="s">
        <v>129</v>
      </c>
      <c r="AT224" s="196" t="s">
        <v>124</v>
      </c>
      <c r="AU224" s="196" t="s">
        <v>88</v>
      </c>
      <c r="AY224" s="16" t="s">
        <v>122</v>
      </c>
      <c r="BE224" s="197">
        <f>IF(N224="základní",J224,0)</f>
        <v>0</v>
      </c>
      <c r="BF224" s="197">
        <f>IF(N224="snížená",J224,0)</f>
        <v>0</v>
      </c>
      <c r="BG224" s="197">
        <f>IF(N224="zákl. přenesená",J224,0)</f>
        <v>0</v>
      </c>
      <c r="BH224" s="197">
        <f>IF(N224="sníž. přenesená",J224,0)</f>
        <v>0</v>
      </c>
      <c r="BI224" s="197">
        <f>IF(N224="nulová",J224,0)</f>
        <v>0</v>
      </c>
      <c r="BJ224" s="16" t="s">
        <v>86</v>
      </c>
      <c r="BK224" s="197">
        <f>ROUND(I224*H224,2)</f>
        <v>0</v>
      </c>
      <c r="BL224" s="16" t="s">
        <v>129</v>
      </c>
      <c r="BM224" s="196" t="s">
        <v>733</v>
      </c>
    </row>
    <row r="225" spans="1:65" s="1" customFormat="1" ht="19.5">
      <c r="A225" s="33"/>
      <c r="B225" s="34"/>
      <c r="C225" s="35"/>
      <c r="D225" s="198" t="s">
        <v>131</v>
      </c>
      <c r="E225" s="35"/>
      <c r="F225" s="199" t="s">
        <v>734</v>
      </c>
      <c r="G225" s="35"/>
      <c r="H225" s="35"/>
      <c r="I225" s="200"/>
      <c r="J225" s="35"/>
      <c r="K225" s="35"/>
      <c r="L225" s="38"/>
      <c r="M225" s="201"/>
      <c r="N225" s="202"/>
      <c r="O225" s="70"/>
      <c r="P225" s="70"/>
      <c r="Q225" s="70"/>
      <c r="R225" s="70"/>
      <c r="S225" s="70"/>
      <c r="T225" s="71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131</v>
      </c>
      <c r="AU225" s="16" t="s">
        <v>88</v>
      </c>
    </row>
    <row r="226" spans="1:65" s="1" customFormat="1" ht="24.2" customHeight="1">
      <c r="A226" s="33"/>
      <c r="B226" s="34"/>
      <c r="C226" s="240" t="s">
        <v>475</v>
      </c>
      <c r="D226" s="240" t="s">
        <v>279</v>
      </c>
      <c r="E226" s="241" t="s">
        <v>488</v>
      </c>
      <c r="F226" s="242" t="s">
        <v>735</v>
      </c>
      <c r="G226" s="243" t="s">
        <v>316</v>
      </c>
      <c r="H226" s="244">
        <v>0</v>
      </c>
      <c r="I226" s="245"/>
      <c r="J226" s="246">
        <f>ROUND(I226*H226,2)</f>
        <v>0</v>
      </c>
      <c r="K226" s="242" t="s">
        <v>1</v>
      </c>
      <c r="L226" s="247"/>
      <c r="M226" s="248" t="s">
        <v>1</v>
      </c>
      <c r="N226" s="249" t="s">
        <v>43</v>
      </c>
      <c r="O226" s="70"/>
      <c r="P226" s="194">
        <f>O226*H226</f>
        <v>0</v>
      </c>
      <c r="Q226" s="194">
        <v>5.0000000000000001E-3</v>
      </c>
      <c r="R226" s="194">
        <f>Q226*H226</f>
        <v>0</v>
      </c>
      <c r="S226" s="194">
        <v>0</v>
      </c>
      <c r="T226" s="195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6" t="s">
        <v>171</v>
      </c>
      <c r="AT226" s="196" t="s">
        <v>279</v>
      </c>
      <c r="AU226" s="196" t="s">
        <v>88</v>
      </c>
      <c r="AY226" s="16" t="s">
        <v>122</v>
      </c>
      <c r="BE226" s="197">
        <f>IF(N226="základní",J226,0)</f>
        <v>0</v>
      </c>
      <c r="BF226" s="197">
        <f>IF(N226="snížená",J226,0)</f>
        <v>0</v>
      </c>
      <c r="BG226" s="197">
        <f>IF(N226="zákl. přenesená",J226,0)</f>
        <v>0</v>
      </c>
      <c r="BH226" s="197">
        <f>IF(N226="sníž. přenesená",J226,0)</f>
        <v>0</v>
      </c>
      <c r="BI226" s="197">
        <f>IF(N226="nulová",J226,0)</f>
        <v>0</v>
      </c>
      <c r="BJ226" s="16" t="s">
        <v>86</v>
      </c>
      <c r="BK226" s="197">
        <f>ROUND(I226*H226,2)</f>
        <v>0</v>
      </c>
      <c r="BL226" s="16" t="s">
        <v>129</v>
      </c>
      <c r="BM226" s="196" t="s">
        <v>736</v>
      </c>
    </row>
    <row r="227" spans="1:65" s="1" customFormat="1" ht="19.5">
      <c r="A227" s="33"/>
      <c r="B227" s="34"/>
      <c r="C227" s="35"/>
      <c r="D227" s="198" t="s">
        <v>131</v>
      </c>
      <c r="E227" s="35"/>
      <c r="F227" s="199" t="s">
        <v>735</v>
      </c>
      <c r="G227" s="35"/>
      <c r="H227" s="35"/>
      <c r="I227" s="200"/>
      <c r="J227" s="35"/>
      <c r="K227" s="35"/>
      <c r="L227" s="38"/>
      <c r="M227" s="201"/>
      <c r="N227" s="202"/>
      <c r="O227" s="70"/>
      <c r="P227" s="70"/>
      <c r="Q227" s="70"/>
      <c r="R227" s="70"/>
      <c r="S227" s="70"/>
      <c r="T227" s="71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T227" s="16" t="s">
        <v>131</v>
      </c>
      <c r="AU227" s="16" t="s">
        <v>88</v>
      </c>
    </row>
    <row r="228" spans="1:65" s="12" customFormat="1">
      <c r="B228" s="204"/>
      <c r="C228" s="205"/>
      <c r="D228" s="198" t="s">
        <v>135</v>
      </c>
      <c r="E228" s="206" t="s">
        <v>1</v>
      </c>
      <c r="F228" s="207" t="s">
        <v>737</v>
      </c>
      <c r="G228" s="205"/>
      <c r="H228" s="208">
        <v>4.9000000000000004</v>
      </c>
      <c r="I228" s="209"/>
      <c r="J228" s="205"/>
      <c r="K228" s="205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135</v>
      </c>
      <c r="AU228" s="214" t="s">
        <v>88</v>
      </c>
      <c r="AV228" s="12" t="s">
        <v>88</v>
      </c>
      <c r="AW228" s="12" t="s">
        <v>32</v>
      </c>
      <c r="AX228" s="12" t="s">
        <v>86</v>
      </c>
      <c r="AY228" s="214" t="s">
        <v>122</v>
      </c>
    </row>
    <row r="229" spans="1:65" s="1" customFormat="1" ht="16.5" customHeight="1">
      <c r="A229" s="33"/>
      <c r="B229" s="34"/>
      <c r="C229" s="185" t="s">
        <v>483</v>
      </c>
      <c r="D229" s="185" t="s">
        <v>124</v>
      </c>
      <c r="E229" s="186" t="s">
        <v>738</v>
      </c>
      <c r="F229" s="187" t="s">
        <v>739</v>
      </c>
      <c r="G229" s="188" t="s">
        <v>235</v>
      </c>
      <c r="H229" s="189">
        <v>0</v>
      </c>
      <c r="I229" s="190"/>
      <c r="J229" s="191">
        <f>ROUND(I229*H229,2)</f>
        <v>0</v>
      </c>
      <c r="K229" s="187" t="s">
        <v>128</v>
      </c>
      <c r="L229" s="38"/>
      <c r="M229" s="192" t="s">
        <v>1</v>
      </c>
      <c r="N229" s="193" t="s">
        <v>43</v>
      </c>
      <c r="O229" s="70"/>
      <c r="P229" s="194">
        <f>O229*H229</f>
        <v>0</v>
      </c>
      <c r="Q229" s="194">
        <v>0</v>
      </c>
      <c r="R229" s="194">
        <f>Q229*H229</f>
        <v>0</v>
      </c>
      <c r="S229" s="194">
        <v>0</v>
      </c>
      <c r="T229" s="195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6" t="s">
        <v>129</v>
      </c>
      <c r="AT229" s="196" t="s">
        <v>124</v>
      </c>
      <c r="AU229" s="196" t="s">
        <v>88</v>
      </c>
      <c r="AY229" s="16" t="s">
        <v>122</v>
      </c>
      <c r="BE229" s="197">
        <f>IF(N229="základní",J229,0)</f>
        <v>0</v>
      </c>
      <c r="BF229" s="197">
        <f>IF(N229="snížená",J229,0)</f>
        <v>0</v>
      </c>
      <c r="BG229" s="197">
        <f>IF(N229="zákl. přenesená",J229,0)</f>
        <v>0</v>
      </c>
      <c r="BH229" s="197">
        <f>IF(N229="sníž. přenesená",J229,0)</f>
        <v>0</v>
      </c>
      <c r="BI229" s="197">
        <f>IF(N229="nulová",J229,0)</f>
        <v>0</v>
      </c>
      <c r="BJ229" s="16" t="s">
        <v>86</v>
      </c>
      <c r="BK229" s="197">
        <f>ROUND(I229*H229,2)</f>
        <v>0</v>
      </c>
      <c r="BL229" s="16" t="s">
        <v>129</v>
      </c>
      <c r="BM229" s="196" t="s">
        <v>740</v>
      </c>
    </row>
    <row r="230" spans="1:65" s="1" customFormat="1">
      <c r="A230" s="33"/>
      <c r="B230" s="34"/>
      <c r="C230" s="35"/>
      <c r="D230" s="198" t="s">
        <v>131</v>
      </c>
      <c r="E230" s="35"/>
      <c r="F230" s="199" t="s">
        <v>741</v>
      </c>
      <c r="G230" s="35"/>
      <c r="H230" s="35"/>
      <c r="I230" s="200"/>
      <c r="J230" s="35"/>
      <c r="K230" s="35"/>
      <c r="L230" s="38"/>
      <c r="M230" s="201"/>
      <c r="N230" s="202"/>
      <c r="O230" s="70"/>
      <c r="P230" s="70"/>
      <c r="Q230" s="70"/>
      <c r="R230" s="70"/>
      <c r="S230" s="70"/>
      <c r="T230" s="71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131</v>
      </c>
      <c r="AU230" s="16" t="s">
        <v>88</v>
      </c>
    </row>
    <row r="231" spans="1:65" s="12" customFormat="1">
      <c r="B231" s="204"/>
      <c r="C231" s="205"/>
      <c r="D231" s="198" t="s">
        <v>135</v>
      </c>
      <c r="E231" s="206" t="s">
        <v>1</v>
      </c>
      <c r="F231" s="207" t="s">
        <v>742</v>
      </c>
      <c r="G231" s="205"/>
      <c r="H231" s="208">
        <v>1.68</v>
      </c>
      <c r="I231" s="209"/>
      <c r="J231" s="205"/>
      <c r="K231" s="205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135</v>
      </c>
      <c r="AU231" s="214" t="s">
        <v>88</v>
      </c>
      <c r="AV231" s="12" t="s">
        <v>88</v>
      </c>
      <c r="AW231" s="12" t="s">
        <v>32</v>
      </c>
      <c r="AX231" s="12" t="s">
        <v>86</v>
      </c>
      <c r="AY231" s="214" t="s">
        <v>122</v>
      </c>
    </row>
    <row r="232" spans="1:65" s="1" customFormat="1" ht="16.5" customHeight="1">
      <c r="A232" s="33"/>
      <c r="B232" s="34"/>
      <c r="C232" s="185" t="s">
        <v>487</v>
      </c>
      <c r="D232" s="185" t="s">
        <v>124</v>
      </c>
      <c r="E232" s="186" t="s">
        <v>743</v>
      </c>
      <c r="F232" s="187" t="s">
        <v>744</v>
      </c>
      <c r="G232" s="188" t="s">
        <v>235</v>
      </c>
      <c r="H232" s="189">
        <v>0</v>
      </c>
      <c r="I232" s="190"/>
      <c r="J232" s="191">
        <f>ROUND(I232*H232,2)</f>
        <v>0</v>
      </c>
      <c r="K232" s="187" t="s">
        <v>128</v>
      </c>
      <c r="L232" s="38"/>
      <c r="M232" s="192" t="s">
        <v>1</v>
      </c>
      <c r="N232" s="193" t="s">
        <v>43</v>
      </c>
      <c r="O232" s="70"/>
      <c r="P232" s="194">
        <f>O232*H232</f>
        <v>0</v>
      </c>
      <c r="Q232" s="194">
        <v>0</v>
      </c>
      <c r="R232" s="194">
        <f>Q232*H232</f>
        <v>0</v>
      </c>
      <c r="S232" s="194">
        <v>0</v>
      </c>
      <c r="T232" s="195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6" t="s">
        <v>129</v>
      </c>
      <c r="AT232" s="196" t="s">
        <v>124</v>
      </c>
      <c r="AU232" s="196" t="s">
        <v>88</v>
      </c>
      <c r="AY232" s="16" t="s">
        <v>122</v>
      </c>
      <c r="BE232" s="197">
        <f>IF(N232="základní",J232,0)</f>
        <v>0</v>
      </c>
      <c r="BF232" s="197">
        <f>IF(N232="snížená",J232,0)</f>
        <v>0</v>
      </c>
      <c r="BG232" s="197">
        <f>IF(N232="zákl. přenesená",J232,0)</f>
        <v>0</v>
      </c>
      <c r="BH232" s="197">
        <f>IF(N232="sníž. přenesená",J232,0)</f>
        <v>0</v>
      </c>
      <c r="BI232" s="197">
        <f>IF(N232="nulová",J232,0)</f>
        <v>0</v>
      </c>
      <c r="BJ232" s="16" t="s">
        <v>86</v>
      </c>
      <c r="BK232" s="197">
        <f>ROUND(I232*H232,2)</f>
        <v>0</v>
      </c>
      <c r="BL232" s="16" t="s">
        <v>129</v>
      </c>
      <c r="BM232" s="196" t="s">
        <v>745</v>
      </c>
    </row>
    <row r="233" spans="1:65" s="1" customFormat="1">
      <c r="A233" s="33"/>
      <c r="B233" s="34"/>
      <c r="C233" s="35"/>
      <c r="D233" s="198" t="s">
        <v>131</v>
      </c>
      <c r="E233" s="35"/>
      <c r="F233" s="199" t="s">
        <v>746</v>
      </c>
      <c r="G233" s="35"/>
      <c r="H233" s="35"/>
      <c r="I233" s="200"/>
      <c r="J233" s="35"/>
      <c r="K233" s="35"/>
      <c r="L233" s="38"/>
      <c r="M233" s="201"/>
      <c r="N233" s="202"/>
      <c r="O233" s="70"/>
      <c r="P233" s="70"/>
      <c r="Q233" s="70"/>
      <c r="R233" s="70"/>
      <c r="S233" s="70"/>
      <c r="T233" s="71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6" t="s">
        <v>131</v>
      </c>
      <c r="AU233" s="16" t="s">
        <v>88</v>
      </c>
    </row>
    <row r="234" spans="1:65" s="12" customFormat="1">
      <c r="B234" s="204"/>
      <c r="C234" s="205"/>
      <c r="D234" s="198" t="s">
        <v>135</v>
      </c>
      <c r="E234" s="206" t="s">
        <v>1</v>
      </c>
      <c r="F234" s="207" t="s">
        <v>747</v>
      </c>
      <c r="G234" s="205"/>
      <c r="H234" s="208">
        <v>5.6</v>
      </c>
      <c r="I234" s="209"/>
      <c r="J234" s="205"/>
      <c r="K234" s="205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135</v>
      </c>
      <c r="AU234" s="214" t="s">
        <v>88</v>
      </c>
      <c r="AV234" s="12" t="s">
        <v>88</v>
      </c>
      <c r="AW234" s="12" t="s">
        <v>32</v>
      </c>
      <c r="AX234" s="12" t="s">
        <v>86</v>
      </c>
      <c r="AY234" s="214" t="s">
        <v>122</v>
      </c>
    </row>
    <row r="235" spans="1:65" s="1" customFormat="1" ht="16.5" customHeight="1">
      <c r="A235" s="33"/>
      <c r="B235" s="34"/>
      <c r="C235" s="240" t="s">
        <v>492</v>
      </c>
      <c r="D235" s="240" t="s">
        <v>279</v>
      </c>
      <c r="E235" s="241" t="s">
        <v>497</v>
      </c>
      <c r="F235" s="242" t="s">
        <v>748</v>
      </c>
      <c r="G235" s="243" t="s">
        <v>235</v>
      </c>
      <c r="H235" s="244">
        <v>0</v>
      </c>
      <c r="I235" s="245"/>
      <c r="J235" s="246">
        <f>ROUND(I235*H235,2)</f>
        <v>0</v>
      </c>
      <c r="K235" s="242" t="s">
        <v>1</v>
      </c>
      <c r="L235" s="247"/>
      <c r="M235" s="248" t="s">
        <v>1</v>
      </c>
      <c r="N235" s="249" t="s">
        <v>43</v>
      </c>
      <c r="O235" s="70"/>
      <c r="P235" s="194">
        <f>O235*H235</f>
        <v>0</v>
      </c>
      <c r="Q235" s="194">
        <v>0</v>
      </c>
      <c r="R235" s="194">
        <f>Q235*H235</f>
        <v>0</v>
      </c>
      <c r="S235" s="194">
        <v>0</v>
      </c>
      <c r="T235" s="195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6" t="s">
        <v>171</v>
      </c>
      <c r="AT235" s="196" t="s">
        <v>279</v>
      </c>
      <c r="AU235" s="196" t="s">
        <v>88</v>
      </c>
      <c r="AY235" s="16" t="s">
        <v>122</v>
      </c>
      <c r="BE235" s="197">
        <f>IF(N235="základní",J235,0)</f>
        <v>0</v>
      </c>
      <c r="BF235" s="197">
        <f>IF(N235="snížená",J235,0)</f>
        <v>0</v>
      </c>
      <c r="BG235" s="197">
        <f>IF(N235="zákl. přenesená",J235,0)</f>
        <v>0</v>
      </c>
      <c r="BH235" s="197">
        <f>IF(N235="sníž. přenesená",J235,0)</f>
        <v>0</v>
      </c>
      <c r="BI235" s="197">
        <f>IF(N235="nulová",J235,0)</f>
        <v>0</v>
      </c>
      <c r="BJ235" s="16" t="s">
        <v>86</v>
      </c>
      <c r="BK235" s="197">
        <f>ROUND(I235*H235,2)</f>
        <v>0</v>
      </c>
      <c r="BL235" s="16" t="s">
        <v>129</v>
      </c>
      <c r="BM235" s="196" t="s">
        <v>749</v>
      </c>
    </row>
    <row r="236" spans="1:65" s="1" customFormat="1">
      <c r="A236" s="33"/>
      <c r="B236" s="34"/>
      <c r="C236" s="35"/>
      <c r="D236" s="198" t="s">
        <v>131</v>
      </c>
      <c r="E236" s="35"/>
      <c r="F236" s="199" t="s">
        <v>748</v>
      </c>
      <c r="G236" s="35"/>
      <c r="H236" s="35"/>
      <c r="I236" s="200"/>
      <c r="J236" s="35"/>
      <c r="K236" s="35"/>
      <c r="L236" s="38"/>
      <c r="M236" s="201"/>
      <c r="N236" s="202"/>
      <c r="O236" s="70"/>
      <c r="P236" s="70"/>
      <c r="Q236" s="70"/>
      <c r="R236" s="70"/>
      <c r="S236" s="70"/>
      <c r="T236" s="71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T236" s="16" t="s">
        <v>131</v>
      </c>
      <c r="AU236" s="16" t="s">
        <v>88</v>
      </c>
    </row>
    <row r="237" spans="1:65" s="12" customFormat="1">
      <c r="B237" s="204"/>
      <c r="C237" s="205"/>
      <c r="D237" s="198" t="s">
        <v>135</v>
      </c>
      <c r="E237" s="206" t="s">
        <v>1</v>
      </c>
      <c r="F237" s="207" t="s">
        <v>750</v>
      </c>
      <c r="G237" s="205"/>
      <c r="H237" s="208">
        <v>7.28</v>
      </c>
      <c r="I237" s="209"/>
      <c r="J237" s="205"/>
      <c r="K237" s="205"/>
      <c r="L237" s="210"/>
      <c r="M237" s="211"/>
      <c r="N237" s="212"/>
      <c r="O237" s="212"/>
      <c r="P237" s="212"/>
      <c r="Q237" s="212"/>
      <c r="R237" s="212"/>
      <c r="S237" s="212"/>
      <c r="T237" s="213"/>
      <c r="AT237" s="214" t="s">
        <v>135</v>
      </c>
      <c r="AU237" s="214" t="s">
        <v>88</v>
      </c>
      <c r="AV237" s="12" t="s">
        <v>88</v>
      </c>
      <c r="AW237" s="12" t="s">
        <v>32</v>
      </c>
      <c r="AX237" s="12" t="s">
        <v>86</v>
      </c>
      <c r="AY237" s="214" t="s">
        <v>122</v>
      </c>
    </row>
    <row r="238" spans="1:65" s="11" customFormat="1" ht="22.9" customHeight="1">
      <c r="B238" s="169"/>
      <c r="C238" s="170"/>
      <c r="D238" s="171" t="s">
        <v>77</v>
      </c>
      <c r="E238" s="183" t="s">
        <v>212</v>
      </c>
      <c r="F238" s="183" t="s">
        <v>213</v>
      </c>
      <c r="G238" s="170"/>
      <c r="H238" s="170"/>
      <c r="I238" s="173"/>
      <c r="J238" s="184">
        <f>BK238</f>
        <v>0</v>
      </c>
      <c r="K238" s="170"/>
      <c r="L238" s="175"/>
      <c r="M238" s="176"/>
      <c r="N238" s="177"/>
      <c r="O238" s="177"/>
      <c r="P238" s="178">
        <f>SUM(P239:P240)</f>
        <v>0</v>
      </c>
      <c r="Q238" s="177"/>
      <c r="R238" s="178">
        <f>SUM(R239:R240)</f>
        <v>0</v>
      </c>
      <c r="S238" s="177"/>
      <c r="T238" s="179">
        <f>SUM(T239:T240)</f>
        <v>0</v>
      </c>
      <c r="AR238" s="180" t="s">
        <v>86</v>
      </c>
      <c r="AT238" s="181" t="s">
        <v>77</v>
      </c>
      <c r="AU238" s="181" t="s">
        <v>86</v>
      </c>
      <c r="AY238" s="180" t="s">
        <v>122</v>
      </c>
      <c r="BK238" s="182">
        <f>SUM(BK239:BK240)</f>
        <v>0</v>
      </c>
    </row>
    <row r="239" spans="1:65" s="1" customFormat="1" ht="24.2" customHeight="1">
      <c r="A239" s="33"/>
      <c r="B239" s="34"/>
      <c r="C239" s="185" t="s">
        <v>496</v>
      </c>
      <c r="D239" s="185" t="s">
        <v>124</v>
      </c>
      <c r="E239" s="186" t="s">
        <v>215</v>
      </c>
      <c r="F239" s="187" t="s">
        <v>216</v>
      </c>
      <c r="G239" s="188" t="s">
        <v>217</v>
      </c>
      <c r="H239" s="189">
        <v>1.649</v>
      </c>
      <c r="I239" s="190"/>
      <c r="J239" s="191">
        <f>ROUND(I239*H239,2)</f>
        <v>0</v>
      </c>
      <c r="K239" s="187" t="s">
        <v>128</v>
      </c>
      <c r="L239" s="38"/>
      <c r="M239" s="192" t="s">
        <v>1</v>
      </c>
      <c r="N239" s="193" t="s">
        <v>43</v>
      </c>
      <c r="O239" s="70"/>
      <c r="P239" s="194">
        <f>O239*H239</f>
        <v>0</v>
      </c>
      <c r="Q239" s="194">
        <v>0</v>
      </c>
      <c r="R239" s="194">
        <f>Q239*H239</f>
        <v>0</v>
      </c>
      <c r="S239" s="194">
        <v>0</v>
      </c>
      <c r="T239" s="195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6" t="s">
        <v>129</v>
      </c>
      <c r="AT239" s="196" t="s">
        <v>124</v>
      </c>
      <c r="AU239" s="196" t="s">
        <v>88</v>
      </c>
      <c r="AY239" s="16" t="s">
        <v>122</v>
      </c>
      <c r="BE239" s="197">
        <f>IF(N239="základní",J239,0)</f>
        <v>0</v>
      </c>
      <c r="BF239" s="197">
        <f>IF(N239="snížená",J239,0)</f>
        <v>0</v>
      </c>
      <c r="BG239" s="197">
        <f>IF(N239="zákl. přenesená",J239,0)</f>
        <v>0</v>
      </c>
      <c r="BH239" s="197">
        <f>IF(N239="sníž. přenesená",J239,0)</f>
        <v>0</v>
      </c>
      <c r="BI239" s="197">
        <f>IF(N239="nulová",J239,0)</f>
        <v>0</v>
      </c>
      <c r="BJ239" s="16" t="s">
        <v>86</v>
      </c>
      <c r="BK239" s="197">
        <f>ROUND(I239*H239,2)</f>
        <v>0</v>
      </c>
      <c r="BL239" s="16" t="s">
        <v>129</v>
      </c>
      <c r="BM239" s="196" t="s">
        <v>751</v>
      </c>
    </row>
    <row r="240" spans="1:65" s="1" customFormat="1" ht="19.5">
      <c r="A240" s="33"/>
      <c r="B240" s="34"/>
      <c r="C240" s="35"/>
      <c r="D240" s="198" t="s">
        <v>131</v>
      </c>
      <c r="E240" s="35"/>
      <c r="F240" s="199" t="s">
        <v>219</v>
      </c>
      <c r="G240" s="35"/>
      <c r="H240" s="35"/>
      <c r="I240" s="200"/>
      <c r="J240" s="35"/>
      <c r="K240" s="35"/>
      <c r="L240" s="38"/>
      <c r="M240" s="215"/>
      <c r="N240" s="216"/>
      <c r="O240" s="217"/>
      <c r="P240" s="217"/>
      <c r="Q240" s="217"/>
      <c r="R240" s="217"/>
      <c r="S240" s="217"/>
      <c r="T240" s="218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6" t="s">
        <v>131</v>
      </c>
      <c r="AU240" s="16" t="s">
        <v>88</v>
      </c>
    </row>
    <row r="241" spans="1:31" s="1" customFormat="1" ht="6.95" customHeight="1">
      <c r="A241" s="33"/>
      <c r="B241" s="53"/>
      <c r="C241" s="54"/>
      <c r="D241" s="54"/>
      <c r="E241" s="54"/>
      <c r="F241" s="54"/>
      <c r="G241" s="54"/>
      <c r="H241" s="54"/>
      <c r="I241" s="54"/>
      <c r="J241" s="54"/>
      <c r="K241" s="54"/>
      <c r="L241" s="38"/>
      <c r="M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</row>
  </sheetData>
  <sheetProtection formatColumns="0" formatRows="0" autoFilter="0"/>
  <autoFilter ref="C118:K240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Příprava území-Rozpočet</vt:lpstr>
      <vt:lpstr>02 - Venkovní úpravy-Rozp...</vt:lpstr>
      <vt:lpstr>03 - Sadové úpravy-Rozpočet</vt:lpstr>
      <vt:lpstr>'01 - Příprava území-Rozpočet'!Názvy_tisku</vt:lpstr>
      <vt:lpstr>'02 - Venkovní úpravy-Rozp...'!Názvy_tisku</vt:lpstr>
      <vt:lpstr>'03 - Sadové úpravy-Rozpočet'!Názvy_tisku</vt:lpstr>
      <vt:lpstr>'Rekapitulace stavby'!Názvy_tisku</vt:lpstr>
      <vt:lpstr>'01 - Příprava území-Rozpočet'!Oblast_tisku</vt:lpstr>
      <vt:lpstr>'02 - Venkovní úpravy-Rozp...'!Oblast_tisku</vt:lpstr>
      <vt:lpstr>'03 - Sadové úpravy-Rozpočet'!Oblast_tisku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Borovka</cp:lastModifiedBy>
  <dcterms:created xsi:type="dcterms:W3CDTF">2024-01-17T15:20:53Z</dcterms:created>
  <dcterms:modified xsi:type="dcterms:W3CDTF">2025-10-02T16:43:10Z</dcterms:modified>
</cp:coreProperties>
</file>