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lesjambor-my.sharepoint.com/personal/jambor_aj-projekt_cz/Documents/Projekty 2020/Komunikace/Kořenice/Místní komunikace/Kořenice/ROZPOČET/"/>
    </mc:Choice>
  </mc:AlternateContent>
  <xr:revisionPtr revIDLastSave="2" documentId="11_B87DB2347E648EAC124DAB346109F9E9DEF7B862" xr6:coauthVersionLast="47" xr6:coauthVersionMax="47" xr10:uidLastSave="{140C5D20-EA42-4BD2-A712-DD503FF7907F}"/>
  <bookViews>
    <workbookView xWindow="-120" yWindow="-120" windowWidth="29040" windowHeight="15720" activeTab="1" xr2:uid="{00000000-000D-0000-FFFF-FFFF00000000}"/>
  </bookViews>
  <sheets>
    <sheet name="Rekapitulace" sheetId="3" r:id="rId1"/>
    <sheet name="SO 101" sheetId="2" r:id="rId2"/>
  </sheets>
  <calcPr calcId="191029"/>
</workbook>
</file>

<file path=xl/calcChain.xml><?xml version="1.0" encoding="utf-8"?>
<calcChain xmlns="http://schemas.openxmlformats.org/spreadsheetml/2006/main">
  <c r="I3" i="2" l="1"/>
  <c r="C10" i="3" s="1"/>
  <c r="I191" i="2"/>
  <c r="O232" i="2"/>
  <c r="I232" i="2"/>
  <c r="I228" i="2"/>
  <c r="O228" i="2" s="1"/>
  <c r="O224" i="2"/>
  <c r="I224" i="2"/>
  <c r="I220" i="2"/>
  <c r="O220" i="2" s="1"/>
  <c r="I216" i="2"/>
  <c r="O216" i="2" s="1"/>
  <c r="I212" i="2"/>
  <c r="O212" i="2" s="1"/>
  <c r="O208" i="2"/>
  <c r="I208" i="2"/>
  <c r="I204" i="2"/>
  <c r="O204" i="2" s="1"/>
  <c r="O200" i="2"/>
  <c r="I200" i="2"/>
  <c r="I196" i="2"/>
  <c r="O196" i="2" s="1"/>
  <c r="I192" i="2"/>
  <c r="O192" i="2" s="1"/>
  <c r="I174" i="2"/>
  <c r="O187" i="2"/>
  <c r="I187" i="2"/>
  <c r="O183" i="2"/>
  <c r="I183" i="2"/>
  <c r="I179" i="2"/>
  <c r="O179" i="2" s="1"/>
  <c r="I175" i="2"/>
  <c r="O175" i="2" s="1"/>
  <c r="I133" i="2"/>
  <c r="I170" i="2"/>
  <c r="O170" i="2" s="1"/>
  <c r="I166" i="2"/>
  <c r="O166" i="2" s="1"/>
  <c r="O162" i="2"/>
  <c r="I162" i="2"/>
  <c r="I158" i="2"/>
  <c r="O158" i="2" s="1"/>
  <c r="O154" i="2"/>
  <c r="I154" i="2"/>
  <c r="I150" i="2"/>
  <c r="O150" i="2" s="1"/>
  <c r="I146" i="2"/>
  <c r="O146" i="2" s="1"/>
  <c r="I142" i="2"/>
  <c r="O142" i="2" s="1"/>
  <c r="O138" i="2"/>
  <c r="I138" i="2"/>
  <c r="I134" i="2"/>
  <c r="O134" i="2" s="1"/>
  <c r="I124" i="2"/>
  <c r="I129" i="2"/>
  <c r="O129" i="2" s="1"/>
  <c r="I125" i="2"/>
  <c r="O125" i="2" s="1"/>
  <c r="I51" i="2"/>
  <c r="I120" i="2"/>
  <c r="O120" i="2" s="1"/>
  <c r="O116" i="2"/>
  <c r="I116" i="2"/>
  <c r="I112" i="2"/>
  <c r="O112" i="2" s="1"/>
  <c r="O108" i="2"/>
  <c r="I108" i="2"/>
  <c r="I104" i="2"/>
  <c r="O104" i="2" s="1"/>
  <c r="I100" i="2"/>
  <c r="O100" i="2" s="1"/>
  <c r="I96" i="2"/>
  <c r="O96" i="2" s="1"/>
  <c r="O92" i="2"/>
  <c r="I92" i="2"/>
  <c r="I88" i="2"/>
  <c r="O88" i="2" s="1"/>
  <c r="O84" i="2"/>
  <c r="I84" i="2"/>
  <c r="I80" i="2"/>
  <c r="O80" i="2" s="1"/>
  <c r="I76" i="2"/>
  <c r="O76" i="2" s="1"/>
  <c r="I72" i="2"/>
  <c r="O72" i="2" s="1"/>
  <c r="O68" i="2"/>
  <c r="I68" i="2"/>
  <c r="I64" i="2"/>
  <c r="O64" i="2" s="1"/>
  <c r="O60" i="2"/>
  <c r="I60" i="2"/>
  <c r="I56" i="2"/>
  <c r="O56" i="2" s="1"/>
  <c r="I52" i="2"/>
  <c r="O52" i="2" s="1"/>
  <c r="I8" i="2"/>
  <c r="O48" i="2"/>
  <c r="I48" i="2"/>
  <c r="O45" i="2"/>
  <c r="I45" i="2"/>
  <c r="I41" i="2"/>
  <c r="O41" i="2" s="1"/>
  <c r="I37" i="2"/>
  <c r="O37" i="2" s="1"/>
  <c r="I33" i="2"/>
  <c r="O33" i="2" s="1"/>
  <c r="I29" i="2"/>
  <c r="O29" i="2" s="1"/>
  <c r="O25" i="2"/>
  <c r="I25" i="2"/>
  <c r="O21" i="2"/>
  <c r="I21" i="2"/>
  <c r="I17" i="2"/>
  <c r="O17" i="2" s="1"/>
  <c r="I13" i="2"/>
  <c r="O13" i="2" s="1"/>
  <c r="I9" i="2"/>
  <c r="O9" i="2" s="1"/>
  <c r="D10" i="3" s="1"/>
  <c r="E10" i="3" l="1"/>
  <c r="C7" i="3" s="1"/>
  <c r="C6" i="3"/>
</calcChain>
</file>

<file path=xl/sharedStrings.xml><?xml version="1.0" encoding="utf-8"?>
<sst xmlns="http://schemas.openxmlformats.org/spreadsheetml/2006/main" count="710" uniqueCount="271">
  <si>
    <t>EstiCon</t>
  </si>
  <si>
    <t>Firma:</t>
  </si>
  <si>
    <t>Rekapitulace ceny</t>
  </si>
  <si>
    <t>Stavba: 19 - STAVEBNÍ ÚPRAVY MÍSTNÍ KOMUNIKACE V OBCI KOŘENICE</t>
  </si>
  <si>
    <t>Celková cena bez DPH:</t>
  </si>
  <si>
    <t>Celková cena s DPH:</t>
  </si>
  <si>
    <t>Objekt</t>
  </si>
  <si>
    <t>Popis</t>
  </si>
  <si>
    <t>Cena bez DPH</t>
  </si>
  <si>
    <t>DPH</t>
  </si>
  <si>
    <t>Cena s DPH</t>
  </si>
  <si>
    <t>SO 101</t>
  </si>
  <si>
    <t>KOMUNIKACE, CHODNÍK, VJEZDY</t>
  </si>
  <si>
    <t>Soupis prací objektu</t>
  </si>
  <si>
    <t>S</t>
  </si>
  <si>
    <t>Stavba:</t>
  </si>
  <si>
    <t>19</t>
  </si>
  <si>
    <t>STAVEBNÍ ÚPRAVY MÍSTNÍ KOMUNIKACE V OBCI KOŘENICE</t>
  </si>
  <si>
    <t>O</t>
  </si>
  <si>
    <t>Rozpočet:</t>
  </si>
  <si>
    <t>Typ</t>
  </si>
  <si>
    <t>Poř. číslo</t>
  </si>
  <si>
    <t>Kód položky</t>
  </si>
  <si>
    <t>Varianta</t>
  </si>
  <si>
    <t>Název Položky</t>
  </si>
  <si>
    <t>MJ</t>
  </si>
  <si>
    <t>Množství</t>
  </si>
  <si>
    <t>Cena</t>
  </si>
  <si>
    <t>Cenová soustava</t>
  </si>
  <si>
    <t>Jednotková</t>
  </si>
  <si>
    <t>Celkem</t>
  </si>
  <si>
    <t>SD</t>
  </si>
  <si>
    <t>0</t>
  </si>
  <si>
    <t>Všeobecné konstrukce a práce</t>
  </si>
  <si>
    <t>P</t>
  </si>
  <si>
    <t>00001</t>
  </si>
  <si>
    <t/>
  </si>
  <si>
    <t>PROJEKTOVÁ DOKUMENTACE PRO REALIZACI STAVBY</t>
  </si>
  <si>
    <t>KPL</t>
  </si>
  <si>
    <t>OTSKP ~ 2025</t>
  </si>
  <si>
    <t>PP</t>
  </si>
  <si>
    <t>VV</t>
  </si>
  <si>
    <t>1 = 1,000 [A]</t>
  </si>
  <si>
    <t>TS</t>
  </si>
  <si>
    <t>00002</t>
  </si>
  <si>
    <t>GEODETICKÉ VYTÝČENÍ STAVBY PŘED REALIZACÍ A V PRŮBĚHU STAVBY</t>
  </si>
  <si>
    <t>00003</t>
  </si>
  <si>
    <t>GEODETICKÉ ZAMĚŘENÍ STAVBY - SKUTEČNÉ PROVEDENÍ</t>
  </si>
  <si>
    <t>00004</t>
  </si>
  <si>
    <t>GEODETICKÉ ZAMĚŘENÍ - VYHOTOVENÍ GEOMETRICKÉHO PLÁNU PRO ODDĚLENÍ POZEMKU</t>
  </si>
  <si>
    <t>015113</t>
  </si>
  <si>
    <t>POPLATKY ZA LIKVIDACI ODPADŮ NEKONTAMINOVANÝCH - 17 05 04  VYTĚŽENÉ ZEMINY A HORNINY -  III. TŘÍDA TĚŽITELNOSTI</t>
  </si>
  <si>
    <t>T</t>
  </si>
  <si>
    <t>435.330*1,7 = 740,061 [A]_x000D_
Celkové množství = 740,061</t>
  </si>
  <si>
    <t>1. Položka obsahuje:
 – veškeré poplatky provozovateli skládky, recyklační linky nebo jiného zařízení na zpracování nebo likvidaci odpadů související s převzetím, uložením, zpracováním nebo likvidací odpadu
2. Položka neobsahuje:
 – náklady spojené s dopravou odpadu z místa stavby na místo převzetí provozovatelem skládky, recyklační linky nebo jiného zařízení na zpracování nebo likvidaci odpadů
3. Způsob měření:
Tunou se rozumí hmotnost odpadu vytříděného v souladu se zákonem č. 541/2020 Sb., o nakládání s odpady, v platném znění.</t>
  </si>
  <si>
    <t>015130</t>
  </si>
  <si>
    <t>POPLATKY ZA LIKVIDACI ODPADŮ NEKONTAMINOVANÝCH - 17 03 02  VYBOURANÝ ASFALTOVÝ BETON BEZ DEHTU</t>
  </si>
  <si>
    <t>Komunikace 1215.300*0,1*1,3 = 157,989 [A]_x000D_
Chodník 39.800*0,1*1,3 = 5,174 [B]_x000D_
Celkové množství = 163,163</t>
  </si>
  <si>
    <t>015140</t>
  </si>
  <si>
    <t>POPLATKY ZA LIKVIDACI ODPADŮ NEKONTAMINOVANÝCH - 17 01 01  BETON Z DEMOLIC OBJEKTŮ, ZÁKLADŮ TV</t>
  </si>
  <si>
    <t>Obrubníky 0,15*0,25*518.000*2,3 = 44,678 [A]</t>
  </si>
  <si>
    <t>015160</t>
  </si>
  <si>
    <t>POPLATKY ZA LIKVIDACI ODPADŮ NEKONTAMINOVANÝCH - 02 01 03  SMÝCENÉ STROMY A KEŘE</t>
  </si>
  <si>
    <t>(3,14*(0,2*0,2))*5*0,52 = 0,327 [A]_x000D_
Celkové množství = 0,327</t>
  </si>
  <si>
    <t>02720</t>
  </si>
  <si>
    <t>POMOC PRÁCE ZŘÍZ NEBO ZAJIŠŤ REGULACI A OCHRANU DOPRAVY - DOPRAVNĚ INŽENÝRSKÉ OPATŘENÍ</t>
  </si>
  <si>
    <t>DIO</t>
  </si>
  <si>
    <t>1=1.000 [A] _x000D_
Celkem 1 = 1,000</t>
  </si>
  <si>
    <t>zahrnuje veškeré náklady spojené s objednatelem požadovanými zarízeními</t>
  </si>
  <si>
    <t>02944</t>
  </si>
  <si>
    <t>OSTAT POŽADAVKY - DOKUMENTACE SKUTEC PROVEDENÍ V DIGIT FORME</t>
  </si>
  <si>
    <t>zahrnuje veškeré náklady spojené s objednatelem požadovanými pracemi</t>
  </si>
  <si>
    <t>03170</t>
  </si>
  <si>
    <t>ZARÍZENÍ STAVENIŠTE</t>
  </si>
  <si>
    <t>zahrnuje objednatelem povolené náklady na porízení (event. pronájem), provozování, udržování a likvidaci zhotovitelova zarízení</t>
  </si>
  <si>
    <t>1</t>
  </si>
  <si>
    <t>Zemní práce</t>
  </si>
  <si>
    <t>11130</t>
  </si>
  <si>
    <t>SEJMUTÍ DRNU</t>
  </si>
  <si>
    <t>M2</t>
  </si>
  <si>
    <t>Doprava na kompostárnu včetně uložení</t>
  </si>
  <si>
    <t>Příprava území 450 = 450,000 [A]_x000D_
Celkové množství = 450,000</t>
  </si>
  <si>
    <t>vcetne vodorovné dopravy  a uložení na skládku</t>
  </si>
  <si>
    <t>112012</t>
  </si>
  <si>
    <t>KÁCENÍ STROMŮ D KMENE DO 0,5M S ODSTRANĚNÍM PAŘEZŮ, ODVOZ DO 2KM</t>
  </si>
  <si>
    <t>KUS</t>
  </si>
  <si>
    <t>6 = 6,000 [A]_x000D_
Celkové množství = 6,000</t>
  </si>
  <si>
    <t>Položka  zahrnuje:
- poražení stromu a osekání větví
- spálení větví na hromadách nebo štěpkování
- dopravu a uložení kmenů, případné další práce s nimi dle pokynů zadávací dokumentace
- vytrhání nebo vykopání pařezů
- veškeré zemní práce spojené s odstraněním pařezů
- dopravu a uložení pařezů, případně další práce s nimi dle pokynů zadávací dokumentace
- zásyp jam po pařezech
Položka nezahrnuje:
- x
Způsob měření:
- kácení stromů se měří v [ks] poražených stromů (průměr stromů se měří ve výšce 1,3m nad terénem)</t>
  </si>
  <si>
    <t>113137</t>
  </si>
  <si>
    <t>ODSTRANĚNÍ KRYTU ZPEVNĚNÝCH PLOCH S ASFALT POJIVEM, ODVOZ DO 16KM</t>
  </si>
  <si>
    <t>M3</t>
  </si>
  <si>
    <t>Chodník 398*0,1 = 39,800 [A]_x000D_
Celkové množství = 39,800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</si>
  <si>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</t>
  </si>
  <si>
    <t>113177</t>
  </si>
  <si>
    <t>ODSTRAN KRYTU ZPEVNĚNÝCH PLOCH Z DLAŽEB KOSTEK, ODVOZ DO 16KM</t>
  </si>
  <si>
    <t>Chodník 13*0,06 = 0,780 [A]_x000D_
Celkové množství = 0,780</t>
  </si>
  <si>
    <t>Položka zahrnuje:
- veškerou manipulaci s vybouranou sutí a s vybouranými hmotami vč. uložení na skládku. 
Položka nezahrnuje:
-  poplatek za skládku, který se vykazuje v položce 0141** (s výjimkou malého množství bouraného materiálu, kde je možné poplatek zahrnout do jednotkové ceny bourání – tento fakt musí být uveden v doplňujícím textu k položce). jednotkové ceny bourání – tento fakt musí být uveden v doplňujícím textu k položce).</t>
  </si>
  <si>
    <t>113327</t>
  </si>
  <si>
    <t>ODSTRANĚNÍ PODKLADŮ ZPEVNĚNÝCH PLOCH Z KAMENIVA NESTMEL, ODVOZ DO 16KM</t>
  </si>
  <si>
    <t>Komunikace 1215,3*0,3 = 364,590 [A]_x000D_
Chodník 350,6*0,3 = 105,180 [B]_x000D_
Vjezdy (282+26)*0,3 = 92,400 [C]_x000D_
Celkové množství = 562,170</t>
  </si>
  <si>
    <t>11352</t>
  </si>
  <si>
    <t>ODSTRANĚNÍ CHODNÍKOVÝCH A SILNIČNÍCH OBRUBNÍKŮ BETONOVÝCH</t>
  </si>
  <si>
    <t>M</t>
  </si>
  <si>
    <t>277+170+55+16 = 518,000 [A]_x000D_
Celkové množství = 518,000</t>
  </si>
  <si>
    <t>11352B</t>
  </si>
  <si>
    <t>ODSTRANĚNÍ CHODNÍKOVÝCH A SILNIČNÍCH OBRUBNÍKŮ BETONOVÝCH - DOPRAVA</t>
  </si>
  <si>
    <t>tkm</t>
  </si>
  <si>
    <t>(518*0,03)*30 = 466,200 [A]_x000D_
Celkové množství = 466,200</t>
  </si>
  <si>
    <t>Položka zahrnuje:
- samostatnou dopravu suti a vybouraných hmot.
Položka nezahrnuje:
- x
Způsob měření:
- množství se určí jako součin hmotnosti [t] a požadované vzdálenosti [km].</t>
  </si>
  <si>
    <t>113747</t>
  </si>
  <si>
    <t>FRÉZOVÁNÍ ZPEVNĚNÝCH PLOCH ASFALTOVÝCH TL. DO 120MM</t>
  </si>
  <si>
    <t>Komunikace 1215,3 = 1215,300 [A]_x000D_
Celkové množství = 1215,300</t>
  </si>
  <si>
    <t>11511</t>
  </si>
  <si>
    <t>ČERPÁNÍ VODY DO 500 L/MIN</t>
  </si>
  <si>
    <t>HOD</t>
  </si>
  <si>
    <t>100 = 100,000 [A]_x000D_
Celkové množství = 100,000</t>
  </si>
  <si>
    <t>Položka zahrnuje:
- čerpání vody na povrchu
- potrubí 
- pohotovost záložní čerpací soupravy
- zřízení čerpací jímky
- následná demontáž a likvidace těchto zařízení
Položka nezahrnuje:
- x</t>
  </si>
  <si>
    <t>12373</t>
  </si>
  <si>
    <t>ODKOP PRO SPOD STAVBU SILNIC A ŽELEZNIC TR. I</t>
  </si>
  <si>
    <t>Aktivní zóna-komunikace 1169,1*0,3 = 350,730 [A]_x000D_
Aktivní zóna-vjezdy 282*0,3 = 84,600 [B]_x000D_
Celkové množství = 435,330</t>
  </si>
  <si>
    <t>položka zahrnuje:
- vodorovná a svislá doprava, premístení, preložení, manipulace s výkopkem
- kompletní provedení vykopávky nezapažené i zapažené
- ošetrení výkopište po celou dobu práce v nem vc. klimatických opatrení
- ztížení vykopávek v blízkosti podzemního vedení, konstrukcí a objektu vc. jejich docasného zajištení
- ztížení pod vodou, v okolí výbušnin, ve stísnených prostorech a pod.
- príplatek za lepivost
- težení po vrstvách, pásech a po jiných nutných cástech (figurách)
- cerpání vody vc. cerpacích jímek, potrubí a pohotovostní cerpací soupravy (viz ustanovení k pol. 1151,2)
- potrebné snížení hladiny podzemní vody
- težení a rozpojování jednotlivých balvanu
- vytahování a nošení výkopku
- svahování a presvah. svahu do konecného tvaru, výmena hornin v podloží a v pláni znehodnocené klimatickými vlivy
- rucní vykopávky, odstranení korenu a napadávek
- pažení, vzeprení a rozeprení vc. prepažování (vyjma štetových sten)
- úpravu, ochranu a ocištení dna, základové spáry, sten a svahu
- zhutnení podloží, prípadne i svahu vc. svahování
- zrízení stupnu v podloží a lavic na svazích, není-li pro tyto práce zrízena samostatná položka
- udržování výkopište a jeho ochrana proti vode
- odvedení nebo obvedení vody v okolí výkopište a ve výkopišti
- trídení výkopku
- veškeré pomocné konstrukce umožnující provedení vykopávky (príjezdy, sjezdy, nájezdy, lešení, podper. konstr., premostení, zpevnené plochy, zakrytí a pod.)
- nezahrnuje uložení zeminy (na skládku, do násypu) ani poplatky za skládku, vykazují se v položce c.0141**</t>
  </si>
  <si>
    <t>12573</t>
  </si>
  <si>
    <t>OR</t>
  </si>
  <si>
    <t>VYKOPÁVKY ZE ZEMNÍKŮ A SKLÁDEK TŘ. I</t>
  </si>
  <si>
    <t>Vykopávka z deponie ornice + doprava na staveniště</t>
  </si>
  <si>
    <t>dle pol. 18220.OR 450.000*0,2 = 90,000_x000D_
Celkové množství = 90,000</t>
  </si>
  <si>
    <t>položka zahrnuje:_x000D_
- vodorovná a svislá doprava, premístení, preložení, manipulace s výkopkem_x000D_
- kompletní provedení vykopávky nezapažené i zapažené_x000D_
- ošetrení výkopište po celou dobu práce v nem vc. klimatických opatrení_x000D_
- ztížení vykopávek v blízkosti podzemního vedení, konstrukcí a objektu vc. jejich docasného zajištení_x000D_
- ztížení pod vodou, v okolí výbušnin, ve stísnených prostorech a pod._x000D_
- príplatek za lepivost_x000D_
- težení po vrstvách, pásech a po jiných nutných cástech (figurách)_x000D_
- cerpání vody vc. cerpacích jímek, potrubí a pohotovostní cerpací soupravy (viz ustanovení k pol. 1151,2)_x000D_
- potrebné snížení hladiny podzemní vody_x000D_
- težení a rozpojování jednotlivých balvanu_x000D_
- vytahování a nošení výkopku_x000D_
- rucní vykopávky, odstranení korenu a napadávek_x000D_
- pažení, vzeprení a rozeprení vc. prepažování (vyjma štetových sten)_x000D_
- úpravu, ochranu a ocištení dna, základové spáry, sten a svahu_x000D_
- udržování výkopište a jeho ochrana proti vode_x000D_
- odvedení nebo obvedení vody v okolí výkopište a ve výkopišti_x000D_
- trídení výkopku_x000D_
- veškeré pomocné konstrukce umožnující provedení vykopávky (príjezdy, sjezdy, nájezdy, lešení, podper. konstr., premostení, zpevnené plochy, zakrytí a pod.)_x000D_
položka nezahrnuje:_x000D_
- práce spojené s otvírkou zemníku</t>
  </si>
  <si>
    <t>17120</t>
  </si>
  <si>
    <t>KOM</t>
  </si>
  <si>
    <t>ULOŽENÍ SYPANINY DO NÁSYPŮ A NA SKLÁDKY BEZ ZHUTNĚNÍ</t>
  </si>
  <si>
    <t>Uložení drnu na kompostárnu</t>
  </si>
  <si>
    <t>dle položky 11130.KOM 450.000*0,2 = 90,000_x000D_
Celkové množství = 90,000</t>
  </si>
  <si>
    <t>položka zahrnuje:_x000D_
- kompletní provedení zemní konstrukce do predepsaného tvaru_x000D_
- ošetrení úložište po celou dobu práce v nem vc. klimatických opatrení_x000D_
- ztížení v okolí vedení, konstrukcí a objektu a jejich docasné zajištení_x000D_
- ztížení provádení ve ztížených podmínkách a stísnených prostorech_x000D_
- ztížené ukládání sypaniny pod vodu_x000D_
- ukládání po vrstvách a po jiných nutných cástech (figurách) vc. dosypávek_x000D_
- spouštení a nošení materiálu_x000D_
- úprava, ocištení a ochrana podloží a svahu_x000D_
- svahování, uzavírání povrchu svahu_x000D_
- udržování úložište a jeho ochrana proti vode_x000D_
- odvedení nebo obvedení vody v okolí úložište a v úložišti_x000D_
- veškeré  pomocné konstrukce umožnující provedení  zemní konstrukce  (príjezdy,  sjezdy,  nájezdy, lešení, podperné konstrukce, premostení, zpevnené plochy, zakrytí a pod.)</t>
  </si>
  <si>
    <t>SKL</t>
  </si>
  <si>
    <t>Uložení na skládku</t>
  </si>
  <si>
    <t>dle pol. 12373.SKL 435.330 = 435,330_x000D_
Celkové množství = 435,330</t>
  </si>
  <si>
    <t>17680</t>
  </si>
  <si>
    <t>AZ</t>
  </si>
  <si>
    <t>VÝPLNE Z NAKUPOVANÝCH MATERIÁLU</t>
  </si>
  <si>
    <t>Aktivní zóna (AZ)-dle pol. č. 12373 435.330 = 435,330 [B]_x000D_
Celkové množství = 435,330</t>
  </si>
  <si>
    <t>položka zahrnuje:
- kompletní provedení zemní konstrukce vcetne nákupu a dopravy materiálu dle zadávací dokumentace
- úprava  ukládaného  materiálu  vlhcením,  trídením,  promícháním  nebo  vysoušením,  príp. jiné úpravy za úcelem zlepšení jeho  mech. vlastností
- hutnení i ruzné míry hutnení 
- ošetrení úložište po celou dobu práce v nem vc. klimatických opatrení
- ztížení v okolí vedení, konstrukcí a objektu a jejich docasné zajištení
- ztížení provádení vc. hutnení ve ztížených podmínkách a stísnených prostorech
- ztížené ukládání sypaniny pod vodu
- ukládání po vrstvách a po jiných nutných cástech (figurách) vc. dosypávek
- spouštení a nošení materiálu
- výmena cástí zemní konstrukce znehodnocené klimatickými vlivy
- rucní hutnení a výpln jam a prohlubní v podloží
- úprava, ocištení, ochrana a zhutnení podloží
- udržování úložište a jeho ochrana proti vode
- odvedení nebo obvedení vody v okolí úložište a v úložišti
- veškeré  pomocné konstrukce umožnující provedení  zemní konstrukce  (príjezdy,  sjezdy,  nájezdy, lešení, podperné konstrukce, premostení, zpevnené plochy, zakrytí a pod.)</t>
  </si>
  <si>
    <t>18110</t>
  </si>
  <si>
    <t>ÚPRAVA PLÁNĚ SE ZHUTNĚNÍM V HORNINĚ TŘ. I</t>
  </si>
  <si>
    <t>Hutneni plane</t>
  </si>
  <si>
    <t>Komunikace 1169,1+(290*0,3*2) = 1343,100 [A]_x000D_
Chodníky 350,6 = 350,600 [B]_x000D_
Vjezdy 282+26 = 308,000 [C]_x000D_
Celkové množství = 2001,700</t>
  </si>
  <si>
    <t>položka zahrnuje úpravu pláne vcetne vyrovnání výškových rozdílu. Míru zhutnení urcuje projekt.</t>
  </si>
  <si>
    <t>18220</t>
  </si>
  <si>
    <t>ROZPROSTŘENÍ ORNICE</t>
  </si>
  <si>
    <t>zpětné použití ornice z deponie</t>
  </si>
  <si>
    <t>450.000*0,1 = 45,000 [A]</t>
  </si>
  <si>
    <t>položka zahrnuje:_x000D_
nutné premístení ornice z docasných skládek vzdálených do 50m_x000D_
rozprostrení ornice v predepsané tlouštce ve svahu pres 1:5</t>
  </si>
  <si>
    <t>18241</t>
  </si>
  <si>
    <t>ZALOŽENÍ TRÁVNÍKU RUČNÍM VÝSEVEM</t>
  </si>
  <si>
    <t>dle pol. 11130 450.000 = 450,000_x000D_
Celkové množství = 450,000</t>
  </si>
  <si>
    <t>Zahrnuje dodání predepsané travní smesi, její výsev na ornici, zalévání, první pokosení, to vše bez ohledu na sklon terénu</t>
  </si>
  <si>
    <t>184722</t>
  </si>
  <si>
    <t>ZDRAVOTNÍ ŘEZ VĚTVÍ STROMŮ KMENE D DO 90CM</t>
  </si>
  <si>
    <t>12 = 12,000 [A]</t>
  </si>
  <si>
    <t>Položka zahrnuje:
- odstranění větví suchých a odumírajících
- odstranění větví nevhodných po stránce tvaru a budoucího vývoje koruny
- odstranění větví napadených patogenními organismy
- odstranění větví se silně sníženou vitalitou
- odstranění sekundárních výhonů
Položka nezahrnuje:
- x</t>
  </si>
  <si>
    <t>2</t>
  </si>
  <si>
    <t>Základy</t>
  </si>
  <si>
    <t>21197</t>
  </si>
  <si>
    <t>OPLÁŠTĚNÍ ODVODŇOVACÍCH ŽEBER Z GEOTEXTILIE</t>
  </si>
  <si>
    <t>290*(2*3,14*0,075) = 136,590 [A]_x000D_
Celkové množství = 136,590</t>
  </si>
  <si>
    <t>Položka zahrnuje:
- dodávku a uložení předepsané fólie včetně potřebných přesahů
- mimostaveništní a vnitrostaveništní dopravu 
Položka nezahrnuje:
- x
Způsob měření:
- přesahy se nezapočítávají do výměry</t>
  </si>
  <si>
    <t>212635</t>
  </si>
  <si>
    <t>TRATIVODY KOMPL Z TRUB Z PLAST HM DN DO 150MM, RÝHA TŘ I</t>
  </si>
  <si>
    <t>Potrubí PVC DN 150,  
včetně rýhy, 
separační geotextílie 
obsyp  ŠD 16-32</t>
  </si>
  <si>
    <t>290 = 290,000</t>
  </si>
  <si>
    <t>Položka platí pro kompletní konstrukce trativodu a zahrnuje zejména:_x000D_
- výkop rýhy predepsaného tvaru v dané tríde težitelnosti, výpln, zásyp trativodu vcetne dopravy, uložení prebytecného materiálu, dodávky predepsaného materiálu pro výpln a zásyp_x000D_
- zrízení spojovací vrstvy_x000D_
- zrízení podkladu a lože trativodu z predepsaného materiálu_x000D_
- dodávka a uložení trativodu predepsaného materiálu a profilu_x000D_
- obsyp trativodu predepsaným materiálem_x000D_
- ukoncení trativodu zaústením do potrubí nebo vodotece, prípadne vybudování ukoncujícího objektu (kaplicky) dle VL_x000D_
- veškerý materiál, výrobky a polotovary, vcetne mimostaveništní a vnitrostaveništní dopravy_x000D_
- nezahrnuje opláštení z geotextilie, fólie</t>
  </si>
  <si>
    <t>5</t>
  </si>
  <si>
    <t>Komunikace</t>
  </si>
  <si>
    <t>56143H</t>
  </si>
  <si>
    <t>SMĚSI Z KAMENIVA STMELENÉ CEMENTEM  SC C 12/16 TL. DO 150MM</t>
  </si>
  <si>
    <t>1169.100 = 1169,100 [A]_x000D_
Celkové množství = 1169,100</t>
  </si>
  <si>
    <t>Položka zahrnuje:
- dodání směsi v požadované kvalitě
- očištění podkladu
- uložení směsi dle předepsaného technologického předpisu a zhutnění vrstvy v předepsané tloušťce
- zřízení vrstvy bez rozlišení šířky, pokládání vrstvy po etapách, včetně pracovních spar a spojů
- úpravu napojení, ukončení
- úpravu dilatačních spar včetně předepsané výztuže
Položka nezahrnuje:
- postřiky, nátěry</t>
  </si>
  <si>
    <t>56333</t>
  </si>
  <si>
    <t>VOZOVKOVÉ VRSTVY ZE ŠTĚRKODRTI TL. DO 150MM</t>
  </si>
  <si>
    <t>Chodník 350,6 = 350,600 [A]_x000D_
Celkové množství = 350,600</t>
  </si>
  <si>
    <t>Položka zahrnuje:
- dodání kameniva předepsané kvality a zrnitosti
- rozprostření a zhutnění vrstvy v předepsané tloušťce
- zřízení vrstvy bez rozlišení šířky, pokládání vrstvy po etapách
Položka nezahrnuje:
- postřiky, nátěry</t>
  </si>
  <si>
    <t>56334</t>
  </si>
  <si>
    <t>VOZOVKOVÉ VRSTVY ZE ŠTĚRKODRTI TL. DO 200MM</t>
  </si>
  <si>
    <t>ŠDA tl. 0,2 m</t>
  </si>
  <si>
    <t>Komunikace+rozšíření 1169,1+(290*0,3*2) = 1343,100 [A]_x000D_
Celkové množství = 1343,100</t>
  </si>
  <si>
    <t>- dodání kameniva predepsané kvality a zrnitosti_x000D_
- rozprostrení a zhutnení vrstvy v predepsané tlouštce_x000D_
- zrízení vrstvy bez rozlišení šírky, pokládání vrstvy po etapách_x000D_
- nezahrnuje postriky, nátery</t>
  </si>
  <si>
    <t>56336</t>
  </si>
  <si>
    <t>VOZOVKOVÉ VRSTVY ZE ŠTĚRKODRTI TL. DO 300MM</t>
  </si>
  <si>
    <t>Vjezdy 282+26 = 308,000 [A]_x000D_
Celkové množství = 308,000</t>
  </si>
  <si>
    <t>572224</t>
  </si>
  <si>
    <t>SPOJOVACÍ POSTŘIK Z MODIFIK EMULZE DO 1,0KG/M2</t>
  </si>
  <si>
    <t>PS-C 0,6 kg/m2</t>
  </si>
  <si>
    <t>Komunikace 1169.100*2 = 2338,200_x000D_
Celkové množství = 2338,200</t>
  </si>
  <si>
    <t>- dodání všech predepsaných materiálu pro postriky v predepsaném množství_x000D_
- provedení dle predepsaného technologického predpisu_x000D_
- zrízení vrstvy bez rozlišení šírky, pokládání vrstvy po etapách_x000D_
- úpravu napojení, ukoncení</t>
  </si>
  <si>
    <t>574A34</t>
  </si>
  <si>
    <t>ASFALTOVÝ BETON PRO OBRUSNÉ VRSTVY ACO 11+, 11S TL. 40MM</t>
  </si>
  <si>
    <t>Komunikace 1169,1 = 1169,100 [A]_x000D_
Celkové množství = 1169,100</t>
  </si>
  <si>
    <t>- dodání smesi v požadované kvalite_x000D_
- ocištení podkladu_x000D_
- uložení smesi dle predepsaného technologického predpisu, zhutnení vrstvy v predepsané tlouštce_x000D_
- zrízení vrstvy bez rozlišení šírky, pokládání vrstvy po etapách, vcetne pracovních spar a spoju_x000D_
- úpravu napojení, ukoncení podél obrubníku, dilatacních zarízení, odvodnovacích proužku, odvodnovacu, vpustí, šachet a pod._x000D_
- nezahrnuje postriky, nátery_x000D_
- nezahrnuje tesnení podél obrubníku, dilatacních zarízení, odvodnovacích proužku, odvodnovacu, vpustí, šachet a pod.</t>
  </si>
  <si>
    <t>574E56</t>
  </si>
  <si>
    <t>ASFALTOVÝ BETON PRO PODKLADNÍ VRSTVY ACP 16+, 16S TL. 60MM</t>
  </si>
  <si>
    <t>Položka zahrnuje:
- dodání směsi v požadované kvalitě
- očištění podkladu
- uložení směsi dle předepsaného technologického předpisu, zhutnění vrstvy v předepsané tloušťce
- zřízení vrstvy bez rozlišení šířky, pokládání vrstvy po etapách, včetně pracovních spar a spojů
- úpravu napojení, ukončení podél obrubníků, dilatačních zařízení, odvodňovacích proužků, odvodňovačů, vpustí, šachet a pod.
Položka nezahrnuje:
- postřiky, nátěry
- těsnění podél obrubníků, dilatačních zařízení, odvodňovacích proužků, odvodňovačů, vpustí, šachet a pod.</t>
  </si>
  <si>
    <t>582611</t>
  </si>
  <si>
    <t>KRYTY Z BETON DLAŽDIC SE ZÁMKEM ŠEDÝCH TL 60MM DO LOŽE Z KAM</t>
  </si>
  <si>
    <t>Položka zahrnuje:
- dodání dlažebního materiálu v požadované kvalitě, dodání materiálu pro předepsané lože v tloušťce předepsané dokumentací a pro předepsanou výplň spar
- očištění podkladu
- uložení dlažby dle předepsaného technologického předpisu včetně předepsané podkladní vrstvy a předepsané výplně spar
- zřízení vrstvy bez rozlišení šířky, pokládání vrstvy po etapách 
- úpravu napojení, ukončení podél obrubníků, dilatačních zařízení, odvodňovacích proužků, odvodňovačů, vpustí, šachet a pod., nestanoví-li zadávací dokumentace jinak
Položka nezahrnuje:
- postřiky, nátěry
- těsnění podél obrubníků, dilatačních zařízení, odvodňovacích proužků, odvodňovačů, vpustí, šachet a pod.</t>
  </si>
  <si>
    <t>582612</t>
  </si>
  <si>
    <t>KRYTY Z BETON DLAŽDIC SE ZÁMKEM ŠEDÝCH TL 80MM DO LOŽE Z KAM</t>
  </si>
  <si>
    <t>Vjezdy 282 = 282,000 [A]_x000D_
Celkové množství = 282,000</t>
  </si>
  <si>
    <t>- dodání dlažebního materiálu v požadované kvalite, dodání materiálu pro predepsané  lože v tlouštce predepsané dokumentací a pro predepsanou výpln spar
- ocištení podkladu
- uložení dlažby dle predepsaného technologického predpisu vcetne predepsané podkladní vrstvy a predepsané výplne spar
- zrízení vrstvy bez rozlišení šírky, pokládání vrstvy po etapách 
- úpravu napojení, ukoncení podél obrubníku, dilatacních zarízení, odvodnovacích proužku, odvodnovacu, vpustí, šachet a pod., nestanoví-li zadávací dokumentace jinak
- nezahrnuje postriky, nátery
- nezahrnuje tesnení podél obrubníku, dilatacních zarízení, odvodnovacích proužku, odvodnovacu, vpustí, šachet a pod.</t>
  </si>
  <si>
    <t>58261B</t>
  </si>
  <si>
    <t>KRYTY Z BETON DLAŽDIC SE ZÁMKEM ČERVENÝCH RELIÉF TL 80MM DO LOŽE Z KAM</t>
  </si>
  <si>
    <t>Varovné pásy 26 = 26,000 [A]_x000D_
Celkové množství = 26,000</t>
  </si>
  <si>
    <t>8</t>
  </si>
  <si>
    <t>Potrubí</t>
  </si>
  <si>
    <t>87433</t>
  </si>
  <si>
    <t>POTRUBÍ Z TRUB PLASTOVÝCH ODPADNÍCH DN DO 150MM</t>
  </si>
  <si>
    <t>Propojení UV 5 = 5,000 [A]_x000D_
Celkové množství = 5,000</t>
  </si>
  <si>
    <t>položky pro zhotovení potrubí platí bez ohledu na sklon
zahrnuje:
- výrobní dokumentaci (vcetne technologického predpisu)
- dodání veškerého trubního a pomocného materiálu  (trouby,  trubky,  tvarovky,  spojovací a tesnící  materiál a pod.), podperných, závesných a upevnovacích prvku, vcetne potrebných úprav
- úprava a príprava podkladu a podper, ocištení a ošetrení podkladu a podper
- zrízení plne funkcního potrubí, kompletní soustavy, podle príslušného technologického predpisu
- zrízení potrubí i jednotlivých cástí po etapách, vcetne pracovních spar a spoju, pracovního zaslepení koncu a pod.
- úprava prostupu, pruchodu  šachtami a komorami, okolí podper a vyústení, zaústení, napojení, vyvedení a upevnení odpad. výustí
- ochrana potrubí náterem (vc. úpravy povrchu), prípadne izolací, nejsou-li tyto práce predmetem jiné položky
- úprava, ocištení a ošetrení prostoru kolem potrubí
- položky platí pro práce provádené v prostoru zapaženém i nezapaženém a i v kolektorech, chránickách
- položky zahrnují i práce spojené s nutnými obtoky, prevádením a cerpáním vody
nezahrnuje zkoušky vodotesnosti a televizní prohlídku</t>
  </si>
  <si>
    <t>89712</t>
  </si>
  <si>
    <t>VPUST KANALIZACNÍ ULICNÍ KOMPLETNÍ Z BETONOVÝCH DÍLCU</t>
  </si>
  <si>
    <t>1 = 1,000 [A]_x000D_
Celkové množství = 1,000</t>
  </si>
  <si>
    <t>položka zahrnuje:
- dodávku a osazení predepsaných dílu vcetne mríže
- výpln, tesnení  a tmelení spar a spoju,
- opatrení  povrchu  betonu  izolací  proti zemní vlhkosti v cástech, kde prijdou do styku se zeminou nebo kamenivem,
- predepsané podkladní konstrukce</t>
  </si>
  <si>
    <t>89921</t>
  </si>
  <si>
    <t>VÝŠKOVÁ ÚPRAVA POKLOPŮ</t>
  </si>
  <si>
    <t>Betonové šachty 8 = 8,000 [A]_x000D_
Celkové množství = 8,000</t>
  </si>
  <si>
    <t>Položka zahrnuje:
- všechny nutné práce a materiály pro zvýšení nebo snížení zařízení (včetně nutné úpravy stávajícího povrchu vozovky nebo chodníku)
Položka nezahrnuje:
- x</t>
  </si>
  <si>
    <t>89922</t>
  </si>
  <si>
    <t>VÝŠKOVÁ ÚPRAVA MŘÍŽÍ</t>
  </si>
  <si>
    <t>Uliční vpustě 1 = 1,000 [A]_x000D_
Celkové množství = 1,000</t>
  </si>
  <si>
    <t>9</t>
  </si>
  <si>
    <t>Ostatní konstrukce a práce</t>
  </si>
  <si>
    <t>914171</t>
  </si>
  <si>
    <t>DOPRAVNÍ ZNACKY ZÁKLADNÍ VELIKOSTI HLINÍKOVÉ FÓLIE TR 2 - DODÁVKA A MONTÁŽ</t>
  </si>
  <si>
    <t>SDZ - P6 1 = 1,000 [A]_x000D_
SDZ - P2 1 = 1,000 [B]_x000D_
Celkové množství = 2,000</t>
  </si>
  <si>
    <t>položka zahrnuje:
- dodávku a montáž znacek v požadovaném provedení</t>
  </si>
  <si>
    <t>914172</t>
  </si>
  <si>
    <t>DOPRAVNÍ ZNAČKY ZÁKLADNÍ VELIKOSTI HLINÍKOVÉ TŘ RA2 - MONTÁŽ S PŘEMÍSTĚNÍM</t>
  </si>
  <si>
    <t>IZ4a 1 = 1,000 [A]_x000D_
IZ4b 1 = 1,000 [B]_x000D_
P6 1 = 1,000 [C]_x000D_
Celkové množství = 3,000</t>
  </si>
  <si>
    <t>Položka zahrnuje:
- dopravu demontované značky z dočasné skládky
- osazení a montáž značky na místě určeném projektem
- nutnou opravu poškozených částí
Položka nezahrnuje:
- dodávku značky</t>
  </si>
  <si>
    <t>914173</t>
  </si>
  <si>
    <t>DOPRAVNÍ ZNAČKY ZÁKLADNÍ VELIKOSTI HLINÍKOVÉ TŘ RA2 - DEMONTÁŽ</t>
  </si>
  <si>
    <t>B1+E13 - 2x 2+2 = 4,000 [A]_x000D_
P1+E2b 2 = 2,000 [B]_x000D_
B24a+E13 2 = 2,000 [C]_x000D_
Celkové množství = 8,000</t>
  </si>
  <si>
    <t>Položka zahrnuje:
- odstranění, demontáž a odklizení materiálu s odvozem na předepsané místo
Položka nezahrnuje:
- x</t>
  </si>
  <si>
    <t>914941</t>
  </si>
  <si>
    <t>SLOUPKY A STOJKY DOPRAVNÍCH ZNAČEK Z HLINÍK TRUBEK DO PATKY - DODÁVKA A MONTÁŽ</t>
  </si>
  <si>
    <t>2.000 = 2,000 [A]</t>
  </si>
  <si>
    <t>Položka zahrnuje:
- sloupky
- upevňovací zařízení
- osazení (betonová patka, zemní práce)
Položka nezahrnuje:
- x</t>
  </si>
  <si>
    <t>915111</t>
  </si>
  <si>
    <t>VODOROVNÉ DOPRAVNÍ ZNAČENÍ BARVOU HLADKÉ - DODÁVKA A POKLÁDKA</t>
  </si>
  <si>
    <t>VDZ - V2b 3 = 3,000 [A]_x000D_
Celkové množství = 3,000</t>
  </si>
  <si>
    <t>Položka zahrnuje:
- dodání a pokládku nátěrového materiálu
- předznačení a reflexní úpravu
Položka nezahrnuje:
- x
Způsob měření:
- měří se pouze natíraná plocha</t>
  </si>
  <si>
    <t>915211</t>
  </si>
  <si>
    <t>VODOROVNÉ DOPRAVNÍ ZNAČENÍ PLASTEM HLADKÉ - DODÁVKA A POKLÁDKA</t>
  </si>
  <si>
    <t>917211</t>
  </si>
  <si>
    <t>ZÁHONOVÉ OBRUBY Z BETONOVÝCH OBRUBNÍKŮ ŠÍŘ 50MM</t>
  </si>
  <si>
    <t>50x200 mm 170 = 170,000 [A]_x000D_
Celkové množství = 170,000</t>
  </si>
  <si>
    <t>Položka zahrnuje:
- dodání a pokládku betonových obrubníků o rozměrech předepsaných zadávací dokumentací
- betonové lože i boční betonovou opěrku
Položka nezahrnuje:
- x</t>
  </si>
  <si>
    <t>917223</t>
  </si>
  <si>
    <t>SILNIČNÍ A CHODNÍKOVÉ OBRUBY Z BETONOVÝCH OBRUBNÍKŮ ŠÍŘ 100MM</t>
  </si>
  <si>
    <t>100x250x1000</t>
  </si>
  <si>
    <t>100x250 mm 464 = 464,000 [A]_x000D_
Celkové množství = 464,000</t>
  </si>
  <si>
    <t>Položka zahrnuje:_x000D_
dodání a pokládku betonových obrubníku o rozmerech predepsaných zadávací dokumentací_x000D_
betonové lože i bocní betonovou operku.</t>
  </si>
  <si>
    <t>917224</t>
  </si>
  <si>
    <t>SILNIČNÍ A CHODNÍKOVÉ OBRUBY Z BETONOVÝCH OBRUBNÍKŮ ŠÍŘ 150MM</t>
  </si>
  <si>
    <t>150x250 mm 222 = 222,000 [A]_x000D_
150x150 mm 33 = 33,000 [B]_x000D_
Levý 150/250x250 mm 11 = 11,000 [C]_x000D_
Pravý 150/250x250 mm 11 = 11,000 [D]_x000D_
Celkové množství = 277,000</t>
  </si>
  <si>
    <t>919112</t>
  </si>
  <si>
    <t>ŘEZÁNÍ ASFALTOVÉHO KRYTU VOZOVEK TL DO 100MM</t>
  </si>
  <si>
    <t>16+23 = 39,000 [A]_x000D_
Celkové množství = 39,000</t>
  </si>
  <si>
    <t>Položka zahrnuje:
- řezání vozovkové vrstvy v předepsané tloušťce
- spotřeba vody
Položka nezahrnuje:
- x</t>
  </si>
  <si>
    <t>931323</t>
  </si>
  <si>
    <t>TĚSNĚNÍ DILATAČ SPAR ASF ZÁLIVKOU MODIFIK PRŮŘ DO 300MM2</t>
  </si>
  <si>
    <t>dle pol. 919112 39.000 = 39,000_x000D_
Celkové množství = 39,000</t>
  </si>
  <si>
    <t>položka zahrnuje dodávku a osazení predepsaného materiálu, ocištení ploch spáry pred úpravou, ocištení okolí spáry po úprave_x000D_
nezahrnuje tesnící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</si>
</sst>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#\ ##0.00"/>
    <numFmt numFmtId="165" formatCode="#\ ###\ ###\ ###\ ##0.000"/>
  </numFmts>
  <fonts count="9" x14ac:knownFonts="1">
    <font>
      <sz val="11"/>
      <name val="Calibri"/>
      <family val="2"/>
      <scheme val="minor"/>
    </font>
    <font>
      <sz val="11"/>
      <color rgb="FFD9D9D9"/>
      <name val="Calibri"/>
      <scheme val="minor"/>
    </font>
    <font>
      <b/>
      <sz val="10"/>
      <color rgb="FF000000"/>
      <name val="Arial"/>
    </font>
    <font>
      <b/>
      <sz val="16"/>
      <color rgb="FF000000"/>
      <name val="Arial"/>
    </font>
    <font>
      <sz val="10"/>
      <color rgb="FFFFFFFF"/>
      <name val="Arial"/>
    </font>
    <font>
      <b/>
      <sz val="11"/>
      <color rgb="FF000000"/>
      <name val="Arial"/>
    </font>
    <font>
      <b/>
      <sz val="11"/>
      <name val="Calibri"/>
      <scheme val="minor"/>
    </font>
    <font>
      <i/>
      <sz val="11"/>
      <name val="Calibri"/>
      <scheme val="minor"/>
    </font>
    <font>
      <i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41A5BD"/>
      </patternFill>
    </fill>
    <fill>
      <patternFill patternType="solid">
        <fgColor rgb="FFADD8E6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2" fillId="0" borderId="0">
      <alignment horizontal="right" vertical="center" wrapText="1"/>
    </xf>
    <xf numFmtId="0" fontId="3" fillId="0" borderId="0">
      <alignment horizontal="left" vertical="center" wrapText="1"/>
    </xf>
    <xf numFmtId="0" fontId="2" fillId="0" borderId="0">
      <alignment horizontal="right" vertical="center" wrapText="1"/>
    </xf>
    <xf numFmtId="0" fontId="4" fillId="0" borderId="0">
      <alignment horizontal="center" vertical="center" wrapText="1"/>
    </xf>
    <xf numFmtId="0" fontId="5" fillId="0" borderId="0">
      <alignment horizontal="left" vertical="center" wrapText="1"/>
    </xf>
    <xf numFmtId="0" fontId="5" fillId="0" borderId="0">
      <alignment horizontal="left" vertical="center" wrapText="1"/>
    </xf>
    <xf numFmtId="0" fontId="2" fillId="0" borderId="0">
      <alignment horizontal="left" vertical="center" wrapText="1"/>
    </xf>
    <xf numFmtId="0" fontId="8" fillId="0" borderId="0">
      <alignment horizontal="left" vertical="center" wrapText="1"/>
    </xf>
  </cellStyleXfs>
  <cellXfs count="53">
    <xf numFmtId="0" fontId="0" fillId="0" borderId="0" xfId="0"/>
    <xf numFmtId="0" fontId="1" fillId="2" borderId="0" xfId="0" applyFont="1" applyFill="1"/>
    <xf numFmtId="0" fontId="2" fillId="2" borderId="0" xfId="1" applyFill="1">
      <alignment horizontal="right" vertical="center" wrapText="1"/>
    </xf>
    <xf numFmtId="0" fontId="0" fillId="2" borderId="0" xfId="0" applyFill="1"/>
    <xf numFmtId="0" fontId="3" fillId="2" borderId="0" xfId="2" applyFill="1">
      <alignment horizontal="left" vertical="center" wrapText="1"/>
    </xf>
    <xf numFmtId="0" fontId="2" fillId="2" borderId="0" xfId="3" applyFill="1">
      <alignment horizontal="right" vertical="center" wrapText="1"/>
    </xf>
    <xf numFmtId="164" fontId="2" fillId="2" borderId="0" xfId="3" applyNumberFormat="1" applyFill="1">
      <alignment horizontal="right" vertical="center" wrapText="1"/>
    </xf>
    <xf numFmtId="0" fontId="4" fillId="3" borderId="1" xfId="4" applyFill="1" applyBorder="1">
      <alignment horizontal="center" vertical="center" wrapText="1"/>
    </xf>
    <xf numFmtId="0" fontId="2" fillId="0" borderId="1" xfId="1" applyBorder="1">
      <alignment horizontal="right" vertical="center" wrapText="1"/>
    </xf>
    <xf numFmtId="164" fontId="2" fillId="0" borderId="1" xfId="1" applyNumberFormat="1" applyBorder="1">
      <alignment horizontal="right" vertical="center" wrapText="1"/>
    </xf>
    <xf numFmtId="0" fontId="0" fillId="2" borderId="2" xfId="0" applyFill="1" applyBorder="1"/>
    <xf numFmtId="0" fontId="0" fillId="2" borderId="3" xfId="0" applyFill="1" applyBorder="1"/>
    <xf numFmtId="0" fontId="2" fillId="2" borderId="3" xfId="1" applyFill="1" applyBorder="1">
      <alignment horizontal="right" vertical="center" wrapText="1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5" fillId="2" borderId="5" xfId="5" applyFill="1" applyBorder="1">
      <alignment horizontal="left" vertical="center" wrapText="1"/>
    </xf>
    <xf numFmtId="0" fontId="5" fillId="2" borderId="0" xfId="5" applyFill="1">
      <alignment horizontal="left" vertical="center" wrapText="1"/>
    </xf>
    <xf numFmtId="0" fontId="0" fillId="2" borderId="7" xfId="0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0" fontId="4" fillId="3" borderId="9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  <xf numFmtId="0" fontId="4" fillId="3" borderId="11" xfId="4" applyFill="1" applyBorder="1">
      <alignment horizontal="center" vertical="center" wrapText="1"/>
    </xf>
    <xf numFmtId="0" fontId="4" fillId="3" borderId="12" xfId="4" applyFill="1" applyBorder="1">
      <alignment horizontal="center" vertical="center" wrapText="1"/>
    </xf>
    <xf numFmtId="0" fontId="6" fillId="2" borderId="7" xfId="0" applyFont="1" applyFill="1" applyBorder="1"/>
    <xf numFmtId="0" fontId="6" fillId="2" borderId="13" xfId="0" applyFont="1" applyFill="1" applyBorder="1"/>
    <xf numFmtId="0" fontId="6" fillId="2" borderId="7" xfId="0" applyFont="1" applyFill="1" applyBorder="1" applyAlignment="1">
      <alignment horizontal="right"/>
    </xf>
    <xf numFmtId="0" fontId="6" fillId="2" borderId="14" xfId="0" applyFont="1" applyFill="1" applyBorder="1"/>
    <xf numFmtId="164" fontId="6" fillId="2" borderId="7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0" borderId="7" xfId="0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4" fontId="0" fillId="4" borderId="7" xfId="0" applyNumberFormat="1" applyFill="1" applyBorder="1" applyAlignment="1" applyProtection="1">
      <alignment horizontal="center"/>
      <protection locked="0"/>
    </xf>
    <xf numFmtId="164" fontId="0" fillId="0" borderId="7" xfId="0" applyNumberFormat="1" applyBorder="1" applyAlignment="1">
      <alignment horizontal="center"/>
    </xf>
    <xf numFmtId="164" fontId="0" fillId="0" borderId="0" xfId="0" applyNumberFormat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7" fillId="0" borderId="7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3" fillId="2" borderId="0" xfId="2" applyFill="1">
      <alignment horizontal="left" vertical="center" wrapText="1"/>
    </xf>
    <xf numFmtId="0" fontId="0" fillId="2" borderId="0" xfId="0" applyFill="1"/>
    <xf numFmtId="0" fontId="5" fillId="2" borderId="0" xfId="5" applyFill="1" applyAlignment="1">
      <alignment horizontal="right" vertical="center" wrapText="1"/>
    </xf>
    <xf numFmtId="0" fontId="0" fillId="2" borderId="0" xfId="0" applyFill="1" applyAlignment="1">
      <alignment horizontal="right"/>
    </xf>
    <xf numFmtId="0" fontId="4" fillId="3" borderId="8" xfId="4" applyFill="1" applyBorder="1">
      <alignment horizontal="center" vertical="center" wrapText="1"/>
    </xf>
    <xf numFmtId="0" fontId="4" fillId="3" borderId="9" xfId="4" applyFill="1" applyBorder="1">
      <alignment horizontal="center" vertical="center" wrapText="1"/>
    </xf>
    <xf numFmtId="0" fontId="4" fillId="3" borderId="1" xfId="4" applyFill="1" applyBorder="1">
      <alignment horizontal="center" vertical="center" wrapText="1"/>
    </xf>
    <xf numFmtId="0" fontId="4" fillId="3" borderId="10" xfId="4" applyFill="1" applyBorder="1">
      <alignment horizontal="center" vertical="center" wrapText="1"/>
    </xf>
  </cellXfs>
  <cellStyles count="9">
    <cellStyle name="NadpisRekapitulaceSoupisPraciStyle" xfId="2" xr:uid="{00000000-0005-0000-0000-000002000000}"/>
    <cellStyle name="NadpisStrukturyStyle" xfId="6" xr:uid="{00000000-0005-0000-0000-000006000000}"/>
    <cellStyle name="NadpisySloupcuStyle" xfId="4" xr:uid="{00000000-0005-0000-0000-000004000000}"/>
    <cellStyle name="Normální" xfId="0" builtinId="0"/>
    <cellStyle name="NormalStyle" xfId="1" xr:uid="{00000000-0005-0000-0000-000001000000}"/>
    <cellStyle name="PolDoplnInfoStyle" xfId="8" xr:uid="{00000000-0005-0000-0000-000008000000}"/>
    <cellStyle name="RekapitulaceCenyStyle" xfId="3" xr:uid="{00000000-0005-0000-0000-000003000000}"/>
    <cellStyle name="StavbaRozpocetHeaderStyle" xfId="5" xr:uid="{00000000-0005-0000-0000-000005000000}"/>
    <cellStyle name="StavebniDilStyle" xfId="7" xr:uid="{00000000-0005-0000-0000-000007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361950" cy="36195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0"/>
  <sheetViews>
    <sheetView workbookViewId="0">
      <selection activeCell="C10" sqref="C10"/>
    </sheetView>
  </sheetViews>
  <sheetFormatPr defaultRowHeight="15" x14ac:dyDescent="0.25"/>
  <cols>
    <col min="1" max="2" width="32.42578125" customWidth="1"/>
    <col min="3" max="5" width="19.42578125" customWidth="1"/>
  </cols>
  <sheetData>
    <row r="1" spans="1:5" x14ac:dyDescent="0.25">
      <c r="A1" s="1" t="s">
        <v>0</v>
      </c>
      <c r="B1" s="2" t="s">
        <v>1</v>
      </c>
      <c r="C1" s="3"/>
      <c r="D1" s="3"/>
      <c r="E1" s="3"/>
    </row>
    <row r="2" spans="1:5" x14ac:dyDescent="0.25">
      <c r="A2" s="1"/>
      <c r="B2" s="45" t="s">
        <v>2</v>
      </c>
      <c r="C2" s="3"/>
      <c r="D2" s="3"/>
      <c r="E2" s="3"/>
    </row>
    <row r="3" spans="1:5" x14ac:dyDescent="0.25">
      <c r="A3" s="3"/>
      <c r="B3" s="46"/>
      <c r="C3" s="3"/>
      <c r="D3" s="3"/>
      <c r="E3" s="3"/>
    </row>
    <row r="4" spans="1:5" ht="54" customHeight="1" x14ac:dyDescent="0.25">
      <c r="A4" s="3"/>
      <c r="B4" s="45" t="s">
        <v>3</v>
      </c>
      <c r="C4" s="46"/>
      <c r="D4" s="46"/>
      <c r="E4" s="46"/>
    </row>
    <row r="5" spans="1:5" x14ac:dyDescent="0.25">
      <c r="A5" s="3"/>
      <c r="B5" s="3"/>
      <c r="C5" s="3"/>
      <c r="D5" s="3"/>
      <c r="E5" s="3"/>
    </row>
    <row r="6" spans="1:5" x14ac:dyDescent="0.25">
      <c r="A6" s="3"/>
      <c r="B6" s="5" t="s">
        <v>4</v>
      </c>
      <c r="C6" s="6">
        <f>SUM(C10)</f>
        <v>0</v>
      </c>
      <c r="D6" s="3"/>
      <c r="E6" s="3"/>
    </row>
    <row r="7" spans="1:5" x14ac:dyDescent="0.25">
      <c r="A7" s="3"/>
      <c r="B7" s="5" t="s">
        <v>5</v>
      </c>
      <c r="C7" s="6">
        <f>SUM(E10)</f>
        <v>0</v>
      </c>
      <c r="D7" s="3"/>
      <c r="E7" s="3"/>
    </row>
    <row r="8" spans="1:5" x14ac:dyDescent="0.25">
      <c r="A8" s="3"/>
      <c r="B8" s="3"/>
      <c r="C8" s="3"/>
      <c r="D8" s="3"/>
      <c r="E8" s="3"/>
    </row>
    <row r="9" spans="1:5" x14ac:dyDescent="0.25">
      <c r="A9" s="7" t="s">
        <v>6</v>
      </c>
      <c r="B9" s="7" t="s">
        <v>7</v>
      </c>
      <c r="C9" s="7" t="s">
        <v>8</v>
      </c>
      <c r="D9" s="7" t="s">
        <v>9</v>
      </c>
      <c r="E9" s="7" t="s">
        <v>10</v>
      </c>
    </row>
    <row r="10" spans="1:5" x14ac:dyDescent="0.25">
      <c r="A10" s="8" t="s">
        <v>11</v>
      </c>
      <c r="B10" s="8" t="s">
        <v>12</v>
      </c>
      <c r="C10" s="9">
        <f>'SO 101'!I3</f>
        <v>0</v>
      </c>
      <c r="D10" s="9">
        <f>SUMIFS('SO 101'!O:O,'SO 101'!A:A,"P")</f>
        <v>0</v>
      </c>
      <c r="E10" s="9">
        <f>C10+D10</f>
        <v>0</v>
      </c>
    </row>
  </sheetData>
  <mergeCells count="2">
    <mergeCell ref="B2:B3"/>
    <mergeCell ref="B4:E4"/>
  </mergeCells>
  <pageMargins left="0.7" right="0.7" top="0.78740157499999996" bottom="0.78740157499999996" header="0.3" footer="0.3"/>
  <pageSetup fitToHeight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35"/>
  <sheetViews>
    <sheetView tabSelected="1" topLeftCell="B1" workbookViewId="0">
      <selection activeCell="F13" sqref="F13"/>
    </sheetView>
  </sheetViews>
  <sheetFormatPr defaultRowHeight="15" x14ac:dyDescent="0.25"/>
  <cols>
    <col min="1" max="1" width="9.140625" hidden="1"/>
    <col min="2" max="2" width="16.140625" customWidth="1"/>
    <col min="3" max="3" width="9.7109375" customWidth="1"/>
    <col min="4" max="4" width="13" customWidth="1"/>
    <col min="5" max="5" width="64.85546875" customWidth="1"/>
    <col min="6" max="6" width="13" customWidth="1"/>
    <col min="7" max="9" width="16.140625" customWidth="1"/>
    <col min="10" max="10" width="14.85546875" bestFit="1" customWidth="1"/>
    <col min="15" max="16" width="9.140625" hidden="1"/>
  </cols>
  <sheetData>
    <row r="1" spans="1:16" x14ac:dyDescent="0.25">
      <c r="A1" s="1" t="s">
        <v>0</v>
      </c>
      <c r="B1" s="10"/>
      <c r="C1" s="11"/>
      <c r="D1" s="11"/>
      <c r="E1" s="12" t="s">
        <v>1</v>
      </c>
      <c r="F1" s="11"/>
      <c r="G1" s="11"/>
      <c r="H1" s="11"/>
      <c r="I1" s="11"/>
      <c r="J1" s="13"/>
      <c r="P1">
        <v>3</v>
      </c>
    </row>
    <row r="2" spans="1:16" ht="20.25" x14ac:dyDescent="0.25">
      <c r="A2" s="1"/>
      <c r="B2" s="14"/>
      <c r="C2" s="3"/>
      <c r="D2" s="3"/>
      <c r="E2" s="4" t="s">
        <v>13</v>
      </c>
      <c r="F2" s="3"/>
      <c r="G2" s="3"/>
      <c r="H2" s="3"/>
      <c r="I2" s="3"/>
      <c r="J2" s="15"/>
    </row>
    <row r="3" spans="1:16" ht="30" x14ac:dyDescent="0.25">
      <c r="A3" s="3" t="s">
        <v>14</v>
      </c>
      <c r="B3" s="16" t="s">
        <v>15</v>
      </c>
      <c r="C3" s="47" t="s">
        <v>16</v>
      </c>
      <c r="D3" s="48"/>
      <c r="E3" s="17" t="s">
        <v>17</v>
      </c>
      <c r="F3" s="3"/>
      <c r="G3" s="3"/>
      <c r="H3" s="18" t="s">
        <v>11</v>
      </c>
      <c r="I3" s="19">
        <f>SUMIFS(I8:I235,A8:A235,"SD")</f>
        <v>0</v>
      </c>
      <c r="J3" s="15"/>
      <c r="O3">
        <v>0</v>
      </c>
      <c r="P3">
        <v>2</v>
      </c>
    </row>
    <row r="4" spans="1:16" x14ac:dyDescent="0.25">
      <c r="A4" s="3" t="s">
        <v>18</v>
      </c>
      <c r="B4" s="16" t="s">
        <v>19</v>
      </c>
      <c r="C4" s="47" t="s">
        <v>11</v>
      </c>
      <c r="D4" s="48"/>
      <c r="E4" s="17" t="s">
        <v>12</v>
      </c>
      <c r="F4" s="3"/>
      <c r="G4" s="3"/>
      <c r="H4" s="3"/>
      <c r="I4" s="3"/>
      <c r="J4" s="15"/>
      <c r="O4">
        <v>0.15</v>
      </c>
      <c r="P4">
        <v>2</v>
      </c>
    </row>
    <row r="5" spans="1:16" x14ac:dyDescent="0.25">
      <c r="A5" s="49" t="s">
        <v>20</v>
      </c>
      <c r="B5" s="50" t="s">
        <v>21</v>
      </c>
      <c r="C5" s="51" t="s">
        <v>22</v>
      </c>
      <c r="D5" s="51" t="s">
        <v>23</v>
      </c>
      <c r="E5" s="51" t="s">
        <v>24</v>
      </c>
      <c r="F5" s="51" t="s">
        <v>25</v>
      </c>
      <c r="G5" s="51" t="s">
        <v>26</v>
      </c>
      <c r="H5" s="51" t="s">
        <v>27</v>
      </c>
      <c r="I5" s="51"/>
      <c r="J5" s="52" t="s">
        <v>28</v>
      </c>
      <c r="O5">
        <v>0.21</v>
      </c>
    </row>
    <row r="6" spans="1:16" x14ac:dyDescent="0.25">
      <c r="A6" s="49"/>
      <c r="B6" s="50"/>
      <c r="C6" s="51"/>
      <c r="D6" s="51"/>
      <c r="E6" s="51"/>
      <c r="F6" s="51"/>
      <c r="G6" s="51"/>
      <c r="H6" s="7" t="s">
        <v>29</v>
      </c>
      <c r="I6" s="7" t="s">
        <v>30</v>
      </c>
      <c r="J6" s="52"/>
    </row>
    <row r="7" spans="1:16" x14ac:dyDescent="0.25">
      <c r="A7" s="22">
        <v>0</v>
      </c>
      <c r="B7" s="20">
        <v>1</v>
      </c>
      <c r="C7" s="23">
        <v>2</v>
      </c>
      <c r="D7" s="7">
        <v>3</v>
      </c>
      <c r="E7" s="23">
        <v>4</v>
      </c>
      <c r="F7" s="7">
        <v>5</v>
      </c>
      <c r="G7" s="7">
        <v>6</v>
      </c>
      <c r="H7" s="7">
        <v>7</v>
      </c>
      <c r="I7" s="23">
        <v>8</v>
      </c>
      <c r="J7" s="21">
        <v>9</v>
      </c>
    </row>
    <row r="8" spans="1:16" x14ac:dyDescent="0.25">
      <c r="A8" s="24" t="s">
        <v>31</v>
      </c>
      <c r="B8" s="25"/>
      <c r="C8" s="26" t="s">
        <v>32</v>
      </c>
      <c r="D8" s="27"/>
      <c r="E8" s="24" t="s">
        <v>33</v>
      </c>
      <c r="F8" s="27"/>
      <c r="G8" s="27"/>
      <c r="H8" s="27"/>
      <c r="I8" s="28">
        <f>SUMIFS(I9:I50,A9:A50,"P")</f>
        <v>0</v>
      </c>
      <c r="J8" s="29"/>
    </row>
    <row r="9" spans="1:16" x14ac:dyDescent="0.25">
      <c r="A9" s="30" t="s">
        <v>34</v>
      </c>
      <c r="B9" s="30">
        <v>1</v>
      </c>
      <c r="C9" s="31" t="s">
        <v>35</v>
      </c>
      <c r="D9" s="30" t="s">
        <v>36</v>
      </c>
      <c r="E9" s="32" t="s">
        <v>37</v>
      </c>
      <c r="F9" s="33" t="s">
        <v>38</v>
      </c>
      <c r="G9" s="34">
        <v>1</v>
      </c>
      <c r="H9" s="35">
        <v>0</v>
      </c>
      <c r="I9" s="36">
        <f>ROUND(G9*H9,P4)</f>
        <v>0</v>
      </c>
      <c r="J9" s="33" t="s">
        <v>39</v>
      </c>
      <c r="O9" s="37">
        <f>I9*0.21</f>
        <v>0</v>
      </c>
      <c r="P9">
        <v>3</v>
      </c>
    </row>
    <row r="10" spans="1:16" x14ac:dyDescent="0.25">
      <c r="A10" s="30" t="s">
        <v>40</v>
      </c>
      <c r="B10" s="38"/>
      <c r="E10" s="39"/>
      <c r="J10" s="40"/>
    </row>
    <row r="11" spans="1:16" x14ac:dyDescent="0.25">
      <c r="A11" s="30" t="s">
        <v>41</v>
      </c>
      <c r="B11" s="38"/>
      <c r="E11" s="41" t="s">
        <v>42</v>
      </c>
      <c r="J11" s="40"/>
    </row>
    <row r="12" spans="1:16" x14ac:dyDescent="0.25">
      <c r="A12" s="30" t="s">
        <v>43</v>
      </c>
      <c r="B12" s="38"/>
      <c r="E12" s="39"/>
      <c r="J12" s="40"/>
    </row>
    <row r="13" spans="1:16" x14ac:dyDescent="0.25">
      <c r="A13" s="30" t="s">
        <v>34</v>
      </c>
      <c r="B13" s="30">
        <v>2</v>
      </c>
      <c r="C13" s="31" t="s">
        <v>44</v>
      </c>
      <c r="D13" s="30" t="s">
        <v>36</v>
      </c>
      <c r="E13" s="32" t="s">
        <v>45</v>
      </c>
      <c r="F13" s="33" t="s">
        <v>38</v>
      </c>
      <c r="G13" s="34">
        <v>1</v>
      </c>
      <c r="H13" s="35">
        <v>0</v>
      </c>
      <c r="I13" s="36">
        <f>ROUND(G13*H13,P4)</f>
        <v>0</v>
      </c>
      <c r="J13" s="33" t="s">
        <v>39</v>
      </c>
      <c r="O13" s="37">
        <f>I13*0.21</f>
        <v>0</v>
      </c>
      <c r="P13">
        <v>3</v>
      </c>
    </row>
    <row r="14" spans="1:16" x14ac:dyDescent="0.25">
      <c r="A14" s="30" t="s">
        <v>40</v>
      </c>
      <c r="B14" s="38"/>
      <c r="E14" s="39"/>
      <c r="J14" s="40"/>
    </row>
    <row r="15" spans="1:16" x14ac:dyDescent="0.25">
      <c r="A15" s="30" t="s">
        <v>41</v>
      </c>
      <c r="B15" s="38"/>
      <c r="E15" s="41" t="s">
        <v>42</v>
      </c>
      <c r="J15" s="40"/>
    </row>
    <row r="16" spans="1:16" x14ac:dyDescent="0.25">
      <c r="A16" s="30" t="s">
        <v>43</v>
      </c>
      <c r="B16" s="38"/>
      <c r="E16" s="39"/>
      <c r="J16" s="40"/>
    </row>
    <row r="17" spans="1:16" x14ac:dyDescent="0.25">
      <c r="A17" s="30" t="s">
        <v>34</v>
      </c>
      <c r="B17" s="30">
        <v>3</v>
      </c>
      <c r="C17" s="31" t="s">
        <v>46</v>
      </c>
      <c r="D17" s="30" t="s">
        <v>36</v>
      </c>
      <c r="E17" s="32" t="s">
        <v>47</v>
      </c>
      <c r="F17" s="33" t="s">
        <v>38</v>
      </c>
      <c r="G17" s="34">
        <v>1</v>
      </c>
      <c r="H17" s="35">
        <v>0</v>
      </c>
      <c r="I17" s="36">
        <f>ROUND(G17*H17,P4)</f>
        <v>0</v>
      </c>
      <c r="J17" s="33" t="s">
        <v>39</v>
      </c>
      <c r="O17" s="37">
        <f>I17*0.21</f>
        <v>0</v>
      </c>
      <c r="P17">
        <v>3</v>
      </c>
    </row>
    <row r="18" spans="1:16" x14ac:dyDescent="0.25">
      <c r="A18" s="30" t="s">
        <v>40</v>
      </c>
      <c r="B18" s="38"/>
      <c r="E18" s="39"/>
      <c r="J18" s="40"/>
    </row>
    <row r="19" spans="1:16" x14ac:dyDescent="0.25">
      <c r="A19" s="30" t="s">
        <v>41</v>
      </c>
      <c r="B19" s="38"/>
      <c r="E19" s="41" t="s">
        <v>42</v>
      </c>
      <c r="J19" s="40"/>
    </row>
    <row r="20" spans="1:16" x14ac:dyDescent="0.25">
      <c r="A20" s="30" t="s">
        <v>43</v>
      </c>
      <c r="B20" s="38"/>
      <c r="E20" s="39"/>
      <c r="J20" s="40"/>
    </row>
    <row r="21" spans="1:16" ht="30" x14ac:dyDescent="0.25">
      <c r="A21" s="30" t="s">
        <v>34</v>
      </c>
      <c r="B21" s="30">
        <v>4</v>
      </c>
      <c r="C21" s="31" t="s">
        <v>48</v>
      </c>
      <c r="D21" s="30" t="s">
        <v>36</v>
      </c>
      <c r="E21" s="32" t="s">
        <v>49</v>
      </c>
      <c r="F21" s="33" t="s">
        <v>38</v>
      </c>
      <c r="G21" s="34">
        <v>1</v>
      </c>
      <c r="H21" s="35">
        <v>0</v>
      </c>
      <c r="I21" s="36">
        <f>ROUND(G21*H21,P4)</f>
        <v>0</v>
      </c>
      <c r="J21" s="33" t="s">
        <v>39</v>
      </c>
      <c r="O21" s="37">
        <f>I21*0.21</f>
        <v>0</v>
      </c>
      <c r="P21">
        <v>3</v>
      </c>
    </row>
    <row r="22" spans="1:16" x14ac:dyDescent="0.25">
      <c r="A22" s="30" t="s">
        <v>40</v>
      </c>
      <c r="B22" s="38"/>
      <c r="E22" s="39"/>
      <c r="J22" s="40"/>
    </row>
    <row r="23" spans="1:16" x14ac:dyDescent="0.25">
      <c r="A23" s="30" t="s">
        <v>41</v>
      </c>
      <c r="B23" s="38"/>
      <c r="E23" s="41" t="s">
        <v>42</v>
      </c>
      <c r="J23" s="40"/>
    </row>
    <row r="24" spans="1:16" x14ac:dyDescent="0.25">
      <c r="A24" s="30" t="s">
        <v>43</v>
      </c>
      <c r="B24" s="38"/>
      <c r="E24" s="39"/>
      <c r="J24" s="40"/>
    </row>
    <row r="25" spans="1:16" ht="30" x14ac:dyDescent="0.25">
      <c r="A25" s="30" t="s">
        <v>34</v>
      </c>
      <c r="B25" s="30">
        <v>5</v>
      </c>
      <c r="C25" s="31" t="s">
        <v>50</v>
      </c>
      <c r="D25" s="30" t="s">
        <v>36</v>
      </c>
      <c r="E25" s="32" t="s">
        <v>51</v>
      </c>
      <c r="F25" s="33" t="s">
        <v>52</v>
      </c>
      <c r="G25" s="34">
        <v>740.06100000000004</v>
      </c>
      <c r="H25" s="35">
        <v>0</v>
      </c>
      <c r="I25" s="36">
        <f>ROUND(G25*H25,P4)</f>
        <v>0</v>
      </c>
      <c r="J25" s="33" t="s">
        <v>39</v>
      </c>
      <c r="O25" s="37">
        <f>I25*0.21</f>
        <v>0</v>
      </c>
      <c r="P25">
        <v>3</v>
      </c>
    </row>
    <row r="26" spans="1:16" x14ac:dyDescent="0.25">
      <c r="A26" s="30" t="s">
        <v>40</v>
      </c>
      <c r="B26" s="38"/>
      <c r="E26" s="39" t="s">
        <v>36</v>
      </c>
      <c r="J26" s="40"/>
    </row>
    <row r="27" spans="1:16" ht="30" x14ac:dyDescent="0.25">
      <c r="A27" s="30" t="s">
        <v>41</v>
      </c>
      <c r="B27" s="38"/>
      <c r="E27" s="41" t="s">
        <v>53</v>
      </c>
      <c r="J27" s="40"/>
    </row>
    <row r="28" spans="1:16" ht="165" x14ac:dyDescent="0.25">
      <c r="A28" s="30" t="s">
        <v>43</v>
      </c>
      <c r="B28" s="38"/>
      <c r="E28" s="32" t="s">
        <v>54</v>
      </c>
      <c r="J28" s="40"/>
    </row>
    <row r="29" spans="1:16" ht="30" x14ac:dyDescent="0.25">
      <c r="A29" s="30" t="s">
        <v>34</v>
      </c>
      <c r="B29" s="30">
        <v>6</v>
      </c>
      <c r="C29" s="31" t="s">
        <v>55</v>
      </c>
      <c r="D29" s="30" t="s">
        <v>36</v>
      </c>
      <c r="E29" s="32" t="s">
        <v>56</v>
      </c>
      <c r="F29" s="33" t="s">
        <v>52</v>
      </c>
      <c r="G29" s="34">
        <v>163.16300000000001</v>
      </c>
      <c r="H29" s="35">
        <v>0</v>
      </c>
      <c r="I29" s="36">
        <f>ROUND(G29*H29,P4)</f>
        <v>0</v>
      </c>
      <c r="J29" s="33" t="s">
        <v>39</v>
      </c>
      <c r="O29" s="37">
        <f>I29*0.21</f>
        <v>0</v>
      </c>
      <c r="P29">
        <v>3</v>
      </c>
    </row>
    <row r="30" spans="1:16" x14ac:dyDescent="0.25">
      <c r="A30" s="30" t="s">
        <v>40</v>
      </c>
      <c r="B30" s="38"/>
      <c r="E30" s="39" t="s">
        <v>36</v>
      </c>
      <c r="J30" s="40"/>
    </row>
    <row r="31" spans="1:16" ht="45" x14ac:dyDescent="0.25">
      <c r="A31" s="30" t="s">
        <v>41</v>
      </c>
      <c r="B31" s="38"/>
      <c r="E31" s="41" t="s">
        <v>57</v>
      </c>
      <c r="J31" s="40"/>
    </row>
    <row r="32" spans="1:16" ht="165" x14ac:dyDescent="0.25">
      <c r="A32" s="30" t="s">
        <v>43</v>
      </c>
      <c r="B32" s="38"/>
      <c r="E32" s="32" t="s">
        <v>54</v>
      </c>
      <c r="J32" s="40"/>
    </row>
    <row r="33" spans="1:16" ht="30" x14ac:dyDescent="0.25">
      <c r="A33" s="30" t="s">
        <v>34</v>
      </c>
      <c r="B33" s="30">
        <v>7</v>
      </c>
      <c r="C33" s="31" t="s">
        <v>58</v>
      </c>
      <c r="D33" s="30" t="s">
        <v>36</v>
      </c>
      <c r="E33" s="32" t="s">
        <v>59</v>
      </c>
      <c r="F33" s="33" t="s">
        <v>52</v>
      </c>
      <c r="G33" s="34">
        <v>44.677999999999997</v>
      </c>
      <c r="H33" s="35">
        <v>0</v>
      </c>
      <c r="I33" s="36">
        <f>ROUND(G33*H33,P4)</f>
        <v>0</v>
      </c>
      <c r="J33" s="33" t="s">
        <v>39</v>
      </c>
      <c r="O33" s="37">
        <f>I33*0.21</f>
        <v>0</v>
      </c>
      <c r="P33">
        <v>3</v>
      </c>
    </row>
    <row r="34" spans="1:16" x14ac:dyDescent="0.25">
      <c r="A34" s="30" t="s">
        <v>40</v>
      </c>
      <c r="B34" s="38"/>
      <c r="E34" s="39" t="s">
        <v>36</v>
      </c>
      <c r="J34" s="40"/>
    </row>
    <row r="35" spans="1:16" x14ac:dyDescent="0.25">
      <c r="A35" s="30" t="s">
        <v>41</v>
      </c>
      <c r="B35" s="38"/>
      <c r="E35" s="41" t="s">
        <v>60</v>
      </c>
      <c r="J35" s="40"/>
    </row>
    <row r="36" spans="1:16" ht="165" x14ac:dyDescent="0.25">
      <c r="A36" s="30" t="s">
        <v>43</v>
      </c>
      <c r="B36" s="38"/>
      <c r="E36" s="32" t="s">
        <v>54</v>
      </c>
      <c r="J36" s="40"/>
    </row>
    <row r="37" spans="1:16" ht="30" x14ac:dyDescent="0.25">
      <c r="A37" s="30" t="s">
        <v>34</v>
      </c>
      <c r="B37" s="30">
        <v>8</v>
      </c>
      <c r="C37" s="31" t="s">
        <v>61</v>
      </c>
      <c r="D37" s="30" t="s">
        <v>36</v>
      </c>
      <c r="E37" s="32" t="s">
        <v>62</v>
      </c>
      <c r="F37" s="33" t="s">
        <v>52</v>
      </c>
      <c r="G37" s="34">
        <v>0.32700000000000001</v>
      </c>
      <c r="H37" s="35">
        <v>0</v>
      </c>
      <c r="I37" s="36">
        <f>ROUND(G37*H37,P4)</f>
        <v>0</v>
      </c>
      <c r="J37" s="33" t="s">
        <v>39</v>
      </c>
      <c r="O37" s="37">
        <f>I37*0.21</f>
        <v>0</v>
      </c>
      <c r="P37">
        <v>3</v>
      </c>
    </row>
    <row r="38" spans="1:16" x14ac:dyDescent="0.25">
      <c r="A38" s="30" t="s">
        <v>40</v>
      </c>
      <c r="B38" s="38"/>
      <c r="E38" s="39" t="s">
        <v>36</v>
      </c>
      <c r="J38" s="40"/>
    </row>
    <row r="39" spans="1:16" ht="30" x14ac:dyDescent="0.25">
      <c r="A39" s="30" t="s">
        <v>41</v>
      </c>
      <c r="B39" s="38"/>
      <c r="E39" s="41" t="s">
        <v>63</v>
      </c>
      <c r="J39" s="40"/>
    </row>
    <row r="40" spans="1:16" ht="165" x14ac:dyDescent="0.25">
      <c r="A40" s="30" t="s">
        <v>43</v>
      </c>
      <c r="B40" s="38"/>
      <c r="E40" s="32" t="s">
        <v>54</v>
      </c>
      <c r="J40" s="40"/>
    </row>
    <row r="41" spans="1:16" ht="30" x14ac:dyDescent="0.25">
      <c r="A41" s="30" t="s">
        <v>34</v>
      </c>
      <c r="B41" s="30">
        <v>9</v>
      </c>
      <c r="C41" s="31" t="s">
        <v>64</v>
      </c>
      <c r="D41" s="30"/>
      <c r="E41" s="32" t="s">
        <v>65</v>
      </c>
      <c r="F41" s="33" t="s">
        <v>38</v>
      </c>
      <c r="G41" s="34">
        <v>1</v>
      </c>
      <c r="H41" s="35">
        <v>0</v>
      </c>
      <c r="I41" s="36">
        <f>ROUND(G41*H41,P4)</f>
        <v>0</v>
      </c>
      <c r="J41" s="33" t="s">
        <v>39</v>
      </c>
      <c r="O41" s="37">
        <f>I41*0.21</f>
        <v>0</v>
      </c>
      <c r="P41">
        <v>3</v>
      </c>
    </row>
    <row r="42" spans="1:16" x14ac:dyDescent="0.25">
      <c r="A42" s="30" t="s">
        <v>40</v>
      </c>
      <c r="B42" s="38"/>
      <c r="E42" s="32" t="s">
        <v>66</v>
      </c>
      <c r="J42" s="40"/>
    </row>
    <row r="43" spans="1:16" ht="30" x14ac:dyDescent="0.25">
      <c r="A43" s="30" t="s">
        <v>41</v>
      </c>
      <c r="B43" s="38"/>
      <c r="E43" s="41" t="s">
        <v>67</v>
      </c>
      <c r="J43" s="40"/>
    </row>
    <row r="44" spans="1:16" ht="30" x14ac:dyDescent="0.25">
      <c r="A44" s="30" t="s">
        <v>43</v>
      </c>
      <c r="B44" s="38"/>
      <c r="E44" s="32" t="s">
        <v>68</v>
      </c>
      <c r="J44" s="40"/>
    </row>
    <row r="45" spans="1:16" ht="30" x14ac:dyDescent="0.25">
      <c r="A45" s="30" t="s">
        <v>34</v>
      </c>
      <c r="B45" s="30">
        <v>10</v>
      </c>
      <c r="C45" s="31" t="s">
        <v>69</v>
      </c>
      <c r="D45" s="30" t="s">
        <v>36</v>
      </c>
      <c r="E45" s="32" t="s">
        <v>70</v>
      </c>
      <c r="F45" s="33" t="s">
        <v>38</v>
      </c>
      <c r="G45" s="34">
        <v>1</v>
      </c>
      <c r="H45" s="35">
        <v>0</v>
      </c>
      <c r="I45" s="36">
        <f>ROUND(G45*H45,P4)</f>
        <v>0</v>
      </c>
      <c r="J45" s="33" t="s">
        <v>39</v>
      </c>
      <c r="O45" s="37">
        <f>I45*0.21</f>
        <v>0</v>
      </c>
      <c r="P45">
        <v>3</v>
      </c>
    </row>
    <row r="46" spans="1:16" x14ac:dyDescent="0.25">
      <c r="A46" s="30" t="s">
        <v>40</v>
      </c>
      <c r="B46" s="38"/>
      <c r="E46" s="39" t="s">
        <v>36</v>
      </c>
      <c r="J46" s="40"/>
    </row>
    <row r="47" spans="1:16" ht="30" x14ac:dyDescent="0.25">
      <c r="A47" s="30" t="s">
        <v>43</v>
      </c>
      <c r="B47" s="38"/>
      <c r="E47" s="32" t="s">
        <v>71</v>
      </c>
      <c r="J47" s="40"/>
    </row>
    <row r="48" spans="1:16" x14ac:dyDescent="0.25">
      <c r="A48" s="30" t="s">
        <v>34</v>
      </c>
      <c r="B48" s="30">
        <v>11</v>
      </c>
      <c r="C48" s="31" t="s">
        <v>72</v>
      </c>
      <c r="D48" s="30" t="s">
        <v>36</v>
      </c>
      <c r="E48" s="32" t="s">
        <v>73</v>
      </c>
      <c r="F48" s="33" t="s">
        <v>38</v>
      </c>
      <c r="G48" s="34">
        <v>1</v>
      </c>
      <c r="H48" s="35">
        <v>0</v>
      </c>
      <c r="I48" s="36">
        <f>ROUND(G48*H48,P4)</f>
        <v>0</v>
      </c>
      <c r="J48" s="33" t="s">
        <v>39</v>
      </c>
      <c r="O48" s="37">
        <f>I48*0.21</f>
        <v>0</v>
      </c>
      <c r="P48">
        <v>3</v>
      </c>
    </row>
    <row r="49" spans="1:16" x14ac:dyDescent="0.25">
      <c r="A49" s="30" t="s">
        <v>40</v>
      </c>
      <c r="B49" s="38"/>
      <c r="E49" s="39" t="s">
        <v>36</v>
      </c>
      <c r="J49" s="40"/>
    </row>
    <row r="50" spans="1:16" ht="30" x14ac:dyDescent="0.25">
      <c r="A50" s="30" t="s">
        <v>43</v>
      </c>
      <c r="B50" s="38"/>
      <c r="E50" s="32" t="s">
        <v>74</v>
      </c>
      <c r="J50" s="40"/>
    </row>
    <row r="51" spans="1:16" x14ac:dyDescent="0.25">
      <c r="A51" s="24" t="s">
        <v>31</v>
      </c>
      <c r="B51" s="25"/>
      <c r="C51" s="26" t="s">
        <v>75</v>
      </c>
      <c r="D51" s="27"/>
      <c r="E51" s="24" t="s">
        <v>76</v>
      </c>
      <c r="F51" s="27"/>
      <c r="G51" s="27"/>
      <c r="H51" s="27"/>
      <c r="I51" s="28">
        <f>SUMIFS(I52:I123,A52:A123,"P")</f>
        <v>0</v>
      </c>
      <c r="J51" s="29"/>
    </row>
    <row r="52" spans="1:16" x14ac:dyDescent="0.25">
      <c r="A52" s="30" t="s">
        <v>34</v>
      </c>
      <c r="B52" s="30">
        <v>12</v>
      </c>
      <c r="C52" s="31" t="s">
        <v>77</v>
      </c>
      <c r="D52" s="30"/>
      <c r="E52" s="32" t="s">
        <v>78</v>
      </c>
      <c r="F52" s="33" t="s">
        <v>79</v>
      </c>
      <c r="G52" s="34">
        <v>450</v>
      </c>
      <c r="H52" s="35">
        <v>0</v>
      </c>
      <c r="I52" s="36">
        <f>ROUND(G52*H52,P4)</f>
        <v>0</v>
      </c>
      <c r="J52" s="33" t="s">
        <v>39</v>
      </c>
      <c r="O52" s="37">
        <f>I52*0.21</f>
        <v>0</v>
      </c>
      <c r="P52">
        <v>3</v>
      </c>
    </row>
    <row r="53" spans="1:16" x14ac:dyDescent="0.25">
      <c r="A53" s="30" t="s">
        <v>40</v>
      </c>
      <c r="B53" s="38"/>
      <c r="E53" s="32" t="s">
        <v>80</v>
      </c>
      <c r="J53" s="40"/>
    </row>
    <row r="54" spans="1:16" ht="30" x14ac:dyDescent="0.25">
      <c r="A54" s="30" t="s">
        <v>41</v>
      </c>
      <c r="B54" s="38"/>
      <c r="E54" s="41" t="s">
        <v>81</v>
      </c>
      <c r="J54" s="40"/>
    </row>
    <row r="55" spans="1:16" x14ac:dyDescent="0.25">
      <c r="A55" s="30" t="s">
        <v>43</v>
      </c>
      <c r="B55" s="38"/>
      <c r="E55" s="32" t="s">
        <v>82</v>
      </c>
      <c r="J55" s="40"/>
    </row>
    <row r="56" spans="1:16" ht="30" x14ac:dyDescent="0.25">
      <c r="A56" s="30" t="s">
        <v>34</v>
      </c>
      <c r="B56" s="30">
        <v>13</v>
      </c>
      <c r="C56" s="31" t="s">
        <v>83</v>
      </c>
      <c r="D56" s="30" t="s">
        <v>36</v>
      </c>
      <c r="E56" s="32" t="s">
        <v>84</v>
      </c>
      <c r="F56" s="33" t="s">
        <v>85</v>
      </c>
      <c r="G56" s="34">
        <v>6</v>
      </c>
      <c r="H56" s="35">
        <v>0</v>
      </c>
      <c r="I56" s="36">
        <f>ROUND(G56*H56,P4)</f>
        <v>0</v>
      </c>
      <c r="J56" s="33" t="s">
        <v>39</v>
      </c>
      <c r="O56" s="37">
        <f>I56*0.21</f>
        <v>0</v>
      </c>
      <c r="P56">
        <v>3</v>
      </c>
    </row>
    <row r="57" spans="1:16" x14ac:dyDescent="0.25">
      <c r="A57" s="30" t="s">
        <v>40</v>
      </c>
      <c r="B57" s="38"/>
      <c r="E57" s="39" t="s">
        <v>36</v>
      </c>
      <c r="J57" s="40"/>
    </row>
    <row r="58" spans="1:16" ht="30" x14ac:dyDescent="0.25">
      <c r="A58" s="30" t="s">
        <v>41</v>
      </c>
      <c r="B58" s="38"/>
      <c r="E58" s="41" t="s">
        <v>86</v>
      </c>
      <c r="J58" s="40"/>
    </row>
    <row r="59" spans="1:16" ht="225" x14ac:dyDescent="0.25">
      <c r="A59" s="30" t="s">
        <v>43</v>
      </c>
      <c r="B59" s="38"/>
      <c r="E59" s="32" t="s">
        <v>87</v>
      </c>
      <c r="J59" s="40"/>
    </row>
    <row r="60" spans="1:16" ht="30" x14ac:dyDescent="0.25">
      <c r="A60" s="30" t="s">
        <v>34</v>
      </c>
      <c r="B60" s="30">
        <v>14</v>
      </c>
      <c r="C60" s="31" t="s">
        <v>88</v>
      </c>
      <c r="D60" s="30" t="s">
        <v>36</v>
      </c>
      <c r="E60" s="32" t="s">
        <v>89</v>
      </c>
      <c r="F60" s="33" t="s">
        <v>90</v>
      </c>
      <c r="G60" s="34">
        <v>39.799999999999997</v>
      </c>
      <c r="H60" s="35">
        <v>0</v>
      </c>
      <c r="I60" s="36">
        <f>ROUND(G60*H60,P4)</f>
        <v>0</v>
      </c>
      <c r="J60" s="33" t="s">
        <v>39</v>
      </c>
      <c r="O60" s="37">
        <f>I60*0.21</f>
        <v>0</v>
      </c>
      <c r="P60">
        <v>3</v>
      </c>
    </row>
    <row r="61" spans="1:16" x14ac:dyDescent="0.25">
      <c r="A61" s="30" t="s">
        <v>40</v>
      </c>
      <c r="B61" s="38"/>
      <c r="E61" s="39" t="s">
        <v>36</v>
      </c>
      <c r="J61" s="40"/>
    </row>
    <row r="62" spans="1:16" ht="30" x14ac:dyDescent="0.25">
      <c r="A62" s="30" t="s">
        <v>41</v>
      </c>
      <c r="B62" s="38"/>
      <c r="E62" s="41" t="s">
        <v>91</v>
      </c>
      <c r="J62" s="40"/>
    </row>
    <row r="63" spans="1:16" ht="120" x14ac:dyDescent="0.25">
      <c r="A63" s="30" t="s">
        <v>43</v>
      </c>
      <c r="B63" s="38"/>
      <c r="E63" s="32" t="s">
        <v>92</v>
      </c>
      <c r="J63" s="40"/>
    </row>
    <row r="64" spans="1:16" ht="30" x14ac:dyDescent="0.25">
      <c r="A64" s="30" t="s">
        <v>34</v>
      </c>
      <c r="B64" s="30">
        <v>15</v>
      </c>
      <c r="C64" s="31" t="s">
        <v>93</v>
      </c>
      <c r="D64" s="30" t="s">
        <v>36</v>
      </c>
      <c r="E64" s="32" t="s">
        <v>94</v>
      </c>
      <c r="F64" s="33" t="s">
        <v>90</v>
      </c>
      <c r="G64" s="34">
        <v>0.78</v>
      </c>
      <c r="H64" s="35">
        <v>0</v>
      </c>
      <c r="I64" s="36">
        <f>ROUND(G64*H64,P4)</f>
        <v>0</v>
      </c>
      <c r="J64" s="33" t="s">
        <v>39</v>
      </c>
      <c r="O64" s="37">
        <f>I64*0.21</f>
        <v>0</v>
      </c>
      <c r="P64">
        <v>3</v>
      </c>
    </row>
    <row r="65" spans="1:16" x14ac:dyDescent="0.25">
      <c r="A65" s="30" t="s">
        <v>40</v>
      </c>
      <c r="B65" s="38"/>
      <c r="E65" s="39" t="s">
        <v>36</v>
      </c>
      <c r="J65" s="40"/>
    </row>
    <row r="66" spans="1:16" ht="30" x14ac:dyDescent="0.25">
      <c r="A66" s="30" t="s">
        <v>41</v>
      </c>
      <c r="B66" s="38"/>
      <c r="E66" s="41" t="s">
        <v>95</v>
      </c>
      <c r="J66" s="40"/>
    </row>
    <row r="67" spans="1:16" ht="135" x14ac:dyDescent="0.25">
      <c r="A67" s="30" t="s">
        <v>43</v>
      </c>
      <c r="B67" s="38"/>
      <c r="E67" s="32" t="s">
        <v>96</v>
      </c>
      <c r="J67" s="40"/>
    </row>
    <row r="68" spans="1:16" ht="30" x14ac:dyDescent="0.25">
      <c r="A68" s="30" t="s">
        <v>34</v>
      </c>
      <c r="B68" s="30">
        <v>16</v>
      </c>
      <c r="C68" s="31" t="s">
        <v>97</v>
      </c>
      <c r="D68" s="30" t="s">
        <v>36</v>
      </c>
      <c r="E68" s="32" t="s">
        <v>98</v>
      </c>
      <c r="F68" s="33" t="s">
        <v>90</v>
      </c>
      <c r="G68" s="34">
        <v>562.16999999999996</v>
      </c>
      <c r="H68" s="35">
        <v>0</v>
      </c>
      <c r="I68" s="36">
        <f>ROUND(G68*H68,P4)</f>
        <v>0</v>
      </c>
      <c r="J68" s="33" t="s">
        <v>39</v>
      </c>
      <c r="O68" s="37">
        <f>I68*0.21</f>
        <v>0</v>
      </c>
      <c r="P68">
        <v>3</v>
      </c>
    </row>
    <row r="69" spans="1:16" x14ac:dyDescent="0.25">
      <c r="A69" s="30" t="s">
        <v>40</v>
      </c>
      <c r="B69" s="38"/>
      <c r="E69" s="39" t="s">
        <v>36</v>
      </c>
      <c r="J69" s="40"/>
    </row>
    <row r="70" spans="1:16" ht="60" x14ac:dyDescent="0.25">
      <c r="A70" s="30" t="s">
        <v>41</v>
      </c>
      <c r="B70" s="38"/>
      <c r="E70" s="41" t="s">
        <v>99</v>
      </c>
      <c r="J70" s="40"/>
    </row>
    <row r="71" spans="1:16" ht="120" x14ac:dyDescent="0.25">
      <c r="A71" s="30" t="s">
        <v>43</v>
      </c>
      <c r="B71" s="38"/>
      <c r="E71" s="32" t="s">
        <v>92</v>
      </c>
      <c r="J71" s="40"/>
    </row>
    <row r="72" spans="1:16" ht="30" x14ac:dyDescent="0.25">
      <c r="A72" s="30" t="s">
        <v>34</v>
      </c>
      <c r="B72" s="30">
        <v>17</v>
      </c>
      <c r="C72" s="31" t="s">
        <v>100</v>
      </c>
      <c r="D72" s="30" t="s">
        <v>36</v>
      </c>
      <c r="E72" s="32" t="s">
        <v>101</v>
      </c>
      <c r="F72" s="33" t="s">
        <v>102</v>
      </c>
      <c r="G72" s="34">
        <v>518</v>
      </c>
      <c r="H72" s="35">
        <v>0</v>
      </c>
      <c r="I72" s="36">
        <f>ROUND(G72*H72,P4)</f>
        <v>0</v>
      </c>
      <c r="J72" s="33" t="s">
        <v>39</v>
      </c>
      <c r="O72" s="37">
        <f>I72*0.21</f>
        <v>0</v>
      </c>
      <c r="P72">
        <v>3</v>
      </c>
    </row>
    <row r="73" spans="1:16" x14ac:dyDescent="0.25">
      <c r="A73" s="30" t="s">
        <v>40</v>
      </c>
      <c r="B73" s="38"/>
      <c r="E73" s="39" t="s">
        <v>36</v>
      </c>
      <c r="J73" s="40"/>
    </row>
    <row r="74" spans="1:16" ht="30" x14ac:dyDescent="0.25">
      <c r="A74" s="30" t="s">
        <v>41</v>
      </c>
      <c r="B74" s="38"/>
      <c r="E74" s="41" t="s">
        <v>103</v>
      </c>
      <c r="J74" s="40"/>
    </row>
    <row r="75" spans="1:16" ht="120" x14ac:dyDescent="0.25">
      <c r="A75" s="30" t="s">
        <v>43</v>
      </c>
      <c r="B75" s="38"/>
      <c r="E75" s="32" t="s">
        <v>92</v>
      </c>
      <c r="J75" s="40"/>
    </row>
    <row r="76" spans="1:16" ht="30" x14ac:dyDescent="0.25">
      <c r="A76" s="30" t="s">
        <v>34</v>
      </c>
      <c r="B76" s="30">
        <v>18</v>
      </c>
      <c r="C76" s="31" t="s">
        <v>104</v>
      </c>
      <c r="D76" s="30" t="s">
        <v>36</v>
      </c>
      <c r="E76" s="32" t="s">
        <v>105</v>
      </c>
      <c r="F76" s="33" t="s">
        <v>106</v>
      </c>
      <c r="G76" s="34">
        <v>466.2</v>
      </c>
      <c r="H76" s="35">
        <v>0</v>
      </c>
      <c r="I76" s="36">
        <f>ROUND(G76*H76,P4)</f>
        <v>0</v>
      </c>
      <c r="J76" s="33" t="s">
        <v>39</v>
      </c>
      <c r="O76" s="37">
        <f>I76*0.21</f>
        <v>0</v>
      </c>
      <c r="P76">
        <v>3</v>
      </c>
    </row>
    <row r="77" spans="1:16" x14ac:dyDescent="0.25">
      <c r="A77" s="30" t="s">
        <v>40</v>
      </c>
      <c r="B77" s="38"/>
      <c r="E77" s="39" t="s">
        <v>36</v>
      </c>
      <c r="J77" s="40"/>
    </row>
    <row r="78" spans="1:16" ht="30" x14ac:dyDescent="0.25">
      <c r="A78" s="30" t="s">
        <v>41</v>
      </c>
      <c r="B78" s="38"/>
      <c r="E78" s="41" t="s">
        <v>107</v>
      </c>
      <c r="J78" s="40"/>
    </row>
    <row r="79" spans="1:16" ht="105" x14ac:dyDescent="0.25">
      <c r="A79" s="30" t="s">
        <v>43</v>
      </c>
      <c r="B79" s="38"/>
      <c r="E79" s="32" t="s">
        <v>108</v>
      </c>
      <c r="J79" s="40"/>
    </row>
    <row r="80" spans="1:16" x14ac:dyDescent="0.25">
      <c r="A80" s="30" t="s">
        <v>34</v>
      </c>
      <c r="B80" s="30">
        <v>19</v>
      </c>
      <c r="C80" s="31" t="s">
        <v>109</v>
      </c>
      <c r="D80" s="30" t="s">
        <v>36</v>
      </c>
      <c r="E80" s="32" t="s">
        <v>110</v>
      </c>
      <c r="F80" s="33" t="s">
        <v>79</v>
      </c>
      <c r="G80" s="34">
        <v>1215.3</v>
      </c>
      <c r="H80" s="35">
        <v>0</v>
      </c>
      <c r="I80" s="36">
        <f>ROUND(G80*H80,P4)</f>
        <v>0</v>
      </c>
      <c r="J80" s="33" t="s">
        <v>39</v>
      </c>
      <c r="O80" s="37">
        <f>I80*0.21</f>
        <v>0</v>
      </c>
      <c r="P80">
        <v>3</v>
      </c>
    </row>
    <row r="81" spans="1:16" x14ac:dyDescent="0.25">
      <c r="A81" s="30" t="s">
        <v>40</v>
      </c>
      <c r="B81" s="38"/>
      <c r="E81" s="39" t="s">
        <v>36</v>
      </c>
      <c r="J81" s="40"/>
    </row>
    <row r="82" spans="1:16" ht="30" x14ac:dyDescent="0.25">
      <c r="A82" s="30" t="s">
        <v>41</v>
      </c>
      <c r="B82" s="38"/>
      <c r="E82" s="41" t="s">
        <v>111</v>
      </c>
      <c r="J82" s="40"/>
    </row>
    <row r="83" spans="1:16" ht="120" x14ac:dyDescent="0.25">
      <c r="A83" s="30" t="s">
        <v>43</v>
      </c>
      <c r="B83" s="38"/>
      <c r="E83" s="32" t="s">
        <v>92</v>
      </c>
      <c r="J83" s="40"/>
    </row>
    <row r="84" spans="1:16" x14ac:dyDescent="0.25">
      <c r="A84" s="30" t="s">
        <v>34</v>
      </c>
      <c r="B84" s="30">
        <v>20</v>
      </c>
      <c r="C84" s="31" t="s">
        <v>112</v>
      </c>
      <c r="D84" s="30" t="s">
        <v>36</v>
      </c>
      <c r="E84" s="32" t="s">
        <v>113</v>
      </c>
      <c r="F84" s="33" t="s">
        <v>114</v>
      </c>
      <c r="G84" s="34">
        <v>100</v>
      </c>
      <c r="H84" s="35">
        <v>0</v>
      </c>
      <c r="I84" s="36">
        <f>ROUND(G84*H84,P4)</f>
        <v>0</v>
      </c>
      <c r="J84" s="33" t="s">
        <v>39</v>
      </c>
      <c r="O84" s="37">
        <f>I84*0.21</f>
        <v>0</v>
      </c>
      <c r="P84">
        <v>3</v>
      </c>
    </row>
    <row r="85" spans="1:16" x14ac:dyDescent="0.25">
      <c r="A85" s="30" t="s">
        <v>40</v>
      </c>
      <c r="B85" s="38"/>
      <c r="E85" s="39" t="s">
        <v>36</v>
      </c>
      <c r="J85" s="40"/>
    </row>
    <row r="86" spans="1:16" ht="30" x14ac:dyDescent="0.25">
      <c r="A86" s="30" t="s">
        <v>41</v>
      </c>
      <c r="B86" s="38"/>
      <c r="E86" s="41" t="s">
        <v>115</v>
      </c>
      <c r="J86" s="40"/>
    </row>
    <row r="87" spans="1:16" ht="120" x14ac:dyDescent="0.25">
      <c r="A87" s="30" t="s">
        <v>43</v>
      </c>
      <c r="B87" s="38"/>
      <c r="E87" s="32" t="s">
        <v>116</v>
      </c>
      <c r="J87" s="40"/>
    </row>
    <row r="88" spans="1:16" x14ac:dyDescent="0.25">
      <c r="A88" s="30" t="s">
        <v>34</v>
      </c>
      <c r="B88" s="30">
        <v>21</v>
      </c>
      <c r="C88" s="31" t="s">
        <v>117</v>
      </c>
      <c r="D88" s="30"/>
      <c r="E88" s="32" t="s">
        <v>118</v>
      </c>
      <c r="F88" s="33" t="s">
        <v>90</v>
      </c>
      <c r="G88" s="34">
        <v>435.33</v>
      </c>
      <c r="H88" s="35">
        <v>0</v>
      </c>
      <c r="I88" s="36">
        <f>ROUND(G88*H88,P4)</f>
        <v>0</v>
      </c>
      <c r="J88" s="33" t="s">
        <v>39</v>
      </c>
      <c r="O88" s="37">
        <f>I88*0.21</f>
        <v>0</v>
      </c>
      <c r="P88">
        <v>3</v>
      </c>
    </row>
    <row r="89" spans="1:16" x14ac:dyDescent="0.25">
      <c r="A89" s="30" t="s">
        <v>40</v>
      </c>
      <c r="B89" s="38"/>
      <c r="E89" s="39" t="s">
        <v>36</v>
      </c>
      <c r="J89" s="40"/>
    </row>
    <row r="90" spans="1:16" ht="45" x14ac:dyDescent="0.25">
      <c r="A90" s="30" t="s">
        <v>41</v>
      </c>
      <c r="B90" s="38"/>
      <c r="E90" s="41" t="s">
        <v>119</v>
      </c>
      <c r="J90" s="40"/>
    </row>
    <row r="91" spans="1:16" ht="409.5" x14ac:dyDescent="0.25">
      <c r="A91" s="30" t="s">
        <v>43</v>
      </c>
      <c r="B91" s="38"/>
      <c r="E91" s="32" t="s">
        <v>120</v>
      </c>
      <c r="J91" s="40"/>
    </row>
    <row r="92" spans="1:16" x14ac:dyDescent="0.25">
      <c r="A92" s="30" t="s">
        <v>34</v>
      </c>
      <c r="B92" s="30">
        <v>22</v>
      </c>
      <c r="C92" s="31" t="s">
        <v>121</v>
      </c>
      <c r="D92" s="30" t="s">
        <v>122</v>
      </c>
      <c r="E92" s="32" t="s">
        <v>123</v>
      </c>
      <c r="F92" s="33" t="s">
        <v>90</v>
      </c>
      <c r="G92" s="34">
        <v>90</v>
      </c>
      <c r="H92" s="35">
        <v>0</v>
      </c>
      <c r="I92" s="36">
        <f>ROUND(G92*H92,P4)</f>
        <v>0</v>
      </c>
      <c r="J92" s="33" t="s">
        <v>39</v>
      </c>
      <c r="O92" s="37">
        <f>I92*0.21</f>
        <v>0</v>
      </c>
      <c r="P92">
        <v>3</v>
      </c>
    </row>
    <row r="93" spans="1:16" x14ac:dyDescent="0.25">
      <c r="A93" s="30" t="s">
        <v>40</v>
      </c>
      <c r="B93" s="38"/>
      <c r="E93" s="32" t="s">
        <v>124</v>
      </c>
      <c r="J93" s="40"/>
    </row>
    <row r="94" spans="1:16" ht="30" x14ac:dyDescent="0.25">
      <c r="A94" s="30" t="s">
        <v>41</v>
      </c>
      <c r="B94" s="38"/>
      <c r="E94" s="41" t="s">
        <v>125</v>
      </c>
      <c r="J94" s="40"/>
    </row>
    <row r="95" spans="1:16" ht="405" x14ac:dyDescent="0.25">
      <c r="A95" s="30" t="s">
        <v>43</v>
      </c>
      <c r="B95" s="38"/>
      <c r="E95" s="32" t="s">
        <v>126</v>
      </c>
      <c r="J95" s="40"/>
    </row>
    <row r="96" spans="1:16" x14ac:dyDescent="0.25">
      <c r="A96" s="30" t="s">
        <v>34</v>
      </c>
      <c r="B96" s="30">
        <v>23</v>
      </c>
      <c r="C96" s="31" t="s">
        <v>127</v>
      </c>
      <c r="D96" s="30" t="s">
        <v>128</v>
      </c>
      <c r="E96" s="32" t="s">
        <v>129</v>
      </c>
      <c r="F96" s="33" t="s">
        <v>90</v>
      </c>
      <c r="G96" s="34">
        <v>90</v>
      </c>
      <c r="H96" s="35">
        <v>0</v>
      </c>
      <c r="I96" s="36">
        <f>ROUND(G96*H96,P4)</f>
        <v>0</v>
      </c>
      <c r="J96" s="33" t="s">
        <v>39</v>
      </c>
      <c r="O96" s="37">
        <f>I96*0.21</f>
        <v>0</v>
      </c>
      <c r="P96">
        <v>3</v>
      </c>
    </row>
    <row r="97" spans="1:16" x14ac:dyDescent="0.25">
      <c r="A97" s="30" t="s">
        <v>40</v>
      </c>
      <c r="B97" s="38"/>
      <c r="E97" s="32" t="s">
        <v>130</v>
      </c>
      <c r="J97" s="40"/>
    </row>
    <row r="98" spans="1:16" ht="30" x14ac:dyDescent="0.25">
      <c r="A98" s="30" t="s">
        <v>41</v>
      </c>
      <c r="B98" s="38"/>
      <c r="E98" s="41" t="s">
        <v>131</v>
      </c>
      <c r="J98" s="40"/>
    </row>
    <row r="99" spans="1:16" ht="255" x14ac:dyDescent="0.25">
      <c r="A99" s="30" t="s">
        <v>43</v>
      </c>
      <c r="B99" s="38"/>
      <c r="E99" s="32" t="s">
        <v>132</v>
      </c>
      <c r="J99" s="40"/>
    </row>
    <row r="100" spans="1:16" x14ac:dyDescent="0.25">
      <c r="A100" s="30" t="s">
        <v>34</v>
      </c>
      <c r="B100" s="30">
        <v>24</v>
      </c>
      <c r="C100" s="31" t="s">
        <v>127</v>
      </c>
      <c r="D100" s="30" t="s">
        <v>133</v>
      </c>
      <c r="E100" s="32" t="s">
        <v>129</v>
      </c>
      <c r="F100" s="33" t="s">
        <v>90</v>
      </c>
      <c r="G100" s="34">
        <v>435.33</v>
      </c>
      <c r="H100" s="35">
        <v>0</v>
      </c>
      <c r="I100" s="36">
        <f>ROUND(G100*H100,P4)</f>
        <v>0</v>
      </c>
      <c r="J100" s="33" t="s">
        <v>39</v>
      </c>
      <c r="O100" s="37">
        <f>I100*0.21</f>
        <v>0</v>
      </c>
      <c r="P100">
        <v>3</v>
      </c>
    </row>
    <row r="101" spans="1:16" x14ac:dyDescent="0.25">
      <c r="A101" s="30" t="s">
        <v>40</v>
      </c>
      <c r="B101" s="38"/>
      <c r="E101" s="32" t="s">
        <v>134</v>
      </c>
      <c r="J101" s="40"/>
    </row>
    <row r="102" spans="1:16" ht="30" x14ac:dyDescent="0.25">
      <c r="A102" s="30" t="s">
        <v>41</v>
      </c>
      <c r="B102" s="38"/>
      <c r="E102" s="41" t="s">
        <v>135</v>
      </c>
      <c r="J102" s="40"/>
    </row>
    <row r="103" spans="1:16" ht="255" x14ac:dyDescent="0.25">
      <c r="A103" s="30" t="s">
        <v>43</v>
      </c>
      <c r="B103" s="38"/>
      <c r="E103" s="32" t="s">
        <v>132</v>
      </c>
      <c r="J103" s="40"/>
    </row>
    <row r="104" spans="1:16" x14ac:dyDescent="0.25">
      <c r="A104" s="30" t="s">
        <v>34</v>
      </c>
      <c r="B104" s="30">
        <v>25</v>
      </c>
      <c r="C104" s="31" t="s">
        <v>136</v>
      </c>
      <c r="D104" s="30" t="s">
        <v>137</v>
      </c>
      <c r="E104" s="32" t="s">
        <v>138</v>
      </c>
      <c r="F104" s="33" t="s">
        <v>90</v>
      </c>
      <c r="G104" s="34">
        <v>435.33</v>
      </c>
      <c r="H104" s="35">
        <v>0</v>
      </c>
      <c r="I104" s="36">
        <f>ROUND(G104*H104,P4)</f>
        <v>0</v>
      </c>
      <c r="J104" s="33" t="s">
        <v>39</v>
      </c>
      <c r="O104" s="37">
        <f>I104*0.21</f>
        <v>0</v>
      </c>
      <c r="P104">
        <v>3</v>
      </c>
    </row>
    <row r="105" spans="1:16" x14ac:dyDescent="0.25">
      <c r="A105" s="30" t="s">
        <v>40</v>
      </c>
      <c r="B105" s="38"/>
      <c r="E105" s="39" t="s">
        <v>36</v>
      </c>
      <c r="J105" s="40"/>
    </row>
    <row r="106" spans="1:16" ht="30" x14ac:dyDescent="0.25">
      <c r="A106" s="30" t="s">
        <v>41</v>
      </c>
      <c r="B106" s="38"/>
      <c r="E106" s="41" t="s">
        <v>139</v>
      </c>
      <c r="J106" s="40"/>
    </row>
    <row r="107" spans="1:16" ht="360" x14ac:dyDescent="0.25">
      <c r="A107" s="30" t="s">
        <v>43</v>
      </c>
      <c r="B107" s="38"/>
      <c r="E107" s="32" t="s">
        <v>140</v>
      </c>
      <c r="J107" s="40"/>
    </row>
    <row r="108" spans="1:16" x14ac:dyDescent="0.25">
      <c r="A108" s="30" t="s">
        <v>34</v>
      </c>
      <c r="B108" s="30">
        <v>26</v>
      </c>
      <c r="C108" s="31" t="s">
        <v>141</v>
      </c>
      <c r="D108" s="30" t="s">
        <v>36</v>
      </c>
      <c r="E108" s="32" t="s">
        <v>142</v>
      </c>
      <c r="F108" s="33" t="s">
        <v>79</v>
      </c>
      <c r="G108" s="34">
        <v>2001.7</v>
      </c>
      <c r="H108" s="35">
        <v>0</v>
      </c>
      <c r="I108" s="36">
        <f>ROUND(G108*H108,P4)</f>
        <v>0</v>
      </c>
      <c r="J108" s="33" t="s">
        <v>39</v>
      </c>
      <c r="O108" s="37">
        <f>I108*0.21</f>
        <v>0</v>
      </c>
      <c r="P108">
        <v>3</v>
      </c>
    </row>
    <row r="109" spans="1:16" x14ac:dyDescent="0.25">
      <c r="A109" s="30" t="s">
        <v>40</v>
      </c>
      <c r="B109" s="38"/>
      <c r="E109" s="32" t="s">
        <v>143</v>
      </c>
      <c r="J109" s="40"/>
    </row>
    <row r="110" spans="1:16" ht="60" x14ac:dyDescent="0.25">
      <c r="A110" s="30" t="s">
        <v>41</v>
      </c>
      <c r="B110" s="38"/>
      <c r="E110" s="41" t="s">
        <v>144</v>
      </c>
      <c r="J110" s="40"/>
    </row>
    <row r="111" spans="1:16" ht="30" x14ac:dyDescent="0.25">
      <c r="A111" s="30" t="s">
        <v>43</v>
      </c>
      <c r="B111" s="38"/>
      <c r="E111" s="32" t="s">
        <v>145</v>
      </c>
      <c r="J111" s="40"/>
    </row>
    <row r="112" spans="1:16" x14ac:dyDescent="0.25">
      <c r="A112" s="30" t="s">
        <v>34</v>
      </c>
      <c r="B112" s="30">
        <v>27</v>
      </c>
      <c r="C112" s="31" t="s">
        <v>146</v>
      </c>
      <c r="D112" s="30" t="s">
        <v>122</v>
      </c>
      <c r="E112" s="32" t="s">
        <v>147</v>
      </c>
      <c r="F112" s="33" t="s">
        <v>90</v>
      </c>
      <c r="G112" s="34">
        <v>45</v>
      </c>
      <c r="H112" s="35">
        <v>0</v>
      </c>
      <c r="I112" s="36">
        <f>ROUND(G112*H112,P4)</f>
        <v>0</v>
      </c>
      <c r="J112" s="33" t="s">
        <v>39</v>
      </c>
      <c r="O112" s="37">
        <f>I112*0.21</f>
        <v>0</v>
      </c>
      <c r="P112">
        <v>3</v>
      </c>
    </row>
    <row r="113" spans="1:16" x14ac:dyDescent="0.25">
      <c r="A113" s="30" t="s">
        <v>40</v>
      </c>
      <c r="B113" s="38"/>
      <c r="E113" s="32" t="s">
        <v>148</v>
      </c>
      <c r="J113" s="40"/>
    </row>
    <row r="114" spans="1:16" x14ac:dyDescent="0.25">
      <c r="A114" s="30" t="s">
        <v>41</v>
      </c>
      <c r="B114" s="38"/>
      <c r="E114" s="41" t="s">
        <v>149</v>
      </c>
      <c r="J114" s="40"/>
    </row>
    <row r="115" spans="1:16" ht="45" x14ac:dyDescent="0.25">
      <c r="A115" s="30" t="s">
        <v>43</v>
      </c>
      <c r="B115" s="38"/>
      <c r="E115" s="32" t="s">
        <v>150</v>
      </c>
      <c r="J115" s="40"/>
    </row>
    <row r="116" spans="1:16" x14ac:dyDescent="0.25">
      <c r="A116" s="30" t="s">
        <v>34</v>
      </c>
      <c r="B116" s="30">
        <v>28</v>
      </c>
      <c r="C116" s="31" t="s">
        <v>151</v>
      </c>
      <c r="D116" s="30" t="s">
        <v>36</v>
      </c>
      <c r="E116" s="32" t="s">
        <v>152</v>
      </c>
      <c r="F116" s="33" t="s">
        <v>79</v>
      </c>
      <c r="G116" s="34">
        <v>450</v>
      </c>
      <c r="H116" s="35">
        <v>0</v>
      </c>
      <c r="I116" s="36">
        <f>ROUND(G116*H116,P4)</f>
        <v>0</v>
      </c>
      <c r="J116" s="33" t="s">
        <v>39</v>
      </c>
      <c r="O116" s="37">
        <f>I116*0.21</f>
        <v>0</v>
      </c>
      <c r="P116">
        <v>3</v>
      </c>
    </row>
    <row r="117" spans="1:16" x14ac:dyDescent="0.25">
      <c r="A117" s="30" t="s">
        <v>40</v>
      </c>
      <c r="B117" s="38"/>
      <c r="E117" s="39" t="s">
        <v>36</v>
      </c>
      <c r="J117" s="40"/>
    </row>
    <row r="118" spans="1:16" ht="30" x14ac:dyDescent="0.25">
      <c r="A118" s="30" t="s">
        <v>41</v>
      </c>
      <c r="B118" s="38"/>
      <c r="E118" s="41" t="s">
        <v>153</v>
      </c>
      <c r="J118" s="40"/>
    </row>
    <row r="119" spans="1:16" ht="30" x14ac:dyDescent="0.25">
      <c r="A119" s="30" t="s">
        <v>43</v>
      </c>
      <c r="B119" s="38"/>
      <c r="E119" s="32" t="s">
        <v>154</v>
      </c>
      <c r="J119" s="40"/>
    </row>
    <row r="120" spans="1:16" x14ac:dyDescent="0.25">
      <c r="A120" s="30" t="s">
        <v>34</v>
      </c>
      <c r="B120" s="30">
        <v>29</v>
      </c>
      <c r="C120" s="31" t="s">
        <v>155</v>
      </c>
      <c r="D120" s="30" t="s">
        <v>36</v>
      </c>
      <c r="E120" s="32" t="s">
        <v>156</v>
      </c>
      <c r="F120" s="33" t="s">
        <v>85</v>
      </c>
      <c r="G120" s="34">
        <v>12</v>
      </c>
      <c r="H120" s="35">
        <v>0</v>
      </c>
      <c r="I120" s="36">
        <f>ROUND(G120*H120,P4)</f>
        <v>0</v>
      </c>
      <c r="J120" s="33" t="s">
        <v>39</v>
      </c>
      <c r="O120" s="37">
        <f>I120*0.21</f>
        <v>0</v>
      </c>
      <c r="P120">
        <v>3</v>
      </c>
    </row>
    <row r="121" spans="1:16" x14ac:dyDescent="0.25">
      <c r="A121" s="30" t="s">
        <v>40</v>
      </c>
      <c r="B121" s="38"/>
      <c r="E121" s="39" t="s">
        <v>36</v>
      </c>
      <c r="J121" s="40"/>
    </row>
    <row r="122" spans="1:16" x14ac:dyDescent="0.25">
      <c r="A122" s="30" t="s">
        <v>41</v>
      </c>
      <c r="B122" s="38"/>
      <c r="E122" s="41" t="s">
        <v>157</v>
      </c>
      <c r="J122" s="40"/>
    </row>
    <row r="123" spans="1:16" ht="135" x14ac:dyDescent="0.25">
      <c r="A123" s="30" t="s">
        <v>43</v>
      </c>
      <c r="B123" s="38"/>
      <c r="E123" s="32" t="s">
        <v>158</v>
      </c>
      <c r="J123" s="40"/>
    </row>
    <row r="124" spans="1:16" x14ac:dyDescent="0.25">
      <c r="A124" s="24" t="s">
        <v>31</v>
      </c>
      <c r="B124" s="25"/>
      <c r="C124" s="26" t="s">
        <v>159</v>
      </c>
      <c r="D124" s="27"/>
      <c r="E124" s="24" t="s">
        <v>160</v>
      </c>
      <c r="F124" s="27"/>
      <c r="G124" s="27"/>
      <c r="H124" s="27"/>
      <c r="I124" s="28">
        <f>SUMIFS(I125:I132,A125:A132,"P")</f>
        <v>0</v>
      </c>
      <c r="J124" s="29"/>
    </row>
    <row r="125" spans="1:16" x14ac:dyDescent="0.25">
      <c r="A125" s="30" t="s">
        <v>34</v>
      </c>
      <c r="B125" s="30">
        <v>30</v>
      </c>
      <c r="C125" s="31" t="s">
        <v>161</v>
      </c>
      <c r="D125" s="30" t="s">
        <v>36</v>
      </c>
      <c r="E125" s="32" t="s">
        <v>162</v>
      </c>
      <c r="F125" s="33" t="s">
        <v>79</v>
      </c>
      <c r="G125" s="34">
        <v>136.59</v>
      </c>
      <c r="H125" s="35">
        <v>0</v>
      </c>
      <c r="I125" s="36">
        <f>ROUND(G125*H125,P4)</f>
        <v>0</v>
      </c>
      <c r="J125" s="33" t="s">
        <v>39</v>
      </c>
      <c r="O125" s="37">
        <f>I125*0.21</f>
        <v>0</v>
      </c>
      <c r="P125">
        <v>3</v>
      </c>
    </row>
    <row r="126" spans="1:16" x14ac:dyDescent="0.25">
      <c r="A126" s="30" t="s">
        <v>40</v>
      </c>
      <c r="B126" s="38"/>
      <c r="E126" s="39" t="s">
        <v>36</v>
      </c>
      <c r="J126" s="40"/>
    </row>
    <row r="127" spans="1:16" ht="30" x14ac:dyDescent="0.25">
      <c r="A127" s="30" t="s">
        <v>41</v>
      </c>
      <c r="B127" s="38"/>
      <c r="E127" s="41" t="s">
        <v>163</v>
      </c>
      <c r="J127" s="40"/>
    </row>
    <row r="128" spans="1:16" ht="105" x14ac:dyDescent="0.25">
      <c r="A128" s="30" t="s">
        <v>43</v>
      </c>
      <c r="B128" s="38"/>
      <c r="E128" s="32" t="s">
        <v>164</v>
      </c>
      <c r="J128" s="40"/>
    </row>
    <row r="129" spans="1:16" x14ac:dyDescent="0.25">
      <c r="A129" s="30" t="s">
        <v>34</v>
      </c>
      <c r="B129" s="30">
        <v>31</v>
      </c>
      <c r="C129" s="31" t="s">
        <v>165</v>
      </c>
      <c r="D129" s="30" t="s">
        <v>36</v>
      </c>
      <c r="E129" s="32" t="s">
        <v>166</v>
      </c>
      <c r="F129" s="33" t="s">
        <v>102</v>
      </c>
      <c r="G129" s="34">
        <v>290</v>
      </c>
      <c r="H129" s="35">
        <v>0</v>
      </c>
      <c r="I129" s="36">
        <f>ROUND(G129*H129,P4)</f>
        <v>0</v>
      </c>
      <c r="J129" s="33" t="s">
        <v>39</v>
      </c>
      <c r="O129" s="37">
        <f>I129*0.21</f>
        <v>0</v>
      </c>
      <c r="P129">
        <v>3</v>
      </c>
    </row>
    <row r="130" spans="1:16" ht="60" x14ac:dyDescent="0.25">
      <c r="A130" s="30" t="s">
        <v>40</v>
      </c>
      <c r="B130" s="38"/>
      <c r="E130" s="32" t="s">
        <v>167</v>
      </c>
      <c r="J130" s="40"/>
    </row>
    <row r="131" spans="1:16" x14ac:dyDescent="0.25">
      <c r="A131" s="30" t="s">
        <v>41</v>
      </c>
      <c r="B131" s="38"/>
      <c r="E131" s="41" t="s">
        <v>168</v>
      </c>
      <c r="J131" s="40"/>
    </row>
    <row r="132" spans="1:16" ht="195" x14ac:dyDescent="0.25">
      <c r="A132" s="30" t="s">
        <v>43</v>
      </c>
      <c r="B132" s="38"/>
      <c r="E132" s="32" t="s">
        <v>169</v>
      </c>
      <c r="J132" s="40"/>
    </row>
    <row r="133" spans="1:16" x14ac:dyDescent="0.25">
      <c r="A133" s="24" t="s">
        <v>31</v>
      </c>
      <c r="B133" s="25"/>
      <c r="C133" s="26" t="s">
        <v>170</v>
      </c>
      <c r="D133" s="27"/>
      <c r="E133" s="24" t="s">
        <v>171</v>
      </c>
      <c r="F133" s="27"/>
      <c r="G133" s="27"/>
      <c r="H133" s="27"/>
      <c r="I133" s="28">
        <f>SUMIFS(I134:I173,A134:A173,"P")</f>
        <v>0</v>
      </c>
      <c r="J133" s="29"/>
    </row>
    <row r="134" spans="1:16" x14ac:dyDescent="0.25">
      <c r="A134" s="30" t="s">
        <v>34</v>
      </c>
      <c r="B134" s="30">
        <v>32</v>
      </c>
      <c r="C134" s="31" t="s">
        <v>172</v>
      </c>
      <c r="D134" s="30" t="s">
        <v>36</v>
      </c>
      <c r="E134" s="32" t="s">
        <v>173</v>
      </c>
      <c r="F134" s="33" t="s">
        <v>79</v>
      </c>
      <c r="G134" s="34">
        <v>1169.0999999999999</v>
      </c>
      <c r="H134" s="35">
        <v>0</v>
      </c>
      <c r="I134" s="36">
        <f>ROUND(G134*H134,P4)</f>
        <v>0</v>
      </c>
      <c r="J134" s="33" t="s">
        <v>39</v>
      </c>
      <c r="O134" s="37">
        <f>I134*0.21</f>
        <v>0</v>
      </c>
      <c r="P134">
        <v>3</v>
      </c>
    </row>
    <row r="135" spans="1:16" x14ac:dyDescent="0.25">
      <c r="A135" s="30" t="s">
        <v>40</v>
      </c>
      <c r="B135" s="38"/>
      <c r="E135" s="39" t="s">
        <v>36</v>
      </c>
      <c r="J135" s="40"/>
    </row>
    <row r="136" spans="1:16" ht="30" x14ac:dyDescent="0.25">
      <c r="A136" s="30" t="s">
        <v>41</v>
      </c>
      <c r="B136" s="38"/>
      <c r="E136" s="41" t="s">
        <v>174</v>
      </c>
      <c r="J136" s="40"/>
    </row>
    <row r="137" spans="1:16" ht="165" x14ac:dyDescent="0.25">
      <c r="A137" s="30" t="s">
        <v>43</v>
      </c>
      <c r="B137" s="38"/>
      <c r="E137" s="32" t="s">
        <v>175</v>
      </c>
      <c r="J137" s="40"/>
    </row>
    <row r="138" spans="1:16" x14ac:dyDescent="0.25">
      <c r="A138" s="30" t="s">
        <v>34</v>
      </c>
      <c r="B138" s="30">
        <v>33</v>
      </c>
      <c r="C138" s="31" t="s">
        <v>176</v>
      </c>
      <c r="D138" s="30" t="s">
        <v>36</v>
      </c>
      <c r="E138" s="32" t="s">
        <v>177</v>
      </c>
      <c r="F138" s="33" t="s">
        <v>79</v>
      </c>
      <c r="G138" s="34">
        <v>350.6</v>
      </c>
      <c r="H138" s="35">
        <v>0</v>
      </c>
      <c r="I138" s="36">
        <f>ROUND(G138*H138,P4)</f>
        <v>0</v>
      </c>
      <c r="J138" s="33" t="s">
        <v>39</v>
      </c>
      <c r="O138" s="37">
        <f>I138*0.21</f>
        <v>0</v>
      </c>
      <c r="P138">
        <v>3</v>
      </c>
    </row>
    <row r="139" spans="1:16" x14ac:dyDescent="0.25">
      <c r="A139" s="30" t="s">
        <v>40</v>
      </c>
      <c r="B139" s="38"/>
      <c r="E139" s="39" t="s">
        <v>36</v>
      </c>
      <c r="J139" s="40"/>
    </row>
    <row r="140" spans="1:16" ht="30" x14ac:dyDescent="0.25">
      <c r="A140" s="30" t="s">
        <v>41</v>
      </c>
      <c r="B140" s="38"/>
      <c r="E140" s="41" t="s">
        <v>178</v>
      </c>
      <c r="J140" s="40"/>
    </row>
    <row r="141" spans="1:16" ht="90" x14ac:dyDescent="0.25">
      <c r="A141" s="30" t="s">
        <v>43</v>
      </c>
      <c r="B141" s="38"/>
      <c r="E141" s="32" t="s">
        <v>179</v>
      </c>
      <c r="J141" s="40"/>
    </row>
    <row r="142" spans="1:16" x14ac:dyDescent="0.25">
      <c r="A142" s="30" t="s">
        <v>34</v>
      </c>
      <c r="B142" s="30">
        <v>34</v>
      </c>
      <c r="C142" s="31" t="s">
        <v>180</v>
      </c>
      <c r="D142" s="30" t="s">
        <v>36</v>
      </c>
      <c r="E142" s="32" t="s">
        <v>181</v>
      </c>
      <c r="F142" s="33" t="s">
        <v>79</v>
      </c>
      <c r="G142" s="34">
        <v>1343.1</v>
      </c>
      <c r="H142" s="35">
        <v>0</v>
      </c>
      <c r="I142" s="36">
        <f>ROUND(G142*H142,P4)</f>
        <v>0</v>
      </c>
      <c r="J142" s="33" t="s">
        <v>39</v>
      </c>
      <c r="O142" s="37">
        <f>I142*0.21</f>
        <v>0</v>
      </c>
      <c r="P142">
        <v>3</v>
      </c>
    </row>
    <row r="143" spans="1:16" x14ac:dyDescent="0.25">
      <c r="A143" s="30" t="s">
        <v>40</v>
      </c>
      <c r="B143" s="38"/>
      <c r="E143" s="32" t="s">
        <v>182</v>
      </c>
      <c r="J143" s="40"/>
    </row>
    <row r="144" spans="1:16" ht="30" x14ac:dyDescent="0.25">
      <c r="A144" s="30" t="s">
        <v>41</v>
      </c>
      <c r="B144" s="38"/>
      <c r="E144" s="41" t="s">
        <v>183</v>
      </c>
      <c r="J144" s="40"/>
    </row>
    <row r="145" spans="1:16" ht="60" x14ac:dyDescent="0.25">
      <c r="A145" s="30" t="s">
        <v>43</v>
      </c>
      <c r="B145" s="38"/>
      <c r="E145" s="32" t="s">
        <v>184</v>
      </c>
      <c r="J145" s="40"/>
    </row>
    <row r="146" spans="1:16" x14ac:dyDescent="0.25">
      <c r="A146" s="30" t="s">
        <v>34</v>
      </c>
      <c r="B146" s="30">
        <v>35</v>
      </c>
      <c r="C146" s="31" t="s">
        <v>185</v>
      </c>
      <c r="D146" s="30" t="s">
        <v>36</v>
      </c>
      <c r="E146" s="32" t="s">
        <v>186</v>
      </c>
      <c r="F146" s="33" t="s">
        <v>79</v>
      </c>
      <c r="G146" s="34">
        <v>308</v>
      </c>
      <c r="H146" s="35">
        <v>0</v>
      </c>
      <c r="I146" s="36">
        <f>ROUND(G146*H146,P4)</f>
        <v>0</v>
      </c>
      <c r="J146" s="33" t="s">
        <v>39</v>
      </c>
      <c r="O146" s="37">
        <f>I146*0.21</f>
        <v>0</v>
      </c>
      <c r="P146">
        <v>3</v>
      </c>
    </row>
    <row r="147" spans="1:16" x14ac:dyDescent="0.25">
      <c r="A147" s="30" t="s">
        <v>40</v>
      </c>
      <c r="B147" s="38"/>
      <c r="E147" s="39" t="s">
        <v>36</v>
      </c>
      <c r="J147" s="40"/>
    </row>
    <row r="148" spans="1:16" ht="30" x14ac:dyDescent="0.25">
      <c r="A148" s="30" t="s">
        <v>41</v>
      </c>
      <c r="B148" s="38"/>
      <c r="E148" s="41" t="s">
        <v>187</v>
      </c>
      <c r="J148" s="40"/>
    </row>
    <row r="149" spans="1:16" ht="90" x14ac:dyDescent="0.25">
      <c r="A149" s="30" t="s">
        <v>43</v>
      </c>
      <c r="B149" s="38"/>
      <c r="E149" s="32" t="s">
        <v>179</v>
      </c>
      <c r="J149" s="40"/>
    </row>
    <row r="150" spans="1:16" x14ac:dyDescent="0.25">
      <c r="A150" s="30" t="s">
        <v>34</v>
      </c>
      <c r="B150" s="30">
        <v>36</v>
      </c>
      <c r="C150" s="31" t="s">
        <v>188</v>
      </c>
      <c r="D150" s="30" t="s">
        <v>36</v>
      </c>
      <c r="E150" s="32" t="s">
        <v>189</v>
      </c>
      <c r="F150" s="33" t="s">
        <v>79</v>
      </c>
      <c r="G150" s="34">
        <v>2338.1999999999998</v>
      </c>
      <c r="H150" s="35">
        <v>0</v>
      </c>
      <c r="I150" s="36">
        <f>ROUND(G150*H150,P4)</f>
        <v>0</v>
      </c>
      <c r="J150" s="33" t="s">
        <v>39</v>
      </c>
      <c r="O150" s="37">
        <f>I150*0.21</f>
        <v>0</v>
      </c>
      <c r="P150">
        <v>3</v>
      </c>
    </row>
    <row r="151" spans="1:16" x14ac:dyDescent="0.25">
      <c r="A151" s="30" t="s">
        <v>40</v>
      </c>
      <c r="B151" s="38"/>
      <c r="E151" s="32" t="s">
        <v>190</v>
      </c>
      <c r="J151" s="40"/>
    </row>
    <row r="152" spans="1:16" ht="30" x14ac:dyDescent="0.25">
      <c r="A152" s="30" t="s">
        <v>41</v>
      </c>
      <c r="B152" s="38"/>
      <c r="E152" s="41" t="s">
        <v>191</v>
      </c>
      <c r="J152" s="40"/>
    </row>
    <row r="153" spans="1:16" ht="75" x14ac:dyDescent="0.25">
      <c r="A153" s="30" t="s">
        <v>43</v>
      </c>
      <c r="B153" s="38"/>
      <c r="E153" s="32" t="s">
        <v>192</v>
      </c>
      <c r="J153" s="40"/>
    </row>
    <row r="154" spans="1:16" x14ac:dyDescent="0.25">
      <c r="A154" s="30" t="s">
        <v>34</v>
      </c>
      <c r="B154" s="30">
        <v>37</v>
      </c>
      <c r="C154" s="31" t="s">
        <v>193</v>
      </c>
      <c r="D154" s="30" t="s">
        <v>36</v>
      </c>
      <c r="E154" s="32" t="s">
        <v>194</v>
      </c>
      <c r="F154" s="33" t="s">
        <v>79</v>
      </c>
      <c r="G154" s="34">
        <v>1169.0999999999999</v>
      </c>
      <c r="H154" s="35">
        <v>0</v>
      </c>
      <c r="I154" s="36">
        <f>ROUND(G154*H154,P4)</f>
        <v>0</v>
      </c>
      <c r="J154" s="33" t="s">
        <v>39</v>
      </c>
      <c r="O154" s="37">
        <f>I154*0.21</f>
        <v>0</v>
      </c>
      <c r="P154">
        <v>3</v>
      </c>
    </row>
    <row r="155" spans="1:16" x14ac:dyDescent="0.25">
      <c r="A155" s="30" t="s">
        <v>40</v>
      </c>
      <c r="B155" s="38"/>
      <c r="E155" s="39" t="s">
        <v>36</v>
      </c>
      <c r="J155" s="40"/>
    </row>
    <row r="156" spans="1:16" ht="30" x14ac:dyDescent="0.25">
      <c r="A156" s="30" t="s">
        <v>41</v>
      </c>
      <c r="B156" s="38"/>
      <c r="E156" s="41" t="s">
        <v>195</v>
      </c>
      <c r="J156" s="40"/>
    </row>
    <row r="157" spans="1:16" ht="165" x14ac:dyDescent="0.25">
      <c r="A157" s="30" t="s">
        <v>43</v>
      </c>
      <c r="B157" s="38"/>
      <c r="E157" s="32" t="s">
        <v>196</v>
      </c>
      <c r="J157" s="40"/>
    </row>
    <row r="158" spans="1:16" x14ac:dyDescent="0.25">
      <c r="A158" s="30" t="s">
        <v>34</v>
      </c>
      <c r="B158" s="30">
        <v>38</v>
      </c>
      <c r="C158" s="31" t="s">
        <v>197</v>
      </c>
      <c r="D158" s="30" t="s">
        <v>36</v>
      </c>
      <c r="E158" s="32" t="s">
        <v>198</v>
      </c>
      <c r="F158" s="33" t="s">
        <v>79</v>
      </c>
      <c r="G158" s="34">
        <v>1169.0999999999999</v>
      </c>
      <c r="H158" s="35">
        <v>0</v>
      </c>
      <c r="I158" s="36">
        <f>ROUND(G158*H158,P4)</f>
        <v>0</v>
      </c>
      <c r="J158" s="33" t="s">
        <v>39</v>
      </c>
      <c r="O158" s="37">
        <f>I158*0.21</f>
        <v>0</v>
      </c>
      <c r="P158">
        <v>3</v>
      </c>
    </row>
    <row r="159" spans="1:16" x14ac:dyDescent="0.25">
      <c r="A159" s="30" t="s">
        <v>40</v>
      </c>
      <c r="B159" s="38"/>
      <c r="E159" s="39" t="s">
        <v>36</v>
      </c>
      <c r="J159" s="40"/>
    </row>
    <row r="160" spans="1:16" ht="30" x14ac:dyDescent="0.25">
      <c r="A160" s="30" t="s">
        <v>41</v>
      </c>
      <c r="B160" s="38"/>
      <c r="E160" s="41" t="s">
        <v>174</v>
      </c>
      <c r="J160" s="40"/>
    </row>
    <row r="161" spans="1:16" ht="195" x14ac:dyDescent="0.25">
      <c r="A161" s="30" t="s">
        <v>43</v>
      </c>
      <c r="B161" s="38"/>
      <c r="E161" s="32" t="s">
        <v>199</v>
      </c>
      <c r="J161" s="40"/>
    </row>
    <row r="162" spans="1:16" x14ac:dyDescent="0.25">
      <c r="A162" s="30" t="s">
        <v>34</v>
      </c>
      <c r="B162" s="30">
        <v>39</v>
      </c>
      <c r="C162" s="31" t="s">
        <v>200</v>
      </c>
      <c r="D162" s="30"/>
      <c r="E162" s="32" t="s">
        <v>201</v>
      </c>
      <c r="F162" s="33" t="s">
        <v>79</v>
      </c>
      <c r="G162" s="34">
        <v>350.6</v>
      </c>
      <c r="H162" s="35">
        <v>0</v>
      </c>
      <c r="I162" s="36">
        <f>ROUND(G162*H162,P4)</f>
        <v>0</v>
      </c>
      <c r="J162" s="33" t="s">
        <v>39</v>
      </c>
      <c r="O162" s="37">
        <f>I162*0.21</f>
        <v>0</v>
      </c>
      <c r="P162">
        <v>3</v>
      </c>
    </row>
    <row r="163" spans="1:16" x14ac:dyDescent="0.25">
      <c r="A163" s="30" t="s">
        <v>40</v>
      </c>
      <c r="B163" s="38"/>
      <c r="E163" s="39" t="s">
        <v>36</v>
      </c>
      <c r="J163" s="40"/>
    </row>
    <row r="164" spans="1:16" ht="30" x14ac:dyDescent="0.25">
      <c r="A164" s="30" t="s">
        <v>41</v>
      </c>
      <c r="B164" s="38"/>
      <c r="E164" s="41" t="s">
        <v>178</v>
      </c>
      <c r="J164" s="40"/>
    </row>
    <row r="165" spans="1:16" ht="225" x14ac:dyDescent="0.25">
      <c r="A165" s="30" t="s">
        <v>43</v>
      </c>
      <c r="B165" s="38"/>
      <c r="E165" s="32" t="s">
        <v>202</v>
      </c>
      <c r="J165" s="40"/>
    </row>
    <row r="166" spans="1:16" x14ac:dyDescent="0.25">
      <c r="A166" s="30" t="s">
        <v>34</v>
      </c>
      <c r="B166" s="30">
        <v>40</v>
      </c>
      <c r="C166" s="31" t="s">
        <v>203</v>
      </c>
      <c r="D166" s="30" t="s">
        <v>36</v>
      </c>
      <c r="E166" s="32" t="s">
        <v>204</v>
      </c>
      <c r="F166" s="33" t="s">
        <v>79</v>
      </c>
      <c r="G166" s="34">
        <v>282</v>
      </c>
      <c r="H166" s="35">
        <v>0</v>
      </c>
      <c r="I166" s="36">
        <f>ROUND(G166*H166,P4)</f>
        <v>0</v>
      </c>
      <c r="J166" s="33" t="s">
        <v>39</v>
      </c>
      <c r="O166" s="37">
        <f>I166*0.21</f>
        <v>0</v>
      </c>
      <c r="P166">
        <v>3</v>
      </c>
    </row>
    <row r="167" spans="1:16" x14ac:dyDescent="0.25">
      <c r="A167" s="30" t="s">
        <v>40</v>
      </c>
      <c r="B167" s="38"/>
      <c r="E167" s="39" t="s">
        <v>36</v>
      </c>
      <c r="J167" s="40"/>
    </row>
    <row r="168" spans="1:16" ht="30" x14ac:dyDescent="0.25">
      <c r="A168" s="30" t="s">
        <v>41</v>
      </c>
      <c r="B168" s="38"/>
      <c r="E168" s="41" t="s">
        <v>205</v>
      </c>
      <c r="J168" s="40"/>
    </row>
    <row r="169" spans="1:16" ht="195" x14ac:dyDescent="0.25">
      <c r="A169" s="30" t="s">
        <v>43</v>
      </c>
      <c r="B169" s="38"/>
      <c r="E169" s="32" t="s">
        <v>206</v>
      </c>
      <c r="J169" s="40"/>
    </row>
    <row r="170" spans="1:16" ht="30" x14ac:dyDescent="0.25">
      <c r="A170" s="30" t="s">
        <v>34</v>
      </c>
      <c r="B170" s="30">
        <v>41</v>
      </c>
      <c r="C170" s="31" t="s">
        <v>207</v>
      </c>
      <c r="D170" s="30" t="s">
        <v>36</v>
      </c>
      <c r="E170" s="32" t="s">
        <v>208</v>
      </c>
      <c r="F170" s="33" t="s">
        <v>79</v>
      </c>
      <c r="G170" s="34">
        <v>26</v>
      </c>
      <c r="H170" s="35">
        <v>0</v>
      </c>
      <c r="I170" s="36">
        <f>ROUND(G170*H170,P4)</f>
        <v>0</v>
      </c>
      <c r="J170" s="33" t="s">
        <v>39</v>
      </c>
      <c r="O170" s="37">
        <f>I170*0.21</f>
        <v>0</v>
      </c>
      <c r="P170">
        <v>3</v>
      </c>
    </row>
    <row r="171" spans="1:16" x14ac:dyDescent="0.25">
      <c r="A171" s="30" t="s">
        <v>40</v>
      </c>
      <c r="B171" s="38"/>
      <c r="E171" s="39" t="s">
        <v>36</v>
      </c>
      <c r="J171" s="40"/>
    </row>
    <row r="172" spans="1:16" ht="30" x14ac:dyDescent="0.25">
      <c r="A172" s="30" t="s">
        <v>41</v>
      </c>
      <c r="B172" s="38"/>
      <c r="E172" s="41" t="s">
        <v>209</v>
      </c>
      <c r="J172" s="40"/>
    </row>
    <row r="173" spans="1:16" ht="195" x14ac:dyDescent="0.25">
      <c r="A173" s="30" t="s">
        <v>43</v>
      </c>
      <c r="B173" s="38"/>
      <c r="E173" s="32" t="s">
        <v>206</v>
      </c>
      <c r="J173" s="40"/>
    </row>
    <row r="174" spans="1:16" x14ac:dyDescent="0.25">
      <c r="A174" s="24" t="s">
        <v>31</v>
      </c>
      <c r="B174" s="25"/>
      <c r="C174" s="26" t="s">
        <v>210</v>
      </c>
      <c r="D174" s="27"/>
      <c r="E174" s="24" t="s">
        <v>211</v>
      </c>
      <c r="F174" s="27"/>
      <c r="G174" s="27"/>
      <c r="H174" s="27"/>
      <c r="I174" s="28">
        <f>SUMIFS(I175:I190,A175:A190,"P")</f>
        <v>0</v>
      </c>
      <c r="J174" s="29"/>
    </row>
    <row r="175" spans="1:16" x14ac:dyDescent="0.25">
      <c r="A175" s="30" t="s">
        <v>34</v>
      </c>
      <c r="B175" s="30">
        <v>42</v>
      </c>
      <c r="C175" s="31" t="s">
        <v>212</v>
      </c>
      <c r="D175" s="30" t="s">
        <v>36</v>
      </c>
      <c r="E175" s="32" t="s">
        <v>213</v>
      </c>
      <c r="F175" s="33" t="s">
        <v>102</v>
      </c>
      <c r="G175" s="34">
        <v>5</v>
      </c>
      <c r="H175" s="35">
        <v>0</v>
      </c>
      <c r="I175" s="36">
        <f>ROUND(G175*H175,P4)</f>
        <v>0</v>
      </c>
      <c r="J175" s="33" t="s">
        <v>39</v>
      </c>
      <c r="O175" s="37">
        <f>I175*0.21</f>
        <v>0</v>
      </c>
      <c r="P175">
        <v>3</v>
      </c>
    </row>
    <row r="176" spans="1:16" x14ac:dyDescent="0.25">
      <c r="A176" s="30" t="s">
        <v>40</v>
      </c>
      <c r="B176" s="38"/>
      <c r="E176" s="39" t="s">
        <v>36</v>
      </c>
      <c r="J176" s="40"/>
    </row>
    <row r="177" spans="1:16" ht="30" x14ac:dyDescent="0.25">
      <c r="A177" s="30" t="s">
        <v>41</v>
      </c>
      <c r="B177" s="38"/>
      <c r="E177" s="41" t="s">
        <v>214</v>
      </c>
      <c r="J177" s="40"/>
    </row>
    <row r="178" spans="1:16" ht="330" x14ac:dyDescent="0.25">
      <c r="A178" s="30" t="s">
        <v>43</v>
      </c>
      <c r="B178" s="38"/>
      <c r="E178" s="32" t="s">
        <v>215</v>
      </c>
      <c r="J178" s="40"/>
    </row>
    <row r="179" spans="1:16" x14ac:dyDescent="0.25">
      <c r="A179" s="30" t="s">
        <v>34</v>
      </c>
      <c r="B179" s="30">
        <v>43</v>
      </c>
      <c r="C179" s="31" t="s">
        <v>216</v>
      </c>
      <c r="D179" s="30" t="s">
        <v>36</v>
      </c>
      <c r="E179" s="32" t="s">
        <v>217</v>
      </c>
      <c r="F179" s="33" t="s">
        <v>85</v>
      </c>
      <c r="G179" s="34">
        <v>1</v>
      </c>
      <c r="H179" s="35">
        <v>0</v>
      </c>
      <c r="I179" s="36">
        <f>ROUND(G179*H179,P4)</f>
        <v>0</v>
      </c>
      <c r="J179" s="33" t="s">
        <v>39</v>
      </c>
      <c r="O179" s="37">
        <f>I179*0.21</f>
        <v>0</v>
      </c>
      <c r="P179">
        <v>3</v>
      </c>
    </row>
    <row r="180" spans="1:16" x14ac:dyDescent="0.25">
      <c r="A180" s="30" t="s">
        <v>40</v>
      </c>
      <c r="B180" s="38"/>
      <c r="E180" s="39" t="s">
        <v>36</v>
      </c>
      <c r="J180" s="40"/>
    </row>
    <row r="181" spans="1:16" ht="30" x14ac:dyDescent="0.25">
      <c r="A181" s="30" t="s">
        <v>41</v>
      </c>
      <c r="B181" s="38"/>
      <c r="E181" s="41" t="s">
        <v>218</v>
      </c>
      <c r="J181" s="40"/>
    </row>
    <row r="182" spans="1:16" ht="90" x14ac:dyDescent="0.25">
      <c r="A182" s="30" t="s">
        <v>43</v>
      </c>
      <c r="B182" s="38"/>
      <c r="E182" s="32" t="s">
        <v>219</v>
      </c>
      <c r="J182" s="40"/>
    </row>
    <row r="183" spans="1:16" x14ac:dyDescent="0.25">
      <c r="A183" s="30" t="s">
        <v>34</v>
      </c>
      <c r="B183" s="30">
        <v>44</v>
      </c>
      <c r="C183" s="31" t="s">
        <v>220</v>
      </c>
      <c r="D183" s="30" t="s">
        <v>36</v>
      </c>
      <c r="E183" s="32" t="s">
        <v>221</v>
      </c>
      <c r="F183" s="33" t="s">
        <v>85</v>
      </c>
      <c r="G183" s="34">
        <v>8</v>
      </c>
      <c r="H183" s="35">
        <v>0</v>
      </c>
      <c r="I183" s="36">
        <f>ROUND(G183*H183,P4)</f>
        <v>0</v>
      </c>
      <c r="J183" s="33" t="s">
        <v>39</v>
      </c>
      <c r="O183" s="37">
        <f>I183*0.21</f>
        <v>0</v>
      </c>
      <c r="P183">
        <v>3</v>
      </c>
    </row>
    <row r="184" spans="1:16" x14ac:dyDescent="0.25">
      <c r="A184" s="30" t="s">
        <v>40</v>
      </c>
      <c r="B184" s="38"/>
      <c r="E184" s="39" t="s">
        <v>36</v>
      </c>
      <c r="J184" s="40"/>
    </row>
    <row r="185" spans="1:16" ht="30" x14ac:dyDescent="0.25">
      <c r="A185" s="30" t="s">
        <v>41</v>
      </c>
      <c r="B185" s="38"/>
      <c r="E185" s="41" t="s">
        <v>222</v>
      </c>
      <c r="J185" s="40"/>
    </row>
    <row r="186" spans="1:16" ht="75" x14ac:dyDescent="0.25">
      <c r="A186" s="30" t="s">
        <v>43</v>
      </c>
      <c r="B186" s="38"/>
      <c r="E186" s="32" t="s">
        <v>223</v>
      </c>
      <c r="J186" s="40"/>
    </row>
    <row r="187" spans="1:16" x14ac:dyDescent="0.25">
      <c r="A187" s="30" t="s">
        <v>34</v>
      </c>
      <c r="B187" s="30">
        <v>45</v>
      </c>
      <c r="C187" s="31" t="s">
        <v>224</v>
      </c>
      <c r="D187" s="30" t="s">
        <v>36</v>
      </c>
      <c r="E187" s="32" t="s">
        <v>225</v>
      </c>
      <c r="F187" s="33" t="s">
        <v>85</v>
      </c>
      <c r="G187" s="34">
        <v>1</v>
      </c>
      <c r="H187" s="35">
        <v>0</v>
      </c>
      <c r="I187" s="36">
        <f>ROUND(G187*H187,P4)</f>
        <v>0</v>
      </c>
      <c r="J187" s="33" t="s">
        <v>39</v>
      </c>
      <c r="O187" s="37">
        <f>I187*0.21</f>
        <v>0</v>
      </c>
      <c r="P187">
        <v>3</v>
      </c>
    </row>
    <row r="188" spans="1:16" x14ac:dyDescent="0.25">
      <c r="A188" s="30" t="s">
        <v>40</v>
      </c>
      <c r="B188" s="38"/>
      <c r="E188" s="39" t="s">
        <v>36</v>
      </c>
      <c r="J188" s="40"/>
    </row>
    <row r="189" spans="1:16" ht="30" x14ac:dyDescent="0.25">
      <c r="A189" s="30" t="s">
        <v>41</v>
      </c>
      <c r="B189" s="38"/>
      <c r="E189" s="41" t="s">
        <v>226</v>
      </c>
      <c r="J189" s="40"/>
    </row>
    <row r="190" spans="1:16" ht="75" x14ac:dyDescent="0.25">
      <c r="A190" s="30" t="s">
        <v>43</v>
      </c>
      <c r="B190" s="38"/>
      <c r="E190" s="32" t="s">
        <v>223</v>
      </c>
      <c r="J190" s="40"/>
    </row>
    <row r="191" spans="1:16" x14ac:dyDescent="0.25">
      <c r="A191" s="24" t="s">
        <v>31</v>
      </c>
      <c r="B191" s="25"/>
      <c r="C191" s="26" t="s">
        <v>227</v>
      </c>
      <c r="D191" s="27"/>
      <c r="E191" s="24" t="s">
        <v>228</v>
      </c>
      <c r="F191" s="27"/>
      <c r="G191" s="27"/>
      <c r="H191" s="27"/>
      <c r="I191" s="28">
        <f>SUMIFS(I192:I235,A192:A235,"P")</f>
        <v>0</v>
      </c>
      <c r="J191" s="29"/>
    </row>
    <row r="192" spans="1:16" ht="30" x14ac:dyDescent="0.25">
      <c r="A192" s="30" t="s">
        <v>34</v>
      </c>
      <c r="B192" s="30">
        <v>46</v>
      </c>
      <c r="C192" s="31" t="s">
        <v>229</v>
      </c>
      <c r="D192" s="30" t="s">
        <v>36</v>
      </c>
      <c r="E192" s="32" t="s">
        <v>230</v>
      </c>
      <c r="F192" s="33" t="s">
        <v>85</v>
      </c>
      <c r="G192" s="34">
        <v>2</v>
      </c>
      <c r="H192" s="35">
        <v>0</v>
      </c>
      <c r="I192" s="36">
        <f>ROUND(G192*H192,P4)</f>
        <v>0</v>
      </c>
      <c r="J192" s="33" t="s">
        <v>39</v>
      </c>
      <c r="O192" s="37">
        <f>I192*0.21</f>
        <v>0</v>
      </c>
      <c r="P192">
        <v>3</v>
      </c>
    </row>
    <row r="193" spans="1:16" x14ac:dyDescent="0.25">
      <c r="A193" s="30" t="s">
        <v>40</v>
      </c>
      <c r="B193" s="38"/>
      <c r="E193" s="39" t="s">
        <v>36</v>
      </c>
      <c r="J193" s="40"/>
    </row>
    <row r="194" spans="1:16" ht="45" x14ac:dyDescent="0.25">
      <c r="A194" s="30" t="s">
        <v>41</v>
      </c>
      <c r="B194" s="38"/>
      <c r="E194" s="41" t="s">
        <v>231</v>
      </c>
      <c r="J194" s="40"/>
    </row>
    <row r="195" spans="1:16" ht="30" x14ac:dyDescent="0.25">
      <c r="A195" s="30" t="s">
        <v>43</v>
      </c>
      <c r="B195" s="38"/>
      <c r="E195" s="32" t="s">
        <v>232</v>
      </c>
      <c r="J195" s="40"/>
    </row>
    <row r="196" spans="1:16" ht="30" x14ac:dyDescent="0.25">
      <c r="A196" s="30" t="s">
        <v>34</v>
      </c>
      <c r="B196" s="30">
        <v>47</v>
      </c>
      <c r="C196" s="31" t="s">
        <v>233</v>
      </c>
      <c r="D196" s="30" t="s">
        <v>36</v>
      </c>
      <c r="E196" s="32" t="s">
        <v>234</v>
      </c>
      <c r="F196" s="33" t="s">
        <v>85</v>
      </c>
      <c r="G196" s="34">
        <v>3</v>
      </c>
      <c r="H196" s="35">
        <v>0</v>
      </c>
      <c r="I196" s="36">
        <f>ROUND(G196*H196,P4)</f>
        <v>0</v>
      </c>
      <c r="J196" s="33" t="s">
        <v>39</v>
      </c>
      <c r="O196" s="37">
        <f>I196*0.21</f>
        <v>0</v>
      </c>
      <c r="P196">
        <v>3</v>
      </c>
    </row>
    <row r="197" spans="1:16" x14ac:dyDescent="0.25">
      <c r="A197" s="30" t="s">
        <v>40</v>
      </c>
      <c r="B197" s="38"/>
      <c r="E197" s="39" t="s">
        <v>36</v>
      </c>
      <c r="J197" s="40"/>
    </row>
    <row r="198" spans="1:16" ht="60" x14ac:dyDescent="0.25">
      <c r="A198" s="30" t="s">
        <v>41</v>
      </c>
      <c r="B198" s="38"/>
      <c r="E198" s="41" t="s">
        <v>235</v>
      </c>
      <c r="J198" s="40"/>
    </row>
    <row r="199" spans="1:16" ht="90" x14ac:dyDescent="0.25">
      <c r="A199" s="30" t="s">
        <v>43</v>
      </c>
      <c r="B199" s="38"/>
      <c r="E199" s="32" t="s">
        <v>236</v>
      </c>
      <c r="J199" s="40"/>
    </row>
    <row r="200" spans="1:16" ht="30" x14ac:dyDescent="0.25">
      <c r="A200" s="30" t="s">
        <v>34</v>
      </c>
      <c r="B200" s="30">
        <v>48</v>
      </c>
      <c r="C200" s="31" t="s">
        <v>237</v>
      </c>
      <c r="D200" s="30" t="s">
        <v>36</v>
      </c>
      <c r="E200" s="32" t="s">
        <v>238</v>
      </c>
      <c r="F200" s="33" t="s">
        <v>85</v>
      </c>
      <c r="G200" s="34">
        <v>8</v>
      </c>
      <c r="H200" s="35">
        <v>0</v>
      </c>
      <c r="I200" s="36">
        <f>ROUND(G200*H200,P4)</f>
        <v>0</v>
      </c>
      <c r="J200" s="33" t="s">
        <v>39</v>
      </c>
      <c r="O200" s="37">
        <f>I200*0.21</f>
        <v>0</v>
      </c>
      <c r="P200">
        <v>3</v>
      </c>
    </row>
    <row r="201" spans="1:16" x14ac:dyDescent="0.25">
      <c r="A201" s="30" t="s">
        <v>40</v>
      </c>
      <c r="B201" s="38"/>
      <c r="E201" s="39" t="s">
        <v>36</v>
      </c>
      <c r="J201" s="40"/>
    </row>
    <row r="202" spans="1:16" ht="60" x14ac:dyDescent="0.25">
      <c r="A202" s="30" t="s">
        <v>41</v>
      </c>
      <c r="B202" s="38"/>
      <c r="E202" s="41" t="s">
        <v>239</v>
      </c>
      <c r="J202" s="40"/>
    </row>
    <row r="203" spans="1:16" ht="75" x14ac:dyDescent="0.25">
      <c r="A203" s="30" t="s">
        <v>43</v>
      </c>
      <c r="B203" s="38"/>
      <c r="E203" s="32" t="s">
        <v>240</v>
      </c>
      <c r="J203" s="40"/>
    </row>
    <row r="204" spans="1:16" ht="30" x14ac:dyDescent="0.25">
      <c r="A204" s="30" t="s">
        <v>34</v>
      </c>
      <c r="B204" s="30">
        <v>49</v>
      </c>
      <c r="C204" s="31" t="s">
        <v>241</v>
      </c>
      <c r="D204" s="30" t="s">
        <v>36</v>
      </c>
      <c r="E204" s="32" t="s">
        <v>242</v>
      </c>
      <c r="F204" s="33" t="s">
        <v>85</v>
      </c>
      <c r="G204" s="34">
        <v>2</v>
      </c>
      <c r="H204" s="35">
        <v>0</v>
      </c>
      <c r="I204" s="36">
        <f>ROUND(G204*H204,P4)</f>
        <v>0</v>
      </c>
      <c r="J204" s="33" t="s">
        <v>39</v>
      </c>
      <c r="O204" s="37">
        <f>I204*0.21</f>
        <v>0</v>
      </c>
      <c r="P204">
        <v>3</v>
      </c>
    </row>
    <row r="205" spans="1:16" x14ac:dyDescent="0.25">
      <c r="A205" s="30" t="s">
        <v>40</v>
      </c>
      <c r="B205" s="38"/>
      <c r="E205" s="39" t="s">
        <v>36</v>
      </c>
      <c r="J205" s="40"/>
    </row>
    <row r="206" spans="1:16" x14ac:dyDescent="0.25">
      <c r="A206" s="30" t="s">
        <v>41</v>
      </c>
      <c r="B206" s="38"/>
      <c r="E206" s="41" t="s">
        <v>243</v>
      </c>
      <c r="J206" s="40"/>
    </row>
    <row r="207" spans="1:16" ht="90" x14ac:dyDescent="0.25">
      <c r="A207" s="30" t="s">
        <v>43</v>
      </c>
      <c r="B207" s="38"/>
      <c r="E207" s="32" t="s">
        <v>244</v>
      </c>
      <c r="J207" s="40"/>
    </row>
    <row r="208" spans="1:16" ht="30" x14ac:dyDescent="0.25">
      <c r="A208" s="30" t="s">
        <v>34</v>
      </c>
      <c r="B208" s="30">
        <v>50</v>
      </c>
      <c r="C208" s="31" t="s">
        <v>245</v>
      </c>
      <c r="D208" s="30" t="s">
        <v>36</v>
      </c>
      <c r="E208" s="32" t="s">
        <v>246</v>
      </c>
      <c r="F208" s="33" t="s">
        <v>79</v>
      </c>
      <c r="G208" s="34">
        <v>3</v>
      </c>
      <c r="H208" s="35">
        <v>0</v>
      </c>
      <c r="I208" s="36">
        <f>ROUND(G208*H208,P4)</f>
        <v>0</v>
      </c>
      <c r="J208" s="33" t="s">
        <v>39</v>
      </c>
      <c r="O208" s="37">
        <f>I208*0.21</f>
        <v>0</v>
      </c>
      <c r="P208">
        <v>3</v>
      </c>
    </row>
    <row r="209" spans="1:16" x14ac:dyDescent="0.25">
      <c r="A209" s="30" t="s">
        <v>40</v>
      </c>
      <c r="B209" s="38"/>
      <c r="E209" s="39" t="s">
        <v>36</v>
      </c>
      <c r="J209" s="40"/>
    </row>
    <row r="210" spans="1:16" ht="30" x14ac:dyDescent="0.25">
      <c r="A210" s="30" t="s">
        <v>41</v>
      </c>
      <c r="B210" s="38"/>
      <c r="E210" s="41" t="s">
        <v>247</v>
      </c>
      <c r="J210" s="40"/>
    </row>
    <row r="211" spans="1:16" ht="105" x14ac:dyDescent="0.25">
      <c r="A211" s="30" t="s">
        <v>43</v>
      </c>
      <c r="B211" s="38"/>
      <c r="E211" s="32" t="s">
        <v>248</v>
      </c>
      <c r="J211" s="40"/>
    </row>
    <row r="212" spans="1:16" ht="30" x14ac:dyDescent="0.25">
      <c r="A212" s="30" t="s">
        <v>34</v>
      </c>
      <c r="B212" s="30">
        <v>51</v>
      </c>
      <c r="C212" s="31" t="s">
        <v>249</v>
      </c>
      <c r="D212" s="30" t="s">
        <v>36</v>
      </c>
      <c r="E212" s="32" t="s">
        <v>250</v>
      </c>
      <c r="F212" s="33" t="s">
        <v>79</v>
      </c>
      <c r="G212" s="34">
        <v>3</v>
      </c>
      <c r="H212" s="35">
        <v>0</v>
      </c>
      <c r="I212" s="36">
        <f>ROUND(G212*H212,P4)</f>
        <v>0</v>
      </c>
      <c r="J212" s="33" t="s">
        <v>39</v>
      </c>
      <c r="O212" s="37">
        <f>I212*0.21</f>
        <v>0</v>
      </c>
      <c r="P212">
        <v>3</v>
      </c>
    </row>
    <row r="213" spans="1:16" x14ac:dyDescent="0.25">
      <c r="A213" s="30" t="s">
        <v>40</v>
      </c>
      <c r="B213" s="38"/>
      <c r="E213" s="39" t="s">
        <v>36</v>
      </c>
      <c r="J213" s="40"/>
    </row>
    <row r="214" spans="1:16" ht="30" x14ac:dyDescent="0.25">
      <c r="A214" s="30" t="s">
        <v>41</v>
      </c>
      <c r="B214" s="38"/>
      <c r="E214" s="41" t="s">
        <v>247</v>
      </c>
      <c r="J214" s="40"/>
    </row>
    <row r="215" spans="1:16" ht="105" x14ac:dyDescent="0.25">
      <c r="A215" s="30" t="s">
        <v>43</v>
      </c>
      <c r="B215" s="38"/>
      <c r="E215" s="32" t="s">
        <v>248</v>
      </c>
      <c r="J215" s="40"/>
    </row>
    <row r="216" spans="1:16" x14ac:dyDescent="0.25">
      <c r="A216" s="30" t="s">
        <v>34</v>
      </c>
      <c r="B216" s="30">
        <v>52</v>
      </c>
      <c r="C216" s="31" t="s">
        <v>251</v>
      </c>
      <c r="D216" s="30" t="s">
        <v>36</v>
      </c>
      <c r="E216" s="32" t="s">
        <v>252</v>
      </c>
      <c r="F216" s="33" t="s">
        <v>102</v>
      </c>
      <c r="G216" s="34">
        <v>170</v>
      </c>
      <c r="H216" s="35">
        <v>0</v>
      </c>
      <c r="I216" s="36">
        <f>ROUND(G216*H216,P4)</f>
        <v>0</v>
      </c>
      <c r="J216" s="33" t="s">
        <v>39</v>
      </c>
      <c r="O216" s="37">
        <f>I216*0.21</f>
        <v>0</v>
      </c>
      <c r="P216">
        <v>3</v>
      </c>
    </row>
    <row r="217" spans="1:16" x14ac:dyDescent="0.25">
      <c r="A217" s="30" t="s">
        <v>40</v>
      </c>
      <c r="B217" s="38"/>
      <c r="E217" s="39" t="s">
        <v>36</v>
      </c>
      <c r="J217" s="40"/>
    </row>
    <row r="218" spans="1:16" ht="30" x14ac:dyDescent="0.25">
      <c r="A218" s="30" t="s">
        <v>41</v>
      </c>
      <c r="B218" s="38"/>
      <c r="E218" s="41" t="s">
        <v>253</v>
      </c>
      <c r="J218" s="40"/>
    </row>
    <row r="219" spans="1:16" ht="90" x14ac:dyDescent="0.25">
      <c r="A219" s="30" t="s">
        <v>43</v>
      </c>
      <c r="B219" s="38"/>
      <c r="E219" s="32" t="s">
        <v>254</v>
      </c>
      <c r="J219" s="40"/>
    </row>
    <row r="220" spans="1:16" ht="30" x14ac:dyDescent="0.25">
      <c r="A220" s="30" t="s">
        <v>34</v>
      </c>
      <c r="B220" s="30">
        <v>53</v>
      </c>
      <c r="C220" s="31" t="s">
        <v>255</v>
      </c>
      <c r="D220" s="30" t="s">
        <v>36</v>
      </c>
      <c r="E220" s="32" t="s">
        <v>256</v>
      </c>
      <c r="F220" s="33" t="s">
        <v>102</v>
      </c>
      <c r="G220" s="34">
        <v>464</v>
      </c>
      <c r="H220" s="35">
        <v>0</v>
      </c>
      <c r="I220" s="36">
        <f>ROUND(G220*H220,P4)</f>
        <v>0</v>
      </c>
      <c r="J220" s="33" t="s">
        <v>39</v>
      </c>
      <c r="O220" s="37">
        <f>I220*0.21</f>
        <v>0</v>
      </c>
      <c r="P220">
        <v>3</v>
      </c>
    </row>
    <row r="221" spans="1:16" x14ac:dyDescent="0.25">
      <c r="A221" s="30" t="s">
        <v>40</v>
      </c>
      <c r="B221" s="38"/>
      <c r="E221" s="32" t="s">
        <v>257</v>
      </c>
      <c r="J221" s="40"/>
    </row>
    <row r="222" spans="1:16" ht="30" x14ac:dyDescent="0.25">
      <c r="A222" s="30" t="s">
        <v>41</v>
      </c>
      <c r="B222" s="38"/>
      <c r="E222" s="41" t="s">
        <v>258</v>
      </c>
      <c r="J222" s="40"/>
    </row>
    <row r="223" spans="1:16" ht="60" x14ac:dyDescent="0.25">
      <c r="A223" s="30" t="s">
        <v>43</v>
      </c>
      <c r="B223" s="38"/>
      <c r="E223" s="32" t="s">
        <v>259</v>
      </c>
      <c r="J223" s="40"/>
    </row>
    <row r="224" spans="1:16" ht="30" x14ac:dyDescent="0.25">
      <c r="A224" s="30" t="s">
        <v>34</v>
      </c>
      <c r="B224" s="30">
        <v>54</v>
      </c>
      <c r="C224" s="31" t="s">
        <v>260</v>
      </c>
      <c r="D224" s="30" t="s">
        <v>36</v>
      </c>
      <c r="E224" s="32" t="s">
        <v>261</v>
      </c>
      <c r="F224" s="33" t="s">
        <v>102</v>
      </c>
      <c r="G224" s="34">
        <v>277</v>
      </c>
      <c r="H224" s="35">
        <v>0</v>
      </c>
      <c r="I224" s="36">
        <f>ROUND(G224*H224,P4)</f>
        <v>0</v>
      </c>
      <c r="J224" s="33" t="s">
        <v>39</v>
      </c>
      <c r="O224" s="37">
        <f>I224*0.21</f>
        <v>0</v>
      </c>
      <c r="P224">
        <v>3</v>
      </c>
    </row>
    <row r="225" spans="1:16" x14ac:dyDescent="0.25">
      <c r="A225" s="30" t="s">
        <v>40</v>
      </c>
      <c r="B225" s="38"/>
      <c r="E225" s="39" t="s">
        <v>36</v>
      </c>
      <c r="J225" s="40"/>
    </row>
    <row r="226" spans="1:16" ht="75" x14ac:dyDescent="0.25">
      <c r="A226" s="30" t="s">
        <v>41</v>
      </c>
      <c r="B226" s="38"/>
      <c r="E226" s="41" t="s">
        <v>262</v>
      </c>
      <c r="J226" s="40"/>
    </row>
    <row r="227" spans="1:16" ht="90" x14ac:dyDescent="0.25">
      <c r="A227" s="30" t="s">
        <v>43</v>
      </c>
      <c r="B227" s="38"/>
      <c r="E227" s="32" t="s">
        <v>254</v>
      </c>
      <c r="J227" s="40"/>
    </row>
    <row r="228" spans="1:16" x14ac:dyDescent="0.25">
      <c r="A228" s="30" t="s">
        <v>34</v>
      </c>
      <c r="B228" s="30">
        <v>55</v>
      </c>
      <c r="C228" s="31" t="s">
        <v>263</v>
      </c>
      <c r="D228" s="30" t="s">
        <v>36</v>
      </c>
      <c r="E228" s="32" t="s">
        <v>264</v>
      </c>
      <c r="F228" s="33" t="s">
        <v>102</v>
      </c>
      <c r="G228" s="34">
        <v>39</v>
      </c>
      <c r="H228" s="35">
        <v>0</v>
      </c>
      <c r="I228" s="36">
        <f>ROUND(G228*H228,P4)</f>
        <v>0</v>
      </c>
      <c r="J228" s="33" t="s">
        <v>39</v>
      </c>
      <c r="O228" s="37">
        <f>I228*0.21</f>
        <v>0</v>
      </c>
      <c r="P228">
        <v>3</v>
      </c>
    </row>
    <row r="229" spans="1:16" x14ac:dyDescent="0.25">
      <c r="A229" s="30" t="s">
        <v>40</v>
      </c>
      <c r="B229" s="38"/>
      <c r="E229" s="39" t="s">
        <v>36</v>
      </c>
      <c r="J229" s="40"/>
    </row>
    <row r="230" spans="1:16" ht="30" x14ac:dyDescent="0.25">
      <c r="A230" s="30" t="s">
        <v>41</v>
      </c>
      <c r="B230" s="38"/>
      <c r="E230" s="41" t="s">
        <v>265</v>
      </c>
      <c r="J230" s="40"/>
    </row>
    <row r="231" spans="1:16" ht="75" x14ac:dyDescent="0.25">
      <c r="A231" s="30" t="s">
        <v>43</v>
      </c>
      <c r="B231" s="38"/>
      <c r="E231" s="32" t="s">
        <v>266</v>
      </c>
      <c r="J231" s="40"/>
    </row>
    <row r="232" spans="1:16" x14ac:dyDescent="0.25">
      <c r="A232" s="30" t="s">
        <v>34</v>
      </c>
      <c r="B232" s="30">
        <v>56</v>
      </c>
      <c r="C232" s="31" t="s">
        <v>267</v>
      </c>
      <c r="D232" s="30" t="s">
        <v>36</v>
      </c>
      <c r="E232" s="32" t="s">
        <v>268</v>
      </c>
      <c r="F232" s="33" t="s">
        <v>102</v>
      </c>
      <c r="G232" s="34">
        <v>39</v>
      </c>
      <c r="H232" s="35">
        <v>0</v>
      </c>
      <c r="I232" s="36">
        <f>ROUND(G232*H232,P4)</f>
        <v>0</v>
      </c>
      <c r="J232" s="33" t="s">
        <v>39</v>
      </c>
      <c r="O232" s="37">
        <f>I232*0.21</f>
        <v>0</v>
      </c>
      <c r="P232">
        <v>3</v>
      </c>
    </row>
    <row r="233" spans="1:16" x14ac:dyDescent="0.25">
      <c r="A233" s="30" t="s">
        <v>40</v>
      </c>
      <c r="B233" s="38"/>
      <c r="E233" s="39" t="s">
        <v>36</v>
      </c>
      <c r="J233" s="40"/>
    </row>
    <row r="234" spans="1:16" ht="30" x14ac:dyDescent="0.25">
      <c r="A234" s="30" t="s">
        <v>41</v>
      </c>
      <c r="B234" s="38"/>
      <c r="E234" s="41" t="s">
        <v>269</v>
      </c>
      <c r="J234" s="40"/>
    </row>
    <row r="235" spans="1:16" ht="45" x14ac:dyDescent="0.25">
      <c r="A235" s="30" t="s">
        <v>43</v>
      </c>
      <c r="B235" s="42"/>
      <c r="C235" s="43"/>
      <c r="D235" s="43"/>
      <c r="E235" s="32" t="s">
        <v>270</v>
      </c>
      <c r="F235" s="43"/>
      <c r="G235" s="43"/>
      <c r="H235" s="43"/>
      <c r="I235" s="43"/>
      <c r="J235" s="44"/>
    </row>
  </sheetData>
  <sheetProtection algorithmName="SHA-512" hashValue="IUxD/acnP+tNm3b18eHd215SuayOmE9H13FhDG6sJ75NdxpLo4/vsWQFRBF9fzmiZeq6dtwLvt8X+VedIIPY0Q==" saltValue="xSWWRft9dkGdsIBBCoOm/zosROT0nyQqLK0KMtAe6MYdifKulWNbo/zINrMpjfiIQ1IM8gMu1Fg7CoTvQB5MaQ==" spinCount="100000" sheet="1" objects="1" scenarios="1"/>
  <mergeCells count="11">
    <mergeCell ref="E5:E6"/>
    <mergeCell ref="F5:F6"/>
    <mergeCell ref="G5:G6"/>
    <mergeCell ref="H5:I5"/>
    <mergeCell ref="J5:J6"/>
    <mergeCell ref="C3:D3"/>
    <mergeCell ref="C4:D4"/>
    <mergeCell ref="A5:A6"/>
    <mergeCell ref="B5:B6"/>
    <mergeCell ref="C5:C6"/>
    <mergeCell ref="D5:D6"/>
  </mergeCells>
  <pageMargins left="0.7" right="0.7" top="0.78740157499999996" bottom="0.78740157499999996" header="0.3" footer="0.3"/>
  <pageSetup fitToHeight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Rekapitulace</vt:lpstr>
      <vt:lpstr>SO 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</dc:creator>
  <cp:lastModifiedBy>Aleš Jambor</cp:lastModifiedBy>
  <dcterms:created xsi:type="dcterms:W3CDTF">2025-12-03T19:27:01Z</dcterms:created>
  <dcterms:modified xsi:type="dcterms:W3CDTF">2025-12-03T19:28:03Z</dcterms:modified>
</cp:coreProperties>
</file>