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1ffdbe34fa9f2b1/Dokumenty/_Inbox/"/>
    </mc:Choice>
  </mc:AlternateContent>
  <xr:revisionPtr revIDLastSave="0" documentId="8_{59615F73-8682-4608-89E3-D501F6991ED0}" xr6:coauthVersionLast="47" xr6:coauthVersionMax="47" xr10:uidLastSave="{00000000-0000-0000-0000-000000000000}"/>
  <bookViews>
    <workbookView xWindow="0" yWindow="1950" windowWidth="26100" windowHeight="16995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M5-1 A Pol" sheetId="12" r:id="rId4"/>
    <sheet name="M5-1 B Pol" sheetId="13" r:id="rId5"/>
    <sheet name="M5-1 C Pol" sheetId="14" r:id="rId6"/>
    <sheet name="M5-1 D Pol" sheetId="15" r:id="rId7"/>
    <sheet name="M5-1 N1 Pol" sheetId="16" r:id="rId8"/>
    <sheet name="M5-1 N23 Pol" sheetId="17" r:id="rId9"/>
    <sheet name="M5-1 N45 Pol" sheetId="18" r:id="rId10"/>
    <sheet name="M5-1 N6 Pol" sheetId="19" r:id="rId11"/>
    <sheet name="M5-1 N7 Pol" sheetId="20" r:id="rId12"/>
    <sheet name="M5-1 PR Pol" sheetId="21" r:id="rId13"/>
    <sheet name="M5-1 S1 Pol" sheetId="22" r:id="rId14"/>
    <sheet name="M5-1 S2 Pol" sheetId="23" r:id="rId15"/>
    <sheet name="M5-1 S3 Pol" sheetId="24" r:id="rId16"/>
    <sheet name="M5-1 S5 Pol" sheetId="25" r:id="rId17"/>
    <sheet name="M5-1 VRN Pol" sheetId="26" r:id="rId18"/>
    <sheet name="M5-1 ZTI Pol" sheetId="27" r:id="rId19"/>
  </sheets>
  <externalReferences>
    <externalReference r:id="rId20"/>
  </externalReferences>
  <definedNames>
    <definedName name="CelkemDPHVypocet" localSheetId="1">Stavba!$H$58</definedName>
    <definedName name="CenaCelkem">Stavba!$G$29</definedName>
    <definedName name="CenaCelkemBezDPH">Stavba!$G$28</definedName>
    <definedName name="CenaCelkemVypocet" localSheetId="1">Stavba!$I$58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'M5-1 A Pol'!$1:$7</definedName>
    <definedName name="_xlnm.Print_Titles" localSheetId="4">'M5-1 B Pol'!$1:$7</definedName>
    <definedName name="_xlnm.Print_Titles" localSheetId="5">'M5-1 C Pol'!$1:$7</definedName>
    <definedName name="_xlnm.Print_Titles" localSheetId="6">'M5-1 D Pol'!$1:$7</definedName>
    <definedName name="_xlnm.Print_Titles" localSheetId="7">'M5-1 N1 Pol'!$1:$7</definedName>
    <definedName name="_xlnm.Print_Titles" localSheetId="8">'M5-1 N23 Pol'!$1:$7</definedName>
    <definedName name="_xlnm.Print_Titles" localSheetId="9">'M5-1 N45 Pol'!$1:$7</definedName>
    <definedName name="_xlnm.Print_Titles" localSheetId="10">'M5-1 N6 Pol'!$1:$7</definedName>
    <definedName name="_xlnm.Print_Titles" localSheetId="11">'M5-1 N7 Pol'!$1:$7</definedName>
    <definedName name="_xlnm.Print_Titles" localSheetId="12">'M5-1 PR Pol'!$1:$7</definedName>
    <definedName name="_xlnm.Print_Titles" localSheetId="13">'M5-1 S1 Pol'!$1:$7</definedName>
    <definedName name="_xlnm.Print_Titles" localSheetId="14">'M5-1 S2 Pol'!$1:$7</definedName>
    <definedName name="_xlnm.Print_Titles" localSheetId="15">'M5-1 S3 Pol'!$1:$7</definedName>
    <definedName name="_xlnm.Print_Titles" localSheetId="16">'M5-1 S5 Pol'!$1:$7</definedName>
    <definedName name="_xlnm.Print_Titles" localSheetId="17">'M5-1 VRN Pol'!$1:$7</definedName>
    <definedName name="_xlnm.Print_Titles" localSheetId="18">'M5-1 ZTI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'M5-1 A Pol'!$A$1:$Y$54</definedName>
    <definedName name="_xlnm.Print_Area" localSheetId="4">'M5-1 B Pol'!$A$1:$Y$48</definedName>
    <definedName name="_xlnm.Print_Area" localSheetId="5">'M5-1 C Pol'!$A$1:$Y$52</definedName>
    <definedName name="_xlnm.Print_Area" localSheetId="6">'M5-1 D Pol'!$A$1:$Y$49</definedName>
    <definedName name="_xlnm.Print_Area" localSheetId="7">'M5-1 N1 Pol'!$A$1:$Y$53</definedName>
    <definedName name="_xlnm.Print_Area" localSheetId="8">'M5-1 N23 Pol'!$A$1:$Y$50</definedName>
    <definedName name="_xlnm.Print_Area" localSheetId="9">'M5-1 N45 Pol'!$A$1:$Y$41</definedName>
    <definedName name="_xlnm.Print_Area" localSheetId="10">'M5-1 N6 Pol'!$A$1:$Y$38</definedName>
    <definedName name="_xlnm.Print_Area" localSheetId="11">'M5-1 N7 Pol'!$A$1:$Y$38</definedName>
    <definedName name="_xlnm.Print_Area" localSheetId="12">'M5-1 PR Pol'!$A$1:$Y$51</definedName>
    <definedName name="_xlnm.Print_Area" localSheetId="13">'M5-1 S1 Pol'!$A$1:$Y$46</definedName>
    <definedName name="_xlnm.Print_Area" localSheetId="14">'M5-1 S2 Pol'!$A$1:$Y$48</definedName>
    <definedName name="_xlnm.Print_Area" localSheetId="15">'M5-1 S3 Pol'!$A$1:$Y$48</definedName>
    <definedName name="_xlnm.Print_Area" localSheetId="16">'M5-1 S5 Pol'!$A$1:$Y$50</definedName>
    <definedName name="_xlnm.Print_Area" localSheetId="17">'M5-1 VRN Pol'!$A$1:$Y$30</definedName>
    <definedName name="_xlnm.Print_Area" localSheetId="18">'M5-1 ZTI Pol'!$A$1:$Y$72</definedName>
    <definedName name="_xlnm.Print_Area" localSheetId="1">Stavba!$A$1:$J$98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Stavba!$F$58</definedName>
    <definedName name="ZakladDPHZakl">Stavba!$G$25</definedName>
    <definedName name="ZakladDPHZaklVypocet" localSheetId="1">Stavba!$G$58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7" i="1" l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71" i="27"/>
  <c r="G9" i="27"/>
  <c r="M9" i="27" s="1"/>
  <c r="I9" i="27"/>
  <c r="I8" i="27" s="1"/>
  <c r="K9" i="27"/>
  <c r="K8" i="27" s="1"/>
  <c r="O9" i="27"/>
  <c r="Q9" i="27"/>
  <c r="Q8" i="27" s="1"/>
  <c r="V9" i="27"/>
  <c r="V8" i="27" s="1"/>
  <c r="G10" i="27"/>
  <c r="I10" i="27"/>
  <c r="K10" i="27"/>
  <c r="M10" i="27"/>
  <c r="O10" i="27"/>
  <c r="Q10" i="27"/>
  <c r="V10" i="27"/>
  <c r="G11" i="27"/>
  <c r="I11" i="27"/>
  <c r="K11" i="27"/>
  <c r="M11" i="27"/>
  <c r="O11" i="27"/>
  <c r="Q11" i="27"/>
  <c r="V11" i="27"/>
  <c r="G12" i="27"/>
  <c r="G8" i="27" s="1"/>
  <c r="I12" i="27"/>
  <c r="K12" i="27"/>
  <c r="O12" i="27"/>
  <c r="O8" i="27" s="1"/>
  <c r="Q12" i="27"/>
  <c r="V12" i="27"/>
  <c r="G13" i="27"/>
  <c r="M13" i="27" s="1"/>
  <c r="I13" i="27"/>
  <c r="K13" i="27"/>
  <c r="O13" i="27"/>
  <c r="Q13" i="27"/>
  <c r="V13" i="27"/>
  <c r="G14" i="27"/>
  <c r="I14" i="27"/>
  <c r="K14" i="27"/>
  <c r="M14" i="27"/>
  <c r="O14" i="27"/>
  <c r="Q14" i="27"/>
  <c r="V14" i="27"/>
  <c r="G15" i="27"/>
  <c r="I15" i="27"/>
  <c r="K15" i="27"/>
  <c r="M15" i="27"/>
  <c r="O15" i="27"/>
  <c r="Q15" i="27"/>
  <c r="V15" i="27"/>
  <c r="G16" i="27"/>
  <c r="M16" i="27" s="1"/>
  <c r="I16" i="27"/>
  <c r="K16" i="27"/>
  <c r="O16" i="27"/>
  <c r="Q16" i="27"/>
  <c r="V16" i="27"/>
  <c r="G17" i="27"/>
  <c r="M17" i="27" s="1"/>
  <c r="I17" i="27"/>
  <c r="K17" i="27"/>
  <c r="O17" i="27"/>
  <c r="Q17" i="27"/>
  <c r="V17" i="27"/>
  <c r="G18" i="27"/>
  <c r="I18" i="27"/>
  <c r="K18" i="27"/>
  <c r="M18" i="27"/>
  <c r="O18" i="27"/>
  <c r="Q18" i="27"/>
  <c r="V18" i="27"/>
  <c r="G19" i="27"/>
  <c r="I19" i="27"/>
  <c r="K19" i="27"/>
  <c r="M19" i="27"/>
  <c r="O19" i="27"/>
  <c r="Q19" i="27"/>
  <c r="V19" i="27"/>
  <c r="G20" i="27"/>
  <c r="M20" i="27" s="1"/>
  <c r="I20" i="27"/>
  <c r="K20" i="27"/>
  <c r="O20" i="27"/>
  <c r="Q20" i="27"/>
  <c r="V20" i="27"/>
  <c r="G21" i="27"/>
  <c r="M21" i="27" s="1"/>
  <c r="I21" i="27"/>
  <c r="K21" i="27"/>
  <c r="O21" i="27"/>
  <c r="Q21" i="27"/>
  <c r="V21" i="27"/>
  <c r="G22" i="27"/>
  <c r="I22" i="27"/>
  <c r="K22" i="27"/>
  <c r="M22" i="27"/>
  <c r="O22" i="27"/>
  <c r="Q22" i="27"/>
  <c r="V22" i="27"/>
  <c r="G23" i="27"/>
  <c r="I23" i="27"/>
  <c r="K23" i="27"/>
  <c r="M23" i="27"/>
  <c r="O23" i="27"/>
  <c r="Q23" i="27"/>
  <c r="V23" i="27"/>
  <c r="G24" i="27"/>
  <c r="M24" i="27" s="1"/>
  <c r="I24" i="27"/>
  <c r="K24" i="27"/>
  <c r="O24" i="27"/>
  <c r="Q24" i="27"/>
  <c r="V24" i="27"/>
  <c r="G25" i="27"/>
  <c r="M25" i="27" s="1"/>
  <c r="I25" i="27"/>
  <c r="K25" i="27"/>
  <c r="O25" i="27"/>
  <c r="Q25" i="27"/>
  <c r="V25" i="27"/>
  <c r="G26" i="27"/>
  <c r="I26" i="27"/>
  <c r="K26" i="27"/>
  <c r="M26" i="27"/>
  <c r="O26" i="27"/>
  <c r="Q26" i="27"/>
  <c r="V26" i="27"/>
  <c r="G27" i="27"/>
  <c r="I27" i="27"/>
  <c r="K27" i="27"/>
  <c r="M27" i="27"/>
  <c r="O27" i="27"/>
  <c r="Q27" i="27"/>
  <c r="V27" i="27"/>
  <c r="G28" i="27"/>
  <c r="M28" i="27" s="1"/>
  <c r="I28" i="27"/>
  <c r="K28" i="27"/>
  <c r="O28" i="27"/>
  <c r="Q28" i="27"/>
  <c r="V28" i="27"/>
  <c r="G29" i="27"/>
  <c r="I29" i="27"/>
  <c r="K29" i="27"/>
  <c r="M29" i="27"/>
  <c r="O29" i="27"/>
  <c r="Q29" i="27"/>
  <c r="V29" i="27"/>
  <c r="G30" i="27"/>
  <c r="I30" i="27"/>
  <c r="K30" i="27"/>
  <c r="M30" i="27"/>
  <c r="O30" i="27"/>
  <c r="Q30" i="27"/>
  <c r="V30" i="27"/>
  <c r="G32" i="27"/>
  <c r="G31" i="27" s="1"/>
  <c r="I32" i="27"/>
  <c r="I31" i="27" s="1"/>
  <c r="K32" i="27"/>
  <c r="K31" i="27" s="1"/>
  <c r="O32" i="27"/>
  <c r="O31" i="27" s="1"/>
  <c r="Q32" i="27"/>
  <c r="Q31" i="27" s="1"/>
  <c r="V32" i="27"/>
  <c r="V31" i="27" s="1"/>
  <c r="G33" i="27"/>
  <c r="I33" i="27"/>
  <c r="K33" i="27"/>
  <c r="M33" i="27"/>
  <c r="O33" i="27"/>
  <c r="Q33" i="27"/>
  <c r="V33" i="27"/>
  <c r="G34" i="27"/>
  <c r="I34" i="27"/>
  <c r="K34" i="27"/>
  <c r="M34" i="27"/>
  <c r="O34" i="27"/>
  <c r="Q34" i="27"/>
  <c r="V34" i="27"/>
  <c r="G35" i="27"/>
  <c r="I35" i="27"/>
  <c r="K35" i="27"/>
  <c r="M35" i="27"/>
  <c r="O35" i="27"/>
  <c r="Q35" i="27"/>
  <c r="V35" i="27"/>
  <c r="G36" i="27"/>
  <c r="M36" i="27" s="1"/>
  <c r="I36" i="27"/>
  <c r="K36" i="27"/>
  <c r="O36" i="27"/>
  <c r="Q36" i="27"/>
  <c r="V36" i="27"/>
  <c r="G37" i="27"/>
  <c r="I37" i="27"/>
  <c r="K37" i="27"/>
  <c r="M37" i="27"/>
  <c r="O37" i="27"/>
  <c r="Q37" i="27"/>
  <c r="V37" i="27"/>
  <c r="G38" i="27"/>
  <c r="I38" i="27"/>
  <c r="K38" i="27"/>
  <c r="M38" i="27"/>
  <c r="O38" i="27"/>
  <c r="Q38" i="27"/>
  <c r="V38" i="27"/>
  <c r="G39" i="27"/>
  <c r="I39" i="27"/>
  <c r="K39" i="27"/>
  <c r="M39" i="27"/>
  <c r="O39" i="27"/>
  <c r="Q39" i="27"/>
  <c r="V39" i="27"/>
  <c r="G40" i="27"/>
  <c r="M40" i="27" s="1"/>
  <c r="I40" i="27"/>
  <c r="K40" i="27"/>
  <c r="O40" i="27"/>
  <c r="Q40" i="27"/>
  <c r="V40" i="27"/>
  <c r="G41" i="27"/>
  <c r="I41" i="27"/>
  <c r="K41" i="27"/>
  <c r="M41" i="27"/>
  <c r="O41" i="27"/>
  <c r="Q41" i="27"/>
  <c r="V41" i="27"/>
  <c r="G42" i="27"/>
  <c r="I42" i="27"/>
  <c r="K42" i="27"/>
  <c r="M42" i="27"/>
  <c r="O42" i="27"/>
  <c r="Q42" i="27"/>
  <c r="V42" i="27"/>
  <c r="G43" i="27"/>
  <c r="I43" i="27"/>
  <c r="K43" i="27"/>
  <c r="M43" i="27"/>
  <c r="O43" i="27"/>
  <c r="Q43" i="27"/>
  <c r="V43" i="27"/>
  <c r="G44" i="27"/>
  <c r="M44" i="27" s="1"/>
  <c r="I44" i="27"/>
  <c r="K44" i="27"/>
  <c r="O44" i="27"/>
  <c r="Q44" i="27"/>
  <c r="V44" i="27"/>
  <c r="G45" i="27"/>
  <c r="I45" i="27"/>
  <c r="K45" i="27"/>
  <c r="M45" i="27"/>
  <c r="O45" i="27"/>
  <c r="Q45" i="27"/>
  <c r="V45" i="27"/>
  <c r="G46" i="27"/>
  <c r="I46" i="27"/>
  <c r="K46" i="27"/>
  <c r="M46" i="27"/>
  <c r="O46" i="27"/>
  <c r="Q46" i="27"/>
  <c r="V46" i="27"/>
  <c r="G47" i="27"/>
  <c r="I47" i="27"/>
  <c r="K47" i="27"/>
  <c r="M47" i="27"/>
  <c r="O47" i="27"/>
  <c r="Q47" i="27"/>
  <c r="V47" i="27"/>
  <c r="G48" i="27"/>
  <c r="M48" i="27" s="1"/>
  <c r="I48" i="27"/>
  <c r="K48" i="27"/>
  <c r="O48" i="27"/>
  <c r="Q48" i="27"/>
  <c r="V48" i="27"/>
  <c r="G49" i="27"/>
  <c r="I49" i="27"/>
  <c r="K49" i="27"/>
  <c r="M49" i="27"/>
  <c r="O49" i="27"/>
  <c r="Q49" i="27"/>
  <c r="V49" i="27"/>
  <c r="G50" i="27"/>
  <c r="I50" i="27"/>
  <c r="K50" i="27"/>
  <c r="M50" i="27"/>
  <c r="O50" i="27"/>
  <c r="Q50" i="27"/>
  <c r="V50" i="27"/>
  <c r="G51" i="27"/>
  <c r="I51" i="27"/>
  <c r="K51" i="27"/>
  <c r="M51" i="27"/>
  <c r="O51" i="27"/>
  <c r="Q51" i="27"/>
  <c r="V51" i="27"/>
  <c r="G52" i="27"/>
  <c r="AE71" i="27" s="1"/>
  <c r="I52" i="27"/>
  <c r="K52" i="27"/>
  <c r="O52" i="27"/>
  <c r="Q52" i="27"/>
  <c r="V52" i="27"/>
  <c r="G53" i="27"/>
  <c r="I53" i="27"/>
  <c r="K53" i="27"/>
  <c r="M53" i="27"/>
  <c r="O53" i="27"/>
  <c r="Q53" i="27"/>
  <c r="V53" i="27"/>
  <c r="G54" i="27"/>
  <c r="I54" i="27"/>
  <c r="K54" i="27"/>
  <c r="M54" i="27"/>
  <c r="O54" i="27"/>
  <c r="Q54" i="27"/>
  <c r="V54" i="27"/>
  <c r="G55" i="27"/>
  <c r="I55" i="27"/>
  <c r="K55" i="27"/>
  <c r="M55" i="27"/>
  <c r="O55" i="27"/>
  <c r="Q55" i="27"/>
  <c r="V55" i="27"/>
  <c r="G56" i="27"/>
  <c r="M56" i="27" s="1"/>
  <c r="I56" i="27"/>
  <c r="K56" i="27"/>
  <c r="O56" i="27"/>
  <c r="Q56" i="27"/>
  <c r="V56" i="27"/>
  <c r="G57" i="27"/>
  <c r="I57" i="27"/>
  <c r="K57" i="27"/>
  <c r="M57" i="27"/>
  <c r="O57" i="27"/>
  <c r="Q57" i="27"/>
  <c r="V57" i="27"/>
  <c r="G58" i="27"/>
  <c r="I58" i="27"/>
  <c r="K58" i="27"/>
  <c r="M58" i="27"/>
  <c r="O58" i="27"/>
  <c r="Q58" i="27"/>
  <c r="V58" i="27"/>
  <c r="G59" i="27"/>
  <c r="I59" i="27"/>
  <c r="K59" i="27"/>
  <c r="M59" i="27"/>
  <c r="O59" i="27"/>
  <c r="Q59" i="27"/>
  <c r="V59" i="27"/>
  <c r="G60" i="27"/>
  <c r="M60" i="27" s="1"/>
  <c r="I60" i="27"/>
  <c r="K60" i="27"/>
  <c r="O60" i="27"/>
  <c r="Q60" i="27"/>
  <c r="V60" i="27"/>
  <c r="G61" i="27"/>
  <c r="I61" i="27"/>
  <c r="O61" i="27"/>
  <c r="Q61" i="27"/>
  <c r="G62" i="27"/>
  <c r="I62" i="27"/>
  <c r="K62" i="27"/>
  <c r="K61" i="27" s="1"/>
  <c r="M62" i="27"/>
  <c r="M61" i="27" s="1"/>
  <c r="O62" i="27"/>
  <c r="Q62" i="27"/>
  <c r="V62" i="27"/>
  <c r="V61" i="27" s="1"/>
  <c r="G64" i="27"/>
  <c r="G63" i="27" s="1"/>
  <c r="I64" i="27"/>
  <c r="I63" i="27" s="1"/>
  <c r="K64" i="27"/>
  <c r="O64" i="27"/>
  <c r="O63" i="27" s="1"/>
  <c r="Q64" i="27"/>
  <c r="Q63" i="27" s="1"/>
  <c r="V64" i="27"/>
  <c r="G65" i="27"/>
  <c r="M65" i="27" s="1"/>
  <c r="I65" i="27"/>
  <c r="K65" i="27"/>
  <c r="K63" i="27" s="1"/>
  <c r="O65" i="27"/>
  <c r="Q65" i="27"/>
  <c r="V65" i="27"/>
  <c r="V63" i="27" s="1"/>
  <c r="G66" i="27"/>
  <c r="I66" i="27"/>
  <c r="K66" i="27"/>
  <c r="M66" i="27"/>
  <c r="O66" i="27"/>
  <c r="Q66" i="27"/>
  <c r="V66" i="27"/>
  <c r="G67" i="27"/>
  <c r="I67" i="27"/>
  <c r="K67" i="27"/>
  <c r="M67" i="27"/>
  <c r="O67" i="27"/>
  <c r="Q67" i="27"/>
  <c r="V67" i="27"/>
  <c r="G68" i="27"/>
  <c r="M68" i="27" s="1"/>
  <c r="I68" i="27"/>
  <c r="K68" i="27"/>
  <c r="O68" i="27"/>
  <c r="Q68" i="27"/>
  <c r="V68" i="27"/>
  <c r="G69" i="27"/>
  <c r="M69" i="27" s="1"/>
  <c r="I69" i="27"/>
  <c r="K69" i="27"/>
  <c r="O69" i="27"/>
  <c r="Q69" i="27"/>
  <c r="V69" i="27"/>
  <c r="AF71" i="27"/>
  <c r="G29" i="26"/>
  <c r="BA27" i="26"/>
  <c r="BA25" i="26"/>
  <c r="BA23" i="26"/>
  <c r="BA21" i="26"/>
  <c r="BA16" i="26"/>
  <c r="BA14" i="26"/>
  <c r="BA12" i="26"/>
  <c r="BA10" i="26"/>
  <c r="G9" i="26"/>
  <c r="G8" i="26" s="1"/>
  <c r="I9" i="26"/>
  <c r="I8" i="26" s="1"/>
  <c r="K9" i="26"/>
  <c r="K8" i="26" s="1"/>
  <c r="O9" i="26"/>
  <c r="O8" i="26" s="1"/>
  <c r="Q9" i="26"/>
  <c r="Q8" i="26" s="1"/>
  <c r="V9" i="26"/>
  <c r="V8" i="26" s="1"/>
  <c r="G11" i="26"/>
  <c r="I11" i="26"/>
  <c r="K11" i="26"/>
  <c r="M11" i="26"/>
  <c r="O11" i="26"/>
  <c r="Q11" i="26"/>
  <c r="V11" i="26"/>
  <c r="G13" i="26"/>
  <c r="I13" i="26"/>
  <c r="K13" i="26"/>
  <c r="M13" i="26"/>
  <c r="O13" i="26"/>
  <c r="Q13" i="26"/>
  <c r="V13" i="26"/>
  <c r="G15" i="26"/>
  <c r="I15" i="26"/>
  <c r="K15" i="26"/>
  <c r="M15" i="26"/>
  <c r="O15" i="26"/>
  <c r="Q15" i="26"/>
  <c r="V15" i="26"/>
  <c r="G17" i="26"/>
  <c r="M17" i="26" s="1"/>
  <c r="I17" i="26"/>
  <c r="K17" i="26"/>
  <c r="O17" i="26"/>
  <c r="Q17" i="26"/>
  <c r="V17" i="26"/>
  <c r="G20" i="26"/>
  <c r="I20" i="26"/>
  <c r="K20" i="26"/>
  <c r="K19" i="26" s="1"/>
  <c r="M20" i="26"/>
  <c r="O20" i="26"/>
  <c r="Q20" i="26"/>
  <c r="V20" i="26"/>
  <c r="V19" i="26" s="1"/>
  <c r="G22" i="26"/>
  <c r="G19" i="26" s="1"/>
  <c r="I22" i="26"/>
  <c r="K22" i="26"/>
  <c r="M22" i="26"/>
  <c r="O22" i="26"/>
  <c r="O19" i="26" s="1"/>
  <c r="Q22" i="26"/>
  <c r="V22" i="26"/>
  <c r="G24" i="26"/>
  <c r="M24" i="26" s="1"/>
  <c r="I24" i="26"/>
  <c r="K24" i="26"/>
  <c r="O24" i="26"/>
  <c r="Q24" i="26"/>
  <c r="V24" i="26"/>
  <c r="G26" i="26"/>
  <c r="M26" i="26" s="1"/>
  <c r="I26" i="26"/>
  <c r="I19" i="26" s="1"/>
  <c r="K26" i="26"/>
  <c r="O26" i="26"/>
  <c r="Q26" i="26"/>
  <c r="Q19" i="26" s="1"/>
  <c r="V26" i="26"/>
  <c r="AF29" i="26"/>
  <c r="G49" i="25"/>
  <c r="BA47" i="25"/>
  <c r="BA46" i="25"/>
  <c r="G8" i="25"/>
  <c r="I8" i="25"/>
  <c r="O8" i="25"/>
  <c r="Q8" i="25"/>
  <c r="G9" i="25"/>
  <c r="M9" i="25" s="1"/>
  <c r="M8" i="25" s="1"/>
  <c r="I9" i="25"/>
  <c r="K9" i="25"/>
  <c r="K8" i="25" s="1"/>
  <c r="O9" i="25"/>
  <c r="Q9" i="25"/>
  <c r="V9" i="25"/>
  <c r="V8" i="25" s="1"/>
  <c r="K12" i="25"/>
  <c r="V12" i="25"/>
  <c r="G13" i="25"/>
  <c r="G12" i="25" s="1"/>
  <c r="I13" i="25"/>
  <c r="I12" i="25" s="1"/>
  <c r="K13" i="25"/>
  <c r="O13" i="25"/>
  <c r="O12" i="25" s="1"/>
  <c r="Q13" i="25"/>
  <c r="Q12" i="25" s="1"/>
  <c r="V13" i="25"/>
  <c r="G15" i="25"/>
  <c r="M15" i="25" s="1"/>
  <c r="I15" i="25"/>
  <c r="K15" i="25"/>
  <c r="O15" i="25"/>
  <c r="Q15" i="25"/>
  <c r="V15" i="25"/>
  <c r="I17" i="25"/>
  <c r="K17" i="25"/>
  <c r="Q17" i="25"/>
  <c r="V17" i="25"/>
  <c r="G18" i="25"/>
  <c r="G17" i="25" s="1"/>
  <c r="I18" i="25"/>
  <c r="K18" i="25"/>
  <c r="M18" i="25"/>
  <c r="M17" i="25" s="1"/>
  <c r="O18" i="25"/>
  <c r="O17" i="25" s="1"/>
  <c r="Q18" i="25"/>
  <c r="V18" i="25"/>
  <c r="G19" i="25"/>
  <c r="O19" i="25"/>
  <c r="G20" i="25"/>
  <c r="M20" i="25" s="1"/>
  <c r="M19" i="25" s="1"/>
  <c r="I20" i="25"/>
  <c r="I19" i="25" s="1"/>
  <c r="K20" i="25"/>
  <c r="K19" i="25" s="1"/>
  <c r="O20" i="25"/>
  <c r="Q20" i="25"/>
  <c r="Q19" i="25" s="1"/>
  <c r="V20" i="25"/>
  <c r="V19" i="25" s="1"/>
  <c r="G23" i="25"/>
  <c r="I23" i="25"/>
  <c r="K23" i="25"/>
  <c r="M23" i="25"/>
  <c r="O23" i="25"/>
  <c r="Q23" i="25"/>
  <c r="V23" i="25"/>
  <c r="G24" i="25"/>
  <c r="M24" i="25" s="1"/>
  <c r="I24" i="25"/>
  <c r="K24" i="25"/>
  <c r="O24" i="25"/>
  <c r="O22" i="25" s="1"/>
  <c r="Q24" i="25"/>
  <c r="V24" i="25"/>
  <c r="G26" i="25"/>
  <c r="M26" i="25" s="1"/>
  <c r="I26" i="25"/>
  <c r="I22" i="25" s="1"/>
  <c r="K26" i="25"/>
  <c r="O26" i="25"/>
  <c r="Q26" i="25"/>
  <c r="Q22" i="25" s="1"/>
  <c r="V26" i="25"/>
  <c r="G27" i="25"/>
  <c r="M27" i="25" s="1"/>
  <c r="I27" i="25"/>
  <c r="K27" i="25"/>
  <c r="K22" i="25" s="1"/>
  <c r="O27" i="25"/>
  <c r="Q27" i="25"/>
  <c r="V27" i="25"/>
  <c r="V22" i="25" s="1"/>
  <c r="G30" i="25"/>
  <c r="G29" i="25" s="1"/>
  <c r="I30" i="25"/>
  <c r="I29" i="25" s="1"/>
  <c r="K30" i="25"/>
  <c r="O30" i="25"/>
  <c r="O29" i="25" s="1"/>
  <c r="Q30" i="25"/>
  <c r="Q29" i="25" s="1"/>
  <c r="V30" i="25"/>
  <c r="G32" i="25"/>
  <c r="M32" i="25" s="1"/>
  <c r="I32" i="25"/>
  <c r="K32" i="25"/>
  <c r="O32" i="25"/>
  <c r="Q32" i="25"/>
  <c r="V32" i="25"/>
  <c r="G34" i="25"/>
  <c r="I34" i="25"/>
  <c r="K34" i="25"/>
  <c r="K29" i="25" s="1"/>
  <c r="M34" i="25"/>
  <c r="O34" i="25"/>
  <c r="Q34" i="25"/>
  <c r="V34" i="25"/>
  <c r="V29" i="25" s="1"/>
  <c r="G36" i="25"/>
  <c r="I36" i="25"/>
  <c r="K36" i="25"/>
  <c r="M36" i="25"/>
  <c r="O36" i="25"/>
  <c r="Q36" i="25"/>
  <c r="V36" i="25"/>
  <c r="G38" i="25"/>
  <c r="G39" i="25"/>
  <c r="M39" i="25" s="1"/>
  <c r="I39" i="25"/>
  <c r="I38" i="25" s="1"/>
  <c r="K39" i="25"/>
  <c r="K38" i="25" s="1"/>
  <c r="O39" i="25"/>
  <c r="Q39" i="25"/>
  <c r="Q38" i="25" s="1"/>
  <c r="V39" i="25"/>
  <c r="V38" i="25" s="1"/>
  <c r="G40" i="25"/>
  <c r="I40" i="25"/>
  <c r="K40" i="25"/>
  <c r="M40" i="25"/>
  <c r="O40" i="25"/>
  <c r="Q40" i="25"/>
  <c r="V40" i="25"/>
  <c r="G41" i="25"/>
  <c r="I41" i="25"/>
  <c r="K41" i="25"/>
  <c r="M41" i="25"/>
  <c r="O41" i="25"/>
  <c r="Q41" i="25"/>
  <c r="V41" i="25"/>
  <c r="G43" i="25"/>
  <c r="M43" i="25" s="1"/>
  <c r="I43" i="25"/>
  <c r="K43" i="25"/>
  <c r="O43" i="25"/>
  <c r="O38" i="25" s="1"/>
  <c r="Q43" i="25"/>
  <c r="V43" i="25"/>
  <c r="G44" i="25"/>
  <c r="M44" i="25" s="1"/>
  <c r="I44" i="25"/>
  <c r="K44" i="25"/>
  <c r="O44" i="25"/>
  <c r="Q44" i="25"/>
  <c r="V44" i="25"/>
  <c r="G45" i="25"/>
  <c r="I45" i="25"/>
  <c r="K45" i="25"/>
  <c r="M45" i="25"/>
  <c r="O45" i="25"/>
  <c r="Q45" i="25"/>
  <c r="V45" i="25"/>
  <c r="AF49" i="25"/>
  <c r="G47" i="24"/>
  <c r="BA45" i="24"/>
  <c r="BA44" i="24"/>
  <c r="G8" i="24"/>
  <c r="I8" i="24"/>
  <c r="O8" i="24"/>
  <c r="Q8" i="24"/>
  <c r="G9" i="24"/>
  <c r="M9" i="24" s="1"/>
  <c r="M8" i="24" s="1"/>
  <c r="I9" i="24"/>
  <c r="K9" i="24"/>
  <c r="K8" i="24" s="1"/>
  <c r="O9" i="24"/>
  <c r="Q9" i="24"/>
  <c r="V9" i="24"/>
  <c r="V8" i="24" s="1"/>
  <c r="K12" i="24"/>
  <c r="V12" i="24"/>
  <c r="G13" i="24"/>
  <c r="G12" i="24" s="1"/>
  <c r="I13" i="24"/>
  <c r="I12" i="24" s="1"/>
  <c r="K13" i="24"/>
  <c r="O13" i="24"/>
  <c r="O12" i="24" s="1"/>
  <c r="Q13" i="24"/>
  <c r="Q12" i="24" s="1"/>
  <c r="V13" i="24"/>
  <c r="G14" i="24"/>
  <c r="M14" i="24" s="1"/>
  <c r="I14" i="24"/>
  <c r="K14" i="24"/>
  <c r="O14" i="24"/>
  <c r="Q14" i="24"/>
  <c r="V14" i="24"/>
  <c r="I15" i="24"/>
  <c r="K15" i="24"/>
  <c r="Q15" i="24"/>
  <c r="V15" i="24"/>
  <c r="G16" i="24"/>
  <c r="G15" i="24" s="1"/>
  <c r="I16" i="24"/>
  <c r="K16" i="24"/>
  <c r="M16" i="24"/>
  <c r="M15" i="24" s="1"/>
  <c r="O16" i="24"/>
  <c r="O15" i="24" s="1"/>
  <c r="Q16" i="24"/>
  <c r="V16" i="24"/>
  <c r="G17" i="24"/>
  <c r="O17" i="24"/>
  <c r="G18" i="24"/>
  <c r="M18" i="24" s="1"/>
  <c r="M17" i="24" s="1"/>
  <c r="I18" i="24"/>
  <c r="I17" i="24" s="1"/>
  <c r="K18" i="24"/>
  <c r="K17" i="24" s="1"/>
  <c r="O18" i="24"/>
  <c r="Q18" i="24"/>
  <c r="Q17" i="24" s="1"/>
  <c r="V18" i="24"/>
  <c r="V17" i="24" s="1"/>
  <c r="G21" i="24"/>
  <c r="G20" i="24" s="1"/>
  <c r="I21" i="24"/>
  <c r="K21" i="24"/>
  <c r="M21" i="24"/>
  <c r="O21" i="24"/>
  <c r="O20" i="24" s="1"/>
  <c r="Q21" i="24"/>
  <c r="V21" i="24"/>
  <c r="G22" i="24"/>
  <c r="M22" i="24" s="1"/>
  <c r="I22" i="24"/>
  <c r="K22" i="24"/>
  <c r="O22" i="24"/>
  <c r="Q22" i="24"/>
  <c r="V22" i="24"/>
  <c r="G24" i="24"/>
  <c r="M24" i="24" s="1"/>
  <c r="I24" i="24"/>
  <c r="I20" i="24" s="1"/>
  <c r="K24" i="24"/>
  <c r="O24" i="24"/>
  <c r="Q24" i="24"/>
  <c r="Q20" i="24" s="1"/>
  <c r="V24" i="24"/>
  <c r="G25" i="24"/>
  <c r="M25" i="24" s="1"/>
  <c r="I25" i="24"/>
  <c r="K25" i="24"/>
  <c r="K20" i="24" s="1"/>
  <c r="O25" i="24"/>
  <c r="Q25" i="24"/>
  <c r="V25" i="24"/>
  <c r="V20" i="24" s="1"/>
  <c r="G28" i="24"/>
  <c r="G27" i="24" s="1"/>
  <c r="I28" i="24"/>
  <c r="I27" i="24" s="1"/>
  <c r="K28" i="24"/>
  <c r="O28" i="24"/>
  <c r="O27" i="24" s="1"/>
  <c r="Q28" i="24"/>
  <c r="Q27" i="24" s="1"/>
  <c r="V28" i="24"/>
  <c r="G30" i="24"/>
  <c r="M30" i="24" s="1"/>
  <c r="I30" i="24"/>
  <c r="K30" i="24"/>
  <c r="O30" i="24"/>
  <c r="Q30" i="24"/>
  <c r="V30" i="24"/>
  <c r="G32" i="24"/>
  <c r="I32" i="24"/>
  <c r="K32" i="24"/>
  <c r="K27" i="24" s="1"/>
  <c r="M32" i="24"/>
  <c r="O32" i="24"/>
  <c r="Q32" i="24"/>
  <c r="V32" i="24"/>
  <c r="V27" i="24" s="1"/>
  <c r="G34" i="24"/>
  <c r="I34" i="24"/>
  <c r="K34" i="24"/>
  <c r="M34" i="24"/>
  <c r="O34" i="24"/>
  <c r="Q34" i="24"/>
  <c r="V34" i="24"/>
  <c r="G36" i="24"/>
  <c r="G37" i="24"/>
  <c r="M37" i="24" s="1"/>
  <c r="I37" i="24"/>
  <c r="I36" i="24" s="1"/>
  <c r="K37" i="24"/>
  <c r="K36" i="24" s="1"/>
  <c r="O37" i="24"/>
  <c r="Q37" i="24"/>
  <c r="Q36" i="24" s="1"/>
  <c r="V37" i="24"/>
  <c r="V36" i="24" s="1"/>
  <c r="G38" i="24"/>
  <c r="I38" i="24"/>
  <c r="K38" i="24"/>
  <c r="M38" i="24"/>
  <c r="O38" i="24"/>
  <c r="Q38" i="24"/>
  <c r="V38" i="24"/>
  <c r="G39" i="24"/>
  <c r="I39" i="24"/>
  <c r="K39" i="24"/>
  <c r="M39" i="24"/>
  <c r="O39" i="24"/>
  <c r="Q39" i="24"/>
  <c r="V39" i="24"/>
  <c r="G41" i="24"/>
  <c r="M41" i="24" s="1"/>
  <c r="I41" i="24"/>
  <c r="K41" i="24"/>
  <c r="O41" i="24"/>
  <c r="O36" i="24" s="1"/>
  <c r="Q41" i="24"/>
  <c r="V41" i="24"/>
  <c r="G42" i="24"/>
  <c r="M42" i="24" s="1"/>
  <c r="I42" i="24"/>
  <c r="K42" i="24"/>
  <c r="O42" i="24"/>
  <c r="Q42" i="24"/>
  <c r="V42" i="24"/>
  <c r="G43" i="24"/>
  <c r="M43" i="24" s="1"/>
  <c r="I43" i="24"/>
  <c r="K43" i="24"/>
  <c r="O43" i="24"/>
  <c r="Q43" i="24"/>
  <c r="V43" i="24"/>
  <c r="AF47" i="24"/>
  <c r="G47" i="23"/>
  <c r="BA45" i="23"/>
  <c r="BA44" i="23"/>
  <c r="G8" i="23"/>
  <c r="I8" i="23"/>
  <c r="O8" i="23"/>
  <c r="Q8" i="23"/>
  <c r="G9" i="23"/>
  <c r="I9" i="23"/>
  <c r="K9" i="23"/>
  <c r="K8" i="23" s="1"/>
  <c r="M9" i="23"/>
  <c r="M8" i="23" s="1"/>
  <c r="O9" i="23"/>
  <c r="Q9" i="23"/>
  <c r="V9" i="23"/>
  <c r="V8" i="23" s="1"/>
  <c r="G13" i="23"/>
  <c r="G12" i="23" s="1"/>
  <c r="I13" i="23"/>
  <c r="I12" i="23" s="1"/>
  <c r="K13" i="23"/>
  <c r="O13" i="23"/>
  <c r="O12" i="23" s="1"/>
  <c r="Q13" i="23"/>
  <c r="Q12" i="23" s="1"/>
  <c r="V13" i="23"/>
  <c r="G14" i="23"/>
  <c r="M14" i="23" s="1"/>
  <c r="I14" i="23"/>
  <c r="K14" i="23"/>
  <c r="K12" i="23" s="1"/>
  <c r="O14" i="23"/>
  <c r="Q14" i="23"/>
  <c r="V14" i="23"/>
  <c r="V12" i="23" s="1"/>
  <c r="I16" i="23"/>
  <c r="K16" i="23"/>
  <c r="Q16" i="23"/>
  <c r="V16" i="23"/>
  <c r="G17" i="23"/>
  <c r="G16" i="23" s="1"/>
  <c r="I17" i="23"/>
  <c r="K17" i="23"/>
  <c r="M17" i="23"/>
  <c r="M16" i="23" s="1"/>
  <c r="O17" i="23"/>
  <c r="O16" i="23" s="1"/>
  <c r="Q17" i="23"/>
  <c r="V17" i="23"/>
  <c r="G18" i="23"/>
  <c r="O18" i="23"/>
  <c r="G19" i="23"/>
  <c r="M19" i="23" s="1"/>
  <c r="M18" i="23" s="1"/>
  <c r="I19" i="23"/>
  <c r="I18" i="23" s="1"/>
  <c r="K19" i="23"/>
  <c r="K18" i="23" s="1"/>
  <c r="O19" i="23"/>
  <c r="Q19" i="23"/>
  <c r="Q18" i="23" s="1"/>
  <c r="V19" i="23"/>
  <c r="V18" i="23" s="1"/>
  <c r="G22" i="23"/>
  <c r="G21" i="23" s="1"/>
  <c r="I22" i="23"/>
  <c r="K22" i="23"/>
  <c r="M22" i="23"/>
  <c r="O22" i="23"/>
  <c r="O21" i="23" s="1"/>
  <c r="Q22" i="23"/>
  <c r="V22" i="23"/>
  <c r="G23" i="23"/>
  <c r="M23" i="23" s="1"/>
  <c r="I23" i="23"/>
  <c r="I21" i="23" s="1"/>
  <c r="K23" i="23"/>
  <c r="O23" i="23"/>
  <c r="Q23" i="23"/>
  <c r="Q21" i="23" s="1"/>
  <c r="V23" i="23"/>
  <c r="G24" i="23"/>
  <c r="M24" i="23" s="1"/>
  <c r="I24" i="23"/>
  <c r="K24" i="23"/>
  <c r="O24" i="23"/>
  <c r="Q24" i="23"/>
  <c r="V24" i="23"/>
  <c r="G25" i="23"/>
  <c r="I25" i="23"/>
  <c r="K25" i="23"/>
  <c r="K21" i="23" s="1"/>
  <c r="M25" i="23"/>
  <c r="O25" i="23"/>
  <c r="Q25" i="23"/>
  <c r="V25" i="23"/>
  <c r="V21" i="23" s="1"/>
  <c r="G28" i="23"/>
  <c r="G27" i="23" s="1"/>
  <c r="I28" i="23"/>
  <c r="I27" i="23" s="1"/>
  <c r="K28" i="23"/>
  <c r="O28" i="23"/>
  <c r="O27" i="23" s="1"/>
  <c r="Q28" i="23"/>
  <c r="Q27" i="23" s="1"/>
  <c r="V28" i="23"/>
  <c r="G30" i="23"/>
  <c r="M30" i="23" s="1"/>
  <c r="I30" i="23"/>
  <c r="K30" i="23"/>
  <c r="K27" i="23" s="1"/>
  <c r="O30" i="23"/>
  <c r="Q30" i="23"/>
  <c r="V30" i="23"/>
  <c r="V27" i="23" s="1"/>
  <c r="G32" i="23"/>
  <c r="I32" i="23"/>
  <c r="K32" i="23"/>
  <c r="M32" i="23"/>
  <c r="O32" i="23"/>
  <c r="Q32" i="23"/>
  <c r="V32" i="23"/>
  <c r="G34" i="23"/>
  <c r="I34" i="23"/>
  <c r="K34" i="23"/>
  <c r="M34" i="23"/>
  <c r="O34" i="23"/>
  <c r="Q34" i="23"/>
  <c r="V34" i="23"/>
  <c r="G37" i="23"/>
  <c r="M37" i="23" s="1"/>
  <c r="I37" i="23"/>
  <c r="I36" i="23" s="1"/>
  <c r="K37" i="23"/>
  <c r="K36" i="23" s="1"/>
  <c r="O37" i="23"/>
  <c r="Q37" i="23"/>
  <c r="Q36" i="23" s="1"/>
  <c r="V37" i="23"/>
  <c r="V36" i="23" s="1"/>
  <c r="G38" i="23"/>
  <c r="I38" i="23"/>
  <c r="K38" i="23"/>
  <c r="M38" i="23"/>
  <c r="O38" i="23"/>
  <c r="Q38" i="23"/>
  <c r="V38" i="23"/>
  <c r="G39" i="23"/>
  <c r="I39" i="23"/>
  <c r="K39" i="23"/>
  <c r="M39" i="23"/>
  <c r="O39" i="23"/>
  <c r="O36" i="23" s="1"/>
  <c r="Q39" i="23"/>
  <c r="V39" i="23"/>
  <c r="G41" i="23"/>
  <c r="G36" i="23" s="1"/>
  <c r="I41" i="23"/>
  <c r="K41" i="23"/>
  <c r="O41" i="23"/>
  <c r="Q41" i="23"/>
  <c r="V41" i="23"/>
  <c r="G42" i="23"/>
  <c r="M42" i="23" s="1"/>
  <c r="I42" i="23"/>
  <c r="K42" i="23"/>
  <c r="O42" i="23"/>
  <c r="Q42" i="23"/>
  <c r="V42" i="23"/>
  <c r="G43" i="23"/>
  <c r="I43" i="23"/>
  <c r="K43" i="23"/>
  <c r="M43" i="23"/>
  <c r="O43" i="23"/>
  <c r="Q43" i="23"/>
  <c r="V43" i="23"/>
  <c r="AE47" i="23"/>
  <c r="AF47" i="23"/>
  <c r="G45" i="22"/>
  <c r="BA43" i="22"/>
  <c r="BA42" i="22"/>
  <c r="G8" i="22"/>
  <c r="O8" i="22"/>
  <c r="G9" i="22"/>
  <c r="I9" i="22"/>
  <c r="I8" i="22" s="1"/>
  <c r="K9" i="22"/>
  <c r="K8" i="22" s="1"/>
  <c r="M9" i="22"/>
  <c r="M8" i="22" s="1"/>
  <c r="O9" i="22"/>
  <c r="Q9" i="22"/>
  <c r="Q8" i="22" s="1"/>
  <c r="V9" i="22"/>
  <c r="V8" i="22" s="1"/>
  <c r="G13" i="22"/>
  <c r="I13" i="22"/>
  <c r="I12" i="22" s="1"/>
  <c r="K13" i="22"/>
  <c r="M13" i="22"/>
  <c r="O13" i="22"/>
  <c r="Q13" i="22"/>
  <c r="Q12" i="22" s="1"/>
  <c r="V13" i="22"/>
  <c r="G14" i="22"/>
  <c r="G12" i="22" s="1"/>
  <c r="I14" i="22"/>
  <c r="K14" i="22"/>
  <c r="K12" i="22" s="1"/>
  <c r="O14" i="22"/>
  <c r="O12" i="22" s="1"/>
  <c r="Q14" i="22"/>
  <c r="V14" i="22"/>
  <c r="V12" i="22" s="1"/>
  <c r="I16" i="22"/>
  <c r="Q16" i="22"/>
  <c r="G17" i="22"/>
  <c r="G16" i="22" s="1"/>
  <c r="I17" i="22"/>
  <c r="K17" i="22"/>
  <c r="K16" i="22" s="1"/>
  <c r="O17" i="22"/>
  <c r="O16" i="22" s="1"/>
  <c r="Q17" i="22"/>
  <c r="V17" i="22"/>
  <c r="V16" i="22" s="1"/>
  <c r="I18" i="22"/>
  <c r="Q18" i="22"/>
  <c r="G19" i="22"/>
  <c r="M19" i="22" s="1"/>
  <c r="M18" i="22" s="1"/>
  <c r="I19" i="22"/>
  <c r="K19" i="22"/>
  <c r="K18" i="22" s="1"/>
  <c r="O19" i="22"/>
  <c r="O18" i="22" s="1"/>
  <c r="Q19" i="22"/>
  <c r="V19" i="22"/>
  <c r="V18" i="22" s="1"/>
  <c r="G22" i="22"/>
  <c r="M22" i="22" s="1"/>
  <c r="I22" i="22"/>
  <c r="I21" i="22" s="1"/>
  <c r="K22" i="22"/>
  <c r="K21" i="22" s="1"/>
  <c r="O22" i="22"/>
  <c r="Q22" i="22"/>
  <c r="Q21" i="22" s="1"/>
  <c r="V22" i="22"/>
  <c r="V21" i="22" s="1"/>
  <c r="G23" i="22"/>
  <c r="I23" i="22"/>
  <c r="K23" i="22"/>
  <c r="M23" i="22"/>
  <c r="O23" i="22"/>
  <c r="Q23" i="22"/>
  <c r="V23" i="22"/>
  <c r="G24" i="22"/>
  <c r="G21" i="22" s="1"/>
  <c r="I24" i="22"/>
  <c r="K24" i="22"/>
  <c r="M24" i="22"/>
  <c r="O24" i="22"/>
  <c r="O21" i="22" s="1"/>
  <c r="Q24" i="22"/>
  <c r="V24" i="22"/>
  <c r="G25" i="22"/>
  <c r="M25" i="22" s="1"/>
  <c r="I25" i="22"/>
  <c r="K25" i="22"/>
  <c r="O25" i="22"/>
  <c r="Q25" i="22"/>
  <c r="V25" i="22"/>
  <c r="G28" i="22"/>
  <c r="I28" i="22"/>
  <c r="I27" i="22" s="1"/>
  <c r="K28" i="22"/>
  <c r="K27" i="22" s="1"/>
  <c r="M28" i="22"/>
  <c r="M27" i="22" s="1"/>
  <c r="O28" i="22"/>
  <c r="Q28" i="22"/>
  <c r="Q27" i="22" s="1"/>
  <c r="V28" i="22"/>
  <c r="V27" i="22" s="1"/>
  <c r="G30" i="22"/>
  <c r="G27" i="22" s="1"/>
  <c r="I30" i="22"/>
  <c r="K30" i="22"/>
  <c r="M30" i="22"/>
  <c r="O30" i="22"/>
  <c r="O27" i="22" s="1"/>
  <c r="Q30" i="22"/>
  <c r="V30" i="22"/>
  <c r="G32" i="22"/>
  <c r="I32" i="22"/>
  <c r="K32" i="22"/>
  <c r="M32" i="22"/>
  <c r="O32" i="22"/>
  <c r="Q32" i="22"/>
  <c r="V32" i="22"/>
  <c r="G33" i="22"/>
  <c r="M33" i="22" s="1"/>
  <c r="I33" i="22"/>
  <c r="K33" i="22"/>
  <c r="O33" i="22"/>
  <c r="Q33" i="22"/>
  <c r="V33" i="22"/>
  <c r="G35" i="22"/>
  <c r="G34" i="22" s="1"/>
  <c r="I35" i="22"/>
  <c r="K35" i="22"/>
  <c r="K34" i="22" s="1"/>
  <c r="M35" i="22"/>
  <c r="O35" i="22"/>
  <c r="O34" i="22" s="1"/>
  <c r="Q35" i="22"/>
  <c r="V35" i="22"/>
  <c r="V34" i="22" s="1"/>
  <c r="G36" i="22"/>
  <c r="I36" i="22"/>
  <c r="I34" i="22" s="1"/>
  <c r="K36" i="22"/>
  <c r="M36" i="22"/>
  <c r="O36" i="22"/>
  <c r="Q36" i="22"/>
  <c r="Q34" i="22" s="1"/>
  <c r="V36" i="22"/>
  <c r="G37" i="22"/>
  <c r="M37" i="22" s="1"/>
  <c r="I37" i="22"/>
  <c r="K37" i="22"/>
  <c r="O37" i="22"/>
  <c r="Q37" i="22"/>
  <c r="V37" i="22"/>
  <c r="G39" i="22"/>
  <c r="I39" i="22"/>
  <c r="K39" i="22"/>
  <c r="M39" i="22"/>
  <c r="O39" i="22"/>
  <c r="Q39" i="22"/>
  <c r="V39" i="22"/>
  <c r="G40" i="22"/>
  <c r="I40" i="22"/>
  <c r="K40" i="22"/>
  <c r="M40" i="22"/>
  <c r="O40" i="22"/>
  <c r="Q40" i="22"/>
  <c r="V40" i="22"/>
  <c r="G41" i="22"/>
  <c r="I41" i="22"/>
  <c r="K41" i="22"/>
  <c r="M41" i="22"/>
  <c r="O41" i="22"/>
  <c r="Q41" i="22"/>
  <c r="V41" i="22"/>
  <c r="AE45" i="22"/>
  <c r="AF45" i="22"/>
  <c r="G50" i="21"/>
  <c r="BA48" i="21"/>
  <c r="BA46" i="21"/>
  <c r="BA45" i="21"/>
  <c r="BA25" i="21"/>
  <c r="G9" i="21"/>
  <c r="G8" i="21" s="1"/>
  <c r="I9" i="21"/>
  <c r="K9" i="21"/>
  <c r="O9" i="21"/>
  <c r="O8" i="21" s="1"/>
  <c r="Q9" i="21"/>
  <c r="V9" i="21"/>
  <c r="G13" i="21"/>
  <c r="M13" i="21" s="1"/>
  <c r="I13" i="21"/>
  <c r="I8" i="21" s="1"/>
  <c r="K13" i="21"/>
  <c r="O13" i="21"/>
  <c r="Q13" i="21"/>
  <c r="Q8" i="21" s="1"/>
  <c r="V13" i="21"/>
  <c r="G17" i="21"/>
  <c r="M17" i="21" s="1"/>
  <c r="I17" i="21"/>
  <c r="K17" i="21"/>
  <c r="K8" i="21" s="1"/>
  <c r="O17" i="21"/>
  <c r="Q17" i="21"/>
  <c r="V17" i="21"/>
  <c r="V8" i="21" s="1"/>
  <c r="G20" i="21"/>
  <c r="I20" i="21"/>
  <c r="K20" i="21"/>
  <c r="M20" i="21"/>
  <c r="O20" i="21"/>
  <c r="Q20" i="21"/>
  <c r="V20" i="21"/>
  <c r="G23" i="21"/>
  <c r="O23" i="21"/>
  <c r="G24" i="21"/>
  <c r="M24" i="21" s="1"/>
  <c r="M23" i="21" s="1"/>
  <c r="I24" i="21"/>
  <c r="I23" i="21" s="1"/>
  <c r="K24" i="21"/>
  <c r="O24" i="21"/>
  <c r="Q24" i="21"/>
  <c r="Q23" i="21" s="1"/>
  <c r="V24" i="21"/>
  <c r="G27" i="21"/>
  <c r="M27" i="21" s="1"/>
  <c r="I27" i="21"/>
  <c r="K27" i="21"/>
  <c r="K23" i="21" s="1"/>
  <c r="O27" i="21"/>
  <c r="Q27" i="21"/>
  <c r="V27" i="21"/>
  <c r="V23" i="21" s="1"/>
  <c r="I30" i="21"/>
  <c r="K30" i="21"/>
  <c r="Q30" i="21"/>
  <c r="V30" i="21"/>
  <c r="G31" i="21"/>
  <c r="G30" i="21" s="1"/>
  <c r="I31" i="21"/>
  <c r="K31" i="21"/>
  <c r="O31" i="21"/>
  <c r="O30" i="21" s="1"/>
  <c r="Q31" i="21"/>
  <c r="V31" i="21"/>
  <c r="G33" i="21"/>
  <c r="I33" i="21"/>
  <c r="O33" i="21"/>
  <c r="Q33" i="21"/>
  <c r="G34" i="21"/>
  <c r="M34" i="21" s="1"/>
  <c r="M33" i="21" s="1"/>
  <c r="I34" i="21"/>
  <c r="K34" i="21"/>
  <c r="K33" i="21" s="1"/>
  <c r="O34" i="21"/>
  <c r="Q34" i="21"/>
  <c r="V34" i="21"/>
  <c r="V33" i="21" s="1"/>
  <c r="G36" i="21"/>
  <c r="I36" i="21"/>
  <c r="K36" i="21"/>
  <c r="M36" i="21"/>
  <c r="O36" i="21"/>
  <c r="Q36" i="21"/>
  <c r="V36" i="21"/>
  <c r="G39" i="21"/>
  <c r="M39" i="21" s="1"/>
  <c r="I39" i="21"/>
  <c r="I38" i="21" s="1"/>
  <c r="K39" i="21"/>
  <c r="O39" i="21"/>
  <c r="Q39" i="21"/>
  <c r="Q38" i="21" s="1"/>
  <c r="V39" i="21"/>
  <c r="G40" i="21"/>
  <c r="M40" i="21" s="1"/>
  <c r="I40" i="21"/>
  <c r="K40" i="21"/>
  <c r="K38" i="21" s="1"/>
  <c r="O40" i="21"/>
  <c r="Q40" i="21"/>
  <c r="V40" i="21"/>
  <c r="V38" i="21" s="1"/>
  <c r="G42" i="21"/>
  <c r="I42" i="21"/>
  <c r="K42" i="21"/>
  <c r="M42" i="21"/>
  <c r="O42" i="21"/>
  <c r="Q42" i="21"/>
  <c r="V42" i="21"/>
  <c r="G43" i="21"/>
  <c r="M43" i="21" s="1"/>
  <c r="I43" i="21"/>
  <c r="K43" i="21"/>
  <c r="O43" i="21"/>
  <c r="O38" i="21" s="1"/>
  <c r="Q43" i="21"/>
  <c r="V43" i="21"/>
  <c r="G44" i="21"/>
  <c r="M44" i="21" s="1"/>
  <c r="I44" i="21"/>
  <c r="K44" i="21"/>
  <c r="O44" i="21"/>
  <c r="Q44" i="21"/>
  <c r="V44" i="21"/>
  <c r="G47" i="21"/>
  <c r="M47" i="21" s="1"/>
  <c r="I47" i="21"/>
  <c r="K47" i="21"/>
  <c r="O47" i="21"/>
  <c r="Q47" i="21"/>
  <c r="V47" i="21"/>
  <c r="AF50" i="21"/>
  <c r="G37" i="20"/>
  <c r="BA35" i="20"/>
  <c r="BA34" i="20"/>
  <c r="G8" i="20"/>
  <c r="I8" i="20"/>
  <c r="O8" i="20"/>
  <c r="Q8" i="20"/>
  <c r="G9" i="20"/>
  <c r="M9" i="20" s="1"/>
  <c r="M8" i="20" s="1"/>
  <c r="I9" i="20"/>
  <c r="K9" i="20"/>
  <c r="K8" i="20" s="1"/>
  <c r="O9" i="20"/>
  <c r="Q9" i="20"/>
  <c r="V9" i="20"/>
  <c r="V8" i="20" s="1"/>
  <c r="K12" i="20"/>
  <c r="V12" i="20"/>
  <c r="G13" i="20"/>
  <c r="G12" i="20" s="1"/>
  <c r="I13" i="20"/>
  <c r="I12" i="20" s="1"/>
  <c r="K13" i="20"/>
  <c r="O13" i="20"/>
  <c r="O12" i="20" s="1"/>
  <c r="Q13" i="20"/>
  <c r="Q12" i="20" s="1"/>
  <c r="V13" i="20"/>
  <c r="G14" i="20"/>
  <c r="M14" i="20" s="1"/>
  <c r="I14" i="20"/>
  <c r="K14" i="20"/>
  <c r="O14" i="20"/>
  <c r="Q14" i="20"/>
  <c r="V14" i="20"/>
  <c r="I15" i="20"/>
  <c r="K15" i="20"/>
  <c r="Q15" i="20"/>
  <c r="V15" i="20"/>
  <c r="G16" i="20"/>
  <c r="G15" i="20" s="1"/>
  <c r="I16" i="20"/>
  <c r="K16" i="20"/>
  <c r="M16" i="20"/>
  <c r="M15" i="20" s="1"/>
  <c r="O16" i="20"/>
  <c r="O15" i="20" s="1"/>
  <c r="Q16" i="20"/>
  <c r="V16" i="20"/>
  <c r="G17" i="20"/>
  <c r="O17" i="20"/>
  <c r="G18" i="20"/>
  <c r="M18" i="20" s="1"/>
  <c r="M17" i="20" s="1"/>
  <c r="I18" i="20"/>
  <c r="I17" i="20" s="1"/>
  <c r="K18" i="20"/>
  <c r="K17" i="20" s="1"/>
  <c r="O18" i="20"/>
  <c r="Q18" i="20"/>
  <c r="Q17" i="20" s="1"/>
  <c r="V18" i="20"/>
  <c r="V17" i="20" s="1"/>
  <c r="G21" i="20"/>
  <c r="I21" i="20"/>
  <c r="K21" i="20"/>
  <c r="M21" i="20"/>
  <c r="O21" i="20"/>
  <c r="Q21" i="20"/>
  <c r="V21" i="20"/>
  <c r="G22" i="20"/>
  <c r="M22" i="20" s="1"/>
  <c r="I22" i="20"/>
  <c r="K22" i="20"/>
  <c r="O22" i="20"/>
  <c r="O20" i="20" s="1"/>
  <c r="Q22" i="20"/>
  <c r="V22" i="20"/>
  <c r="G23" i="20"/>
  <c r="M23" i="20" s="1"/>
  <c r="I23" i="20"/>
  <c r="I20" i="20" s="1"/>
  <c r="K23" i="20"/>
  <c r="O23" i="20"/>
  <c r="Q23" i="20"/>
  <c r="Q20" i="20" s="1"/>
  <c r="V23" i="20"/>
  <c r="G24" i="20"/>
  <c r="M24" i="20" s="1"/>
  <c r="I24" i="20"/>
  <c r="K24" i="20"/>
  <c r="K20" i="20" s="1"/>
  <c r="O24" i="20"/>
  <c r="Q24" i="20"/>
  <c r="V24" i="20"/>
  <c r="V20" i="20" s="1"/>
  <c r="G27" i="20"/>
  <c r="G26" i="20" s="1"/>
  <c r="I27" i="20"/>
  <c r="I26" i="20" s="1"/>
  <c r="K27" i="20"/>
  <c r="O27" i="20"/>
  <c r="O26" i="20" s="1"/>
  <c r="Q27" i="20"/>
  <c r="Q26" i="20" s="1"/>
  <c r="V27" i="20"/>
  <c r="G28" i="20"/>
  <c r="M28" i="20" s="1"/>
  <c r="I28" i="20"/>
  <c r="K28" i="20"/>
  <c r="O28" i="20"/>
  <c r="Q28" i="20"/>
  <c r="V28" i="20"/>
  <c r="G29" i="20"/>
  <c r="I29" i="20"/>
  <c r="K29" i="20"/>
  <c r="K26" i="20" s="1"/>
  <c r="M29" i="20"/>
  <c r="O29" i="20"/>
  <c r="Q29" i="20"/>
  <c r="V29" i="20"/>
  <c r="V26" i="20" s="1"/>
  <c r="G31" i="20"/>
  <c r="I31" i="20"/>
  <c r="K31" i="20"/>
  <c r="M31" i="20"/>
  <c r="O31" i="20"/>
  <c r="Q31" i="20"/>
  <c r="V31" i="20"/>
  <c r="G32" i="20"/>
  <c r="M32" i="20" s="1"/>
  <c r="I32" i="20"/>
  <c r="K32" i="20"/>
  <c r="O32" i="20"/>
  <c r="Q32" i="20"/>
  <c r="V32" i="20"/>
  <c r="G33" i="20"/>
  <c r="M33" i="20" s="1"/>
  <c r="I33" i="20"/>
  <c r="K33" i="20"/>
  <c r="O33" i="20"/>
  <c r="Q33" i="20"/>
  <c r="V33" i="20"/>
  <c r="AF37" i="20"/>
  <c r="G37" i="19"/>
  <c r="BA35" i="19"/>
  <c r="BA34" i="19"/>
  <c r="G8" i="19"/>
  <c r="I8" i="19"/>
  <c r="O8" i="19"/>
  <c r="Q8" i="19"/>
  <c r="G9" i="19"/>
  <c r="M9" i="19" s="1"/>
  <c r="M8" i="19" s="1"/>
  <c r="I9" i="19"/>
  <c r="K9" i="19"/>
  <c r="K8" i="19" s="1"/>
  <c r="O9" i="19"/>
  <c r="Q9" i="19"/>
  <c r="V9" i="19"/>
  <c r="V8" i="19" s="1"/>
  <c r="K12" i="19"/>
  <c r="G13" i="19"/>
  <c r="G12" i="19" s="1"/>
  <c r="I13" i="19"/>
  <c r="I12" i="19" s="1"/>
  <c r="K13" i="19"/>
  <c r="O13" i="19"/>
  <c r="O12" i="19" s="1"/>
  <c r="Q13" i="19"/>
  <c r="Q12" i="19" s="1"/>
  <c r="V13" i="19"/>
  <c r="G14" i="19"/>
  <c r="M14" i="19" s="1"/>
  <c r="I14" i="19"/>
  <c r="K14" i="19"/>
  <c r="O14" i="19"/>
  <c r="Q14" i="19"/>
  <c r="V14" i="19"/>
  <c r="V12" i="19" s="1"/>
  <c r="I15" i="19"/>
  <c r="K15" i="19"/>
  <c r="V15" i="19"/>
  <c r="G16" i="19"/>
  <c r="G15" i="19" s="1"/>
  <c r="I16" i="19"/>
  <c r="K16" i="19"/>
  <c r="M16" i="19"/>
  <c r="M15" i="19" s="1"/>
  <c r="O16" i="19"/>
  <c r="O15" i="19" s="1"/>
  <c r="Q16" i="19"/>
  <c r="Q15" i="19" s="1"/>
  <c r="V16" i="19"/>
  <c r="G17" i="19"/>
  <c r="K17" i="19"/>
  <c r="O17" i="19"/>
  <c r="V17" i="19"/>
  <c r="G18" i="19"/>
  <c r="M18" i="19" s="1"/>
  <c r="M17" i="19" s="1"/>
  <c r="I18" i="19"/>
  <c r="I17" i="19" s="1"/>
  <c r="K18" i="19"/>
  <c r="O18" i="19"/>
  <c r="Q18" i="19"/>
  <c r="Q17" i="19" s="1"/>
  <c r="V18" i="19"/>
  <c r="G21" i="19"/>
  <c r="I21" i="19"/>
  <c r="I20" i="19" s="1"/>
  <c r="K21" i="19"/>
  <c r="M21" i="19"/>
  <c r="O21" i="19"/>
  <c r="Q21" i="19"/>
  <c r="Q20" i="19" s="1"/>
  <c r="V21" i="19"/>
  <c r="G22" i="19"/>
  <c r="G20" i="19" s="1"/>
  <c r="I22" i="19"/>
  <c r="K22" i="19"/>
  <c r="O22" i="19"/>
  <c r="O20" i="19" s="1"/>
  <c r="Q22" i="19"/>
  <c r="V22" i="19"/>
  <c r="G23" i="19"/>
  <c r="I23" i="19"/>
  <c r="K23" i="19"/>
  <c r="M23" i="19"/>
  <c r="O23" i="19"/>
  <c r="Q23" i="19"/>
  <c r="V23" i="19"/>
  <c r="G24" i="19"/>
  <c r="M24" i="19" s="1"/>
  <c r="I24" i="19"/>
  <c r="K24" i="19"/>
  <c r="K20" i="19" s="1"/>
  <c r="O24" i="19"/>
  <c r="Q24" i="19"/>
  <c r="V24" i="19"/>
  <c r="V20" i="19" s="1"/>
  <c r="G27" i="19"/>
  <c r="G26" i="19" s="1"/>
  <c r="I27" i="19"/>
  <c r="K27" i="19"/>
  <c r="K26" i="19" s="1"/>
  <c r="O27" i="19"/>
  <c r="O26" i="19" s="1"/>
  <c r="Q27" i="19"/>
  <c r="V27" i="19"/>
  <c r="V26" i="19" s="1"/>
  <c r="G28" i="19"/>
  <c r="I28" i="19"/>
  <c r="I26" i="19" s="1"/>
  <c r="K28" i="19"/>
  <c r="M28" i="19"/>
  <c r="O28" i="19"/>
  <c r="Q28" i="19"/>
  <c r="Q26" i="19" s="1"/>
  <c r="V28" i="19"/>
  <c r="G29" i="19"/>
  <c r="M29" i="19" s="1"/>
  <c r="I29" i="19"/>
  <c r="K29" i="19"/>
  <c r="O29" i="19"/>
  <c r="Q29" i="19"/>
  <c r="V29" i="19"/>
  <c r="G31" i="19"/>
  <c r="I31" i="19"/>
  <c r="K31" i="19"/>
  <c r="M31" i="19"/>
  <c r="O31" i="19"/>
  <c r="Q31" i="19"/>
  <c r="V31" i="19"/>
  <c r="G32" i="19"/>
  <c r="M32" i="19" s="1"/>
  <c r="I32" i="19"/>
  <c r="K32" i="19"/>
  <c r="O32" i="19"/>
  <c r="Q32" i="19"/>
  <c r="V32" i="19"/>
  <c r="G33" i="19"/>
  <c r="I33" i="19"/>
  <c r="K33" i="19"/>
  <c r="M33" i="19"/>
  <c r="O33" i="19"/>
  <c r="Q33" i="19"/>
  <c r="V33" i="19"/>
  <c r="AF37" i="19"/>
  <c r="G40" i="18"/>
  <c r="BA38" i="18"/>
  <c r="BA37" i="18"/>
  <c r="G8" i="18"/>
  <c r="I8" i="18"/>
  <c r="O8" i="18"/>
  <c r="Q8" i="18"/>
  <c r="G9" i="18"/>
  <c r="M9" i="18" s="1"/>
  <c r="M8" i="18" s="1"/>
  <c r="I9" i="18"/>
  <c r="K9" i="18"/>
  <c r="K8" i="18" s="1"/>
  <c r="O9" i="18"/>
  <c r="Q9" i="18"/>
  <c r="V9" i="18"/>
  <c r="V8" i="18" s="1"/>
  <c r="K12" i="18"/>
  <c r="V12" i="18"/>
  <c r="G13" i="18"/>
  <c r="G12" i="18" s="1"/>
  <c r="I13" i="18"/>
  <c r="I12" i="18" s="1"/>
  <c r="K13" i="18"/>
  <c r="O13" i="18"/>
  <c r="O12" i="18" s="1"/>
  <c r="Q13" i="18"/>
  <c r="Q12" i="18" s="1"/>
  <c r="V13" i="18"/>
  <c r="G15" i="18"/>
  <c r="M15" i="18" s="1"/>
  <c r="I15" i="18"/>
  <c r="K15" i="18"/>
  <c r="O15" i="18"/>
  <c r="Q15" i="18"/>
  <c r="V15" i="18"/>
  <c r="I17" i="18"/>
  <c r="K17" i="18"/>
  <c r="Q17" i="18"/>
  <c r="V17" i="18"/>
  <c r="G18" i="18"/>
  <c r="G17" i="18" s="1"/>
  <c r="I18" i="18"/>
  <c r="K18" i="18"/>
  <c r="M18" i="18"/>
  <c r="M17" i="18" s="1"/>
  <c r="O18" i="18"/>
  <c r="O17" i="18" s="1"/>
  <c r="Q18" i="18"/>
  <c r="V18" i="18"/>
  <c r="G19" i="18"/>
  <c r="O19" i="18"/>
  <c r="G20" i="18"/>
  <c r="M20" i="18" s="1"/>
  <c r="M19" i="18" s="1"/>
  <c r="I20" i="18"/>
  <c r="I19" i="18" s="1"/>
  <c r="K20" i="18"/>
  <c r="K19" i="18" s="1"/>
  <c r="O20" i="18"/>
  <c r="Q20" i="18"/>
  <c r="Q19" i="18" s="1"/>
  <c r="V20" i="18"/>
  <c r="V19" i="18" s="1"/>
  <c r="G23" i="18"/>
  <c r="G22" i="18" s="1"/>
  <c r="I23" i="18"/>
  <c r="K23" i="18"/>
  <c r="M23" i="18"/>
  <c r="O23" i="18"/>
  <c r="O22" i="18" s="1"/>
  <c r="Q23" i="18"/>
  <c r="V23" i="18"/>
  <c r="G24" i="18"/>
  <c r="M24" i="18" s="1"/>
  <c r="I24" i="18"/>
  <c r="K24" i="18"/>
  <c r="O24" i="18"/>
  <c r="Q24" i="18"/>
  <c r="V24" i="18"/>
  <c r="G26" i="18"/>
  <c r="M26" i="18" s="1"/>
  <c r="I26" i="18"/>
  <c r="I22" i="18" s="1"/>
  <c r="K26" i="18"/>
  <c r="O26" i="18"/>
  <c r="Q26" i="18"/>
  <c r="Q22" i="18" s="1"/>
  <c r="V26" i="18"/>
  <c r="G27" i="18"/>
  <c r="I27" i="18"/>
  <c r="K27" i="18"/>
  <c r="K22" i="18" s="1"/>
  <c r="M27" i="18"/>
  <c r="O27" i="18"/>
  <c r="Q27" i="18"/>
  <c r="V27" i="18"/>
  <c r="V22" i="18" s="1"/>
  <c r="G30" i="18"/>
  <c r="G29" i="18" s="1"/>
  <c r="I30" i="18"/>
  <c r="I29" i="18" s="1"/>
  <c r="K30" i="18"/>
  <c r="O30" i="18"/>
  <c r="O29" i="18" s="1"/>
  <c r="Q30" i="18"/>
  <c r="Q29" i="18" s="1"/>
  <c r="V30" i="18"/>
  <c r="G31" i="18"/>
  <c r="M31" i="18" s="1"/>
  <c r="I31" i="18"/>
  <c r="K31" i="18"/>
  <c r="O31" i="18"/>
  <c r="Q31" i="18"/>
  <c r="V31" i="18"/>
  <c r="G32" i="18"/>
  <c r="I32" i="18"/>
  <c r="K32" i="18"/>
  <c r="K29" i="18" s="1"/>
  <c r="M32" i="18"/>
  <c r="O32" i="18"/>
  <c r="Q32" i="18"/>
  <c r="V32" i="18"/>
  <c r="V29" i="18" s="1"/>
  <c r="G34" i="18"/>
  <c r="I34" i="18"/>
  <c r="K34" i="18"/>
  <c r="M34" i="18"/>
  <c r="O34" i="18"/>
  <c r="Q34" i="18"/>
  <c r="V34" i="18"/>
  <c r="G35" i="18"/>
  <c r="M35" i="18" s="1"/>
  <c r="I35" i="18"/>
  <c r="K35" i="18"/>
  <c r="O35" i="18"/>
  <c r="Q35" i="18"/>
  <c r="V35" i="18"/>
  <c r="G36" i="18"/>
  <c r="M36" i="18" s="1"/>
  <c r="I36" i="18"/>
  <c r="K36" i="18"/>
  <c r="O36" i="18"/>
  <c r="Q36" i="18"/>
  <c r="V36" i="18"/>
  <c r="AF40" i="18"/>
  <c r="G49" i="17"/>
  <c r="BA47" i="17"/>
  <c r="BA46" i="17"/>
  <c r="G8" i="17"/>
  <c r="O8" i="17"/>
  <c r="G9" i="17"/>
  <c r="M9" i="17" s="1"/>
  <c r="M8" i="17" s="1"/>
  <c r="I9" i="17"/>
  <c r="I8" i="17" s="1"/>
  <c r="K9" i="17"/>
  <c r="K8" i="17" s="1"/>
  <c r="O9" i="17"/>
  <c r="Q9" i="17"/>
  <c r="Q8" i="17" s="1"/>
  <c r="V9" i="17"/>
  <c r="V8" i="17" s="1"/>
  <c r="K12" i="17"/>
  <c r="V12" i="17"/>
  <c r="G13" i="17"/>
  <c r="I13" i="17"/>
  <c r="I12" i="17" s="1"/>
  <c r="K13" i="17"/>
  <c r="M13" i="17"/>
  <c r="O13" i="17"/>
  <c r="Q13" i="17"/>
  <c r="Q12" i="17" s="1"/>
  <c r="V13" i="17"/>
  <c r="G15" i="17"/>
  <c r="G12" i="17" s="1"/>
  <c r="I15" i="17"/>
  <c r="K15" i="17"/>
  <c r="O15" i="17"/>
  <c r="O12" i="17" s="1"/>
  <c r="Q15" i="17"/>
  <c r="V15" i="17"/>
  <c r="I17" i="17"/>
  <c r="Q17" i="17"/>
  <c r="G18" i="17"/>
  <c r="G17" i="17" s="1"/>
  <c r="I18" i="17"/>
  <c r="K18" i="17"/>
  <c r="K17" i="17" s="1"/>
  <c r="O18" i="17"/>
  <c r="O17" i="17" s="1"/>
  <c r="Q18" i="17"/>
  <c r="V18" i="17"/>
  <c r="V17" i="17" s="1"/>
  <c r="I19" i="17"/>
  <c r="Q19" i="17"/>
  <c r="G20" i="17"/>
  <c r="M20" i="17" s="1"/>
  <c r="M19" i="17" s="1"/>
  <c r="I20" i="17"/>
  <c r="K20" i="17"/>
  <c r="K19" i="17" s="1"/>
  <c r="O20" i="17"/>
  <c r="O19" i="17" s="1"/>
  <c r="Q20" i="17"/>
  <c r="V20" i="17"/>
  <c r="V19" i="17" s="1"/>
  <c r="G23" i="17"/>
  <c r="G22" i="17" s="1"/>
  <c r="I23" i="17"/>
  <c r="K23" i="17"/>
  <c r="K22" i="17" s="1"/>
  <c r="O23" i="17"/>
  <c r="O22" i="17" s="1"/>
  <c r="Q23" i="17"/>
  <c r="V23" i="17"/>
  <c r="V22" i="17" s="1"/>
  <c r="G24" i="17"/>
  <c r="I24" i="17"/>
  <c r="K24" i="17"/>
  <c r="M24" i="17"/>
  <c r="O24" i="17"/>
  <c r="Q24" i="17"/>
  <c r="V24" i="17"/>
  <c r="G26" i="17"/>
  <c r="M26" i="17" s="1"/>
  <c r="I26" i="17"/>
  <c r="K26" i="17"/>
  <c r="O26" i="17"/>
  <c r="Q26" i="17"/>
  <c r="V26" i="17"/>
  <c r="G27" i="17"/>
  <c r="I27" i="17"/>
  <c r="I22" i="17" s="1"/>
  <c r="K27" i="17"/>
  <c r="M27" i="17"/>
  <c r="O27" i="17"/>
  <c r="Q27" i="17"/>
  <c r="Q22" i="17" s="1"/>
  <c r="V27" i="17"/>
  <c r="G30" i="17"/>
  <c r="I30" i="17"/>
  <c r="I29" i="17" s="1"/>
  <c r="K30" i="17"/>
  <c r="M30" i="17"/>
  <c r="O30" i="17"/>
  <c r="Q30" i="17"/>
  <c r="Q29" i="17" s="1"/>
  <c r="V30" i="17"/>
  <c r="G32" i="17"/>
  <c r="G29" i="17" s="1"/>
  <c r="I32" i="17"/>
  <c r="K32" i="17"/>
  <c r="K29" i="17" s="1"/>
  <c r="O32" i="17"/>
  <c r="O29" i="17" s="1"/>
  <c r="Q32" i="17"/>
  <c r="V32" i="17"/>
  <c r="V29" i="17" s="1"/>
  <c r="G34" i="17"/>
  <c r="I34" i="17"/>
  <c r="K34" i="17"/>
  <c r="M34" i="17"/>
  <c r="O34" i="17"/>
  <c r="Q34" i="17"/>
  <c r="V34" i="17"/>
  <c r="G36" i="17"/>
  <c r="M36" i="17" s="1"/>
  <c r="I36" i="17"/>
  <c r="K36" i="17"/>
  <c r="O36" i="17"/>
  <c r="Q36" i="17"/>
  <c r="V36" i="17"/>
  <c r="G39" i="17"/>
  <c r="M39" i="17" s="1"/>
  <c r="I39" i="17"/>
  <c r="K39" i="17"/>
  <c r="K38" i="17" s="1"/>
  <c r="O39" i="17"/>
  <c r="O38" i="17" s="1"/>
  <c r="Q39" i="17"/>
  <c r="V39" i="17"/>
  <c r="V38" i="17" s="1"/>
  <c r="G40" i="17"/>
  <c r="I40" i="17"/>
  <c r="I38" i="17" s="1"/>
  <c r="K40" i="17"/>
  <c r="M40" i="17"/>
  <c r="O40" i="17"/>
  <c r="Q40" i="17"/>
  <c r="Q38" i="17" s="1"/>
  <c r="V40" i="17"/>
  <c r="G41" i="17"/>
  <c r="M41" i="17" s="1"/>
  <c r="I41" i="17"/>
  <c r="K41" i="17"/>
  <c r="O41" i="17"/>
  <c r="Q41" i="17"/>
  <c r="V41" i="17"/>
  <c r="G43" i="17"/>
  <c r="I43" i="17"/>
  <c r="K43" i="17"/>
  <c r="M43" i="17"/>
  <c r="O43" i="17"/>
  <c r="Q43" i="17"/>
  <c r="V43" i="17"/>
  <c r="G44" i="17"/>
  <c r="M44" i="17" s="1"/>
  <c r="I44" i="17"/>
  <c r="K44" i="17"/>
  <c r="O44" i="17"/>
  <c r="Q44" i="17"/>
  <c r="V44" i="17"/>
  <c r="G45" i="17"/>
  <c r="I45" i="17"/>
  <c r="K45" i="17"/>
  <c r="M45" i="17"/>
  <c r="O45" i="17"/>
  <c r="Q45" i="17"/>
  <c r="V45" i="17"/>
  <c r="AE49" i="17"/>
  <c r="AF49" i="17"/>
  <c r="G52" i="16"/>
  <c r="BA50" i="16"/>
  <c r="BA49" i="16"/>
  <c r="G8" i="16"/>
  <c r="O8" i="16"/>
  <c r="G9" i="16"/>
  <c r="M9" i="16" s="1"/>
  <c r="M8" i="16" s="1"/>
  <c r="I9" i="16"/>
  <c r="I8" i="16" s="1"/>
  <c r="K9" i="16"/>
  <c r="K8" i="16" s="1"/>
  <c r="O9" i="16"/>
  <c r="Q9" i="16"/>
  <c r="Q8" i="16" s="1"/>
  <c r="V9" i="16"/>
  <c r="V8" i="16" s="1"/>
  <c r="K12" i="16"/>
  <c r="V12" i="16"/>
  <c r="G13" i="16"/>
  <c r="I13" i="16"/>
  <c r="I12" i="16" s="1"/>
  <c r="K13" i="16"/>
  <c r="M13" i="16"/>
  <c r="O13" i="16"/>
  <c r="Q13" i="16"/>
  <c r="Q12" i="16" s="1"/>
  <c r="V13" i="16"/>
  <c r="G15" i="16"/>
  <c r="G12" i="16" s="1"/>
  <c r="I15" i="16"/>
  <c r="K15" i="16"/>
  <c r="O15" i="16"/>
  <c r="O12" i="16" s="1"/>
  <c r="Q15" i="16"/>
  <c r="V15" i="16"/>
  <c r="I17" i="16"/>
  <c r="Q17" i="16"/>
  <c r="G18" i="16"/>
  <c r="G17" i="16" s="1"/>
  <c r="I18" i="16"/>
  <c r="K18" i="16"/>
  <c r="K17" i="16" s="1"/>
  <c r="O18" i="16"/>
  <c r="O17" i="16" s="1"/>
  <c r="Q18" i="16"/>
  <c r="V18" i="16"/>
  <c r="V17" i="16" s="1"/>
  <c r="I19" i="16"/>
  <c r="Q19" i="16"/>
  <c r="G20" i="16"/>
  <c r="M20" i="16" s="1"/>
  <c r="M19" i="16" s="1"/>
  <c r="I20" i="16"/>
  <c r="K20" i="16"/>
  <c r="K19" i="16" s="1"/>
  <c r="O20" i="16"/>
  <c r="O19" i="16" s="1"/>
  <c r="Q20" i="16"/>
  <c r="V20" i="16"/>
  <c r="V19" i="16" s="1"/>
  <c r="G23" i="16"/>
  <c r="G22" i="16" s="1"/>
  <c r="I23" i="16"/>
  <c r="K23" i="16"/>
  <c r="K22" i="16" s="1"/>
  <c r="O23" i="16"/>
  <c r="O22" i="16" s="1"/>
  <c r="Q23" i="16"/>
  <c r="V23" i="16"/>
  <c r="V22" i="16" s="1"/>
  <c r="G24" i="16"/>
  <c r="I24" i="16"/>
  <c r="K24" i="16"/>
  <c r="M24" i="16"/>
  <c r="O24" i="16"/>
  <c r="Q24" i="16"/>
  <c r="V24" i="16"/>
  <c r="G26" i="16"/>
  <c r="M26" i="16" s="1"/>
  <c r="I26" i="16"/>
  <c r="K26" i="16"/>
  <c r="O26" i="16"/>
  <c r="Q26" i="16"/>
  <c r="V26" i="16"/>
  <c r="G27" i="16"/>
  <c r="I27" i="16"/>
  <c r="I22" i="16" s="1"/>
  <c r="K27" i="16"/>
  <c r="M27" i="16"/>
  <c r="O27" i="16"/>
  <c r="Q27" i="16"/>
  <c r="Q22" i="16" s="1"/>
  <c r="V27" i="16"/>
  <c r="G30" i="16"/>
  <c r="I30" i="16"/>
  <c r="I29" i="16" s="1"/>
  <c r="K30" i="16"/>
  <c r="M30" i="16"/>
  <c r="O30" i="16"/>
  <c r="Q30" i="16"/>
  <c r="Q29" i="16" s="1"/>
  <c r="V30" i="16"/>
  <c r="G33" i="16"/>
  <c r="G29" i="16" s="1"/>
  <c r="I33" i="16"/>
  <c r="K33" i="16"/>
  <c r="K29" i="16" s="1"/>
  <c r="O33" i="16"/>
  <c r="O29" i="16" s="1"/>
  <c r="Q33" i="16"/>
  <c r="V33" i="16"/>
  <c r="V29" i="16" s="1"/>
  <c r="G36" i="16"/>
  <c r="I36" i="16"/>
  <c r="K36" i="16"/>
  <c r="M36" i="16"/>
  <c r="O36" i="16"/>
  <c r="Q36" i="16"/>
  <c r="V36" i="16"/>
  <c r="G38" i="16"/>
  <c r="M38" i="16" s="1"/>
  <c r="I38" i="16"/>
  <c r="K38" i="16"/>
  <c r="O38" i="16"/>
  <c r="Q38" i="16"/>
  <c r="V38" i="16"/>
  <c r="G41" i="16"/>
  <c r="M41" i="16" s="1"/>
  <c r="I41" i="16"/>
  <c r="K41" i="16"/>
  <c r="K40" i="16" s="1"/>
  <c r="O41" i="16"/>
  <c r="O40" i="16" s="1"/>
  <c r="Q41" i="16"/>
  <c r="V41" i="16"/>
  <c r="V40" i="16" s="1"/>
  <c r="G42" i="16"/>
  <c r="I42" i="16"/>
  <c r="I40" i="16" s="1"/>
  <c r="K42" i="16"/>
  <c r="M42" i="16"/>
  <c r="O42" i="16"/>
  <c r="Q42" i="16"/>
  <c r="Q40" i="16" s="1"/>
  <c r="V42" i="16"/>
  <c r="G43" i="16"/>
  <c r="M43" i="16" s="1"/>
  <c r="I43" i="16"/>
  <c r="K43" i="16"/>
  <c r="O43" i="16"/>
  <c r="Q43" i="16"/>
  <c r="V43" i="16"/>
  <c r="G45" i="16"/>
  <c r="I45" i="16"/>
  <c r="K45" i="16"/>
  <c r="M45" i="16"/>
  <c r="O45" i="16"/>
  <c r="Q45" i="16"/>
  <c r="V45" i="16"/>
  <c r="G46" i="16"/>
  <c r="M46" i="16" s="1"/>
  <c r="I46" i="16"/>
  <c r="K46" i="16"/>
  <c r="O46" i="16"/>
  <c r="Q46" i="16"/>
  <c r="V46" i="16"/>
  <c r="G47" i="16"/>
  <c r="I47" i="16"/>
  <c r="K47" i="16"/>
  <c r="M47" i="16"/>
  <c r="O47" i="16"/>
  <c r="Q47" i="16"/>
  <c r="V47" i="16"/>
  <c r="G48" i="16"/>
  <c r="M48" i="16" s="1"/>
  <c r="I48" i="16"/>
  <c r="K48" i="16"/>
  <c r="O48" i="16"/>
  <c r="Q48" i="16"/>
  <c r="V48" i="16"/>
  <c r="AE52" i="16"/>
  <c r="AF52" i="16"/>
  <c r="G48" i="15"/>
  <c r="BA46" i="15"/>
  <c r="BA45" i="15"/>
  <c r="G8" i="15"/>
  <c r="I8" i="15"/>
  <c r="O8" i="15"/>
  <c r="Q8" i="15"/>
  <c r="G9" i="15"/>
  <c r="I9" i="15"/>
  <c r="K9" i="15"/>
  <c r="K8" i="15" s="1"/>
  <c r="M9" i="15"/>
  <c r="M8" i="15" s="1"/>
  <c r="O9" i="15"/>
  <c r="Q9" i="15"/>
  <c r="V9" i="15"/>
  <c r="V8" i="15" s="1"/>
  <c r="K12" i="15"/>
  <c r="G13" i="15"/>
  <c r="G12" i="15" s="1"/>
  <c r="I13" i="15"/>
  <c r="I12" i="15" s="1"/>
  <c r="K13" i="15"/>
  <c r="O13" i="15"/>
  <c r="O12" i="15" s="1"/>
  <c r="Q13" i="15"/>
  <c r="Q12" i="15" s="1"/>
  <c r="V13" i="15"/>
  <c r="G14" i="15"/>
  <c r="M14" i="15" s="1"/>
  <c r="I14" i="15"/>
  <c r="K14" i="15"/>
  <c r="O14" i="15"/>
  <c r="Q14" i="15"/>
  <c r="V14" i="15"/>
  <c r="V12" i="15" s="1"/>
  <c r="I16" i="15"/>
  <c r="K16" i="15"/>
  <c r="Q16" i="15"/>
  <c r="V16" i="15"/>
  <c r="G17" i="15"/>
  <c r="G16" i="15" s="1"/>
  <c r="I17" i="15"/>
  <c r="K17" i="15"/>
  <c r="M17" i="15"/>
  <c r="M16" i="15" s="1"/>
  <c r="O17" i="15"/>
  <c r="O16" i="15" s="1"/>
  <c r="Q17" i="15"/>
  <c r="V17" i="15"/>
  <c r="G18" i="15"/>
  <c r="O18" i="15"/>
  <c r="G19" i="15"/>
  <c r="M19" i="15" s="1"/>
  <c r="M18" i="15" s="1"/>
  <c r="I19" i="15"/>
  <c r="I18" i="15" s="1"/>
  <c r="K19" i="15"/>
  <c r="K18" i="15" s="1"/>
  <c r="O19" i="15"/>
  <c r="Q19" i="15"/>
  <c r="Q18" i="15" s="1"/>
  <c r="V19" i="15"/>
  <c r="V18" i="15" s="1"/>
  <c r="K21" i="15"/>
  <c r="V21" i="15"/>
  <c r="G22" i="15"/>
  <c r="G21" i="15" s="1"/>
  <c r="I22" i="15"/>
  <c r="K22" i="15"/>
  <c r="M22" i="15"/>
  <c r="O22" i="15"/>
  <c r="O21" i="15" s="1"/>
  <c r="Q22" i="15"/>
  <c r="V22" i="15"/>
  <c r="G23" i="15"/>
  <c r="M23" i="15" s="1"/>
  <c r="I23" i="15"/>
  <c r="I21" i="15" s="1"/>
  <c r="K23" i="15"/>
  <c r="O23" i="15"/>
  <c r="Q23" i="15"/>
  <c r="Q21" i="15" s="1"/>
  <c r="V23" i="15"/>
  <c r="G24" i="15"/>
  <c r="M24" i="15" s="1"/>
  <c r="I24" i="15"/>
  <c r="K24" i="15"/>
  <c r="O24" i="15"/>
  <c r="Q24" i="15"/>
  <c r="V24" i="15"/>
  <c r="G27" i="15"/>
  <c r="I27" i="15"/>
  <c r="I26" i="15" s="1"/>
  <c r="K27" i="15"/>
  <c r="M27" i="15"/>
  <c r="O27" i="15"/>
  <c r="Q27" i="15"/>
  <c r="Q26" i="15" s="1"/>
  <c r="V27" i="15"/>
  <c r="G31" i="15"/>
  <c r="G26" i="15" s="1"/>
  <c r="I31" i="15"/>
  <c r="K31" i="15"/>
  <c r="O31" i="15"/>
  <c r="O26" i="15" s="1"/>
  <c r="Q31" i="15"/>
  <c r="V31" i="15"/>
  <c r="G35" i="15"/>
  <c r="I35" i="15"/>
  <c r="K35" i="15"/>
  <c r="M35" i="15"/>
  <c r="O35" i="15"/>
  <c r="Q35" i="15"/>
  <c r="V35" i="15"/>
  <c r="G36" i="15"/>
  <c r="M36" i="15" s="1"/>
  <c r="I36" i="15"/>
  <c r="K36" i="15"/>
  <c r="K26" i="15" s="1"/>
  <c r="O36" i="15"/>
  <c r="Q36" i="15"/>
  <c r="V36" i="15"/>
  <c r="V26" i="15" s="1"/>
  <c r="G38" i="15"/>
  <c r="G37" i="15" s="1"/>
  <c r="I38" i="15"/>
  <c r="I37" i="15" s="1"/>
  <c r="K38" i="15"/>
  <c r="K37" i="15" s="1"/>
  <c r="O38" i="15"/>
  <c r="O37" i="15" s="1"/>
  <c r="Q38" i="15"/>
  <c r="Q37" i="15" s="1"/>
  <c r="V38" i="15"/>
  <c r="V37" i="15" s="1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2" i="15"/>
  <c r="I42" i="15"/>
  <c r="K42" i="15"/>
  <c r="M42" i="15"/>
  <c r="O42" i="15"/>
  <c r="Q42" i="15"/>
  <c r="V42" i="15"/>
  <c r="G43" i="15"/>
  <c r="M43" i="15" s="1"/>
  <c r="I43" i="15"/>
  <c r="K43" i="15"/>
  <c r="O43" i="15"/>
  <c r="Q43" i="15"/>
  <c r="V43" i="15"/>
  <c r="G44" i="15"/>
  <c r="I44" i="15"/>
  <c r="K44" i="15"/>
  <c r="M44" i="15"/>
  <c r="O44" i="15"/>
  <c r="Q44" i="15"/>
  <c r="V44" i="15"/>
  <c r="AF48" i="15"/>
  <c r="G51" i="14"/>
  <c r="BA49" i="14"/>
  <c r="BA48" i="14"/>
  <c r="G8" i="14"/>
  <c r="I8" i="14"/>
  <c r="O8" i="14"/>
  <c r="Q8" i="14"/>
  <c r="G9" i="14"/>
  <c r="M9" i="14" s="1"/>
  <c r="M8" i="14" s="1"/>
  <c r="I9" i="14"/>
  <c r="K9" i="14"/>
  <c r="K8" i="14" s="1"/>
  <c r="O9" i="14"/>
  <c r="Q9" i="14"/>
  <c r="V9" i="14"/>
  <c r="V8" i="14" s="1"/>
  <c r="K14" i="14"/>
  <c r="V14" i="14"/>
  <c r="G15" i="14"/>
  <c r="G14" i="14" s="1"/>
  <c r="I15" i="14"/>
  <c r="I14" i="14" s="1"/>
  <c r="K15" i="14"/>
  <c r="O15" i="14"/>
  <c r="O14" i="14" s="1"/>
  <c r="Q15" i="14"/>
  <c r="Q14" i="14" s="1"/>
  <c r="V15" i="14"/>
  <c r="G17" i="14"/>
  <c r="M17" i="14" s="1"/>
  <c r="I17" i="14"/>
  <c r="K17" i="14"/>
  <c r="O17" i="14"/>
  <c r="Q17" i="14"/>
  <c r="V17" i="14"/>
  <c r="K19" i="14"/>
  <c r="O19" i="14"/>
  <c r="V19" i="14"/>
  <c r="G20" i="14"/>
  <c r="G19" i="14" s="1"/>
  <c r="I20" i="14"/>
  <c r="I19" i="14" s="1"/>
  <c r="K20" i="14"/>
  <c r="M20" i="14"/>
  <c r="M19" i="14" s="1"/>
  <c r="O20" i="14"/>
  <c r="Q20" i="14"/>
  <c r="Q19" i="14" s="1"/>
  <c r="V20" i="14"/>
  <c r="G21" i="14"/>
  <c r="K21" i="14"/>
  <c r="O21" i="14"/>
  <c r="V21" i="14"/>
  <c r="G22" i="14"/>
  <c r="I22" i="14"/>
  <c r="I21" i="14" s="1"/>
  <c r="K22" i="14"/>
  <c r="M22" i="14"/>
  <c r="M21" i="14" s="1"/>
  <c r="O22" i="14"/>
  <c r="Q22" i="14"/>
  <c r="Q21" i="14" s="1"/>
  <c r="V22" i="14"/>
  <c r="G25" i="14"/>
  <c r="I25" i="14"/>
  <c r="I24" i="14" s="1"/>
  <c r="K25" i="14"/>
  <c r="M25" i="14"/>
  <c r="O25" i="14"/>
  <c r="Q25" i="14"/>
  <c r="Q24" i="14" s="1"/>
  <c r="V25" i="14"/>
  <c r="G26" i="14"/>
  <c r="G24" i="14" s="1"/>
  <c r="I26" i="14"/>
  <c r="K26" i="14"/>
  <c r="O26" i="14"/>
  <c r="O24" i="14" s="1"/>
  <c r="Q26" i="14"/>
  <c r="V26" i="14"/>
  <c r="G28" i="14"/>
  <c r="I28" i="14"/>
  <c r="K28" i="14"/>
  <c r="M28" i="14"/>
  <c r="O28" i="14"/>
  <c r="Q28" i="14"/>
  <c r="V28" i="14"/>
  <c r="G29" i="14"/>
  <c r="M29" i="14" s="1"/>
  <c r="I29" i="14"/>
  <c r="K29" i="14"/>
  <c r="K24" i="14" s="1"/>
  <c r="O29" i="14"/>
  <c r="Q29" i="14"/>
  <c r="V29" i="14"/>
  <c r="V24" i="14" s="1"/>
  <c r="G32" i="14"/>
  <c r="G31" i="14" s="1"/>
  <c r="I32" i="14"/>
  <c r="K32" i="14"/>
  <c r="K31" i="14" s="1"/>
  <c r="O32" i="14"/>
  <c r="O31" i="14" s="1"/>
  <c r="Q32" i="14"/>
  <c r="V32" i="14"/>
  <c r="V31" i="14" s="1"/>
  <c r="G34" i="14"/>
  <c r="I34" i="14"/>
  <c r="I31" i="14" s="1"/>
  <c r="K34" i="14"/>
  <c r="M34" i="14"/>
  <c r="O34" i="14"/>
  <c r="Q34" i="14"/>
  <c r="Q31" i="14" s="1"/>
  <c r="V34" i="14"/>
  <c r="G36" i="14"/>
  <c r="M36" i="14" s="1"/>
  <c r="I36" i="14"/>
  <c r="K36" i="14"/>
  <c r="O36" i="14"/>
  <c r="Q36" i="14"/>
  <c r="V36" i="14"/>
  <c r="G38" i="14"/>
  <c r="I38" i="14"/>
  <c r="K38" i="14"/>
  <c r="M38" i="14"/>
  <c r="O38" i="14"/>
  <c r="Q38" i="14"/>
  <c r="V38" i="14"/>
  <c r="G40" i="14"/>
  <c r="G41" i="14"/>
  <c r="I41" i="14"/>
  <c r="I40" i="14" s="1"/>
  <c r="K41" i="14"/>
  <c r="M41" i="14"/>
  <c r="O41" i="14"/>
  <c r="Q41" i="14"/>
  <c r="Q40" i="14" s="1"/>
  <c r="V41" i="14"/>
  <c r="G42" i="14"/>
  <c r="M42" i="14" s="1"/>
  <c r="I42" i="14"/>
  <c r="K42" i="14"/>
  <c r="K40" i="14" s="1"/>
  <c r="O42" i="14"/>
  <c r="Q42" i="14"/>
  <c r="V42" i="14"/>
  <c r="V40" i="14" s="1"/>
  <c r="G43" i="14"/>
  <c r="I43" i="14"/>
  <c r="K43" i="14"/>
  <c r="M43" i="14"/>
  <c r="O43" i="14"/>
  <c r="Q43" i="14"/>
  <c r="V43" i="14"/>
  <c r="G45" i="14"/>
  <c r="M45" i="14" s="1"/>
  <c r="I45" i="14"/>
  <c r="K45" i="14"/>
  <c r="O45" i="14"/>
  <c r="O40" i="14" s="1"/>
  <c r="Q45" i="14"/>
  <c r="V45" i="14"/>
  <c r="G46" i="14"/>
  <c r="I46" i="14"/>
  <c r="K46" i="14"/>
  <c r="M46" i="14"/>
  <c r="O46" i="14"/>
  <c r="Q46" i="14"/>
  <c r="V46" i="14"/>
  <c r="G47" i="14"/>
  <c r="M47" i="14" s="1"/>
  <c r="I47" i="14"/>
  <c r="K47" i="14"/>
  <c r="O47" i="14"/>
  <c r="Q47" i="14"/>
  <c r="V47" i="14"/>
  <c r="AF51" i="14"/>
  <c r="G47" i="13"/>
  <c r="BA45" i="13"/>
  <c r="BA44" i="13"/>
  <c r="G8" i="13"/>
  <c r="O8" i="13"/>
  <c r="G9" i="13"/>
  <c r="M9" i="13" s="1"/>
  <c r="M8" i="13" s="1"/>
  <c r="I9" i="13"/>
  <c r="I8" i="13" s="1"/>
  <c r="K9" i="13"/>
  <c r="K8" i="13" s="1"/>
  <c r="O9" i="13"/>
  <c r="Q9" i="13"/>
  <c r="Q8" i="13" s="1"/>
  <c r="V9" i="13"/>
  <c r="V8" i="13" s="1"/>
  <c r="K12" i="13"/>
  <c r="V12" i="13"/>
  <c r="G13" i="13"/>
  <c r="I13" i="13"/>
  <c r="I12" i="13" s="1"/>
  <c r="K13" i="13"/>
  <c r="M13" i="13"/>
  <c r="O13" i="13"/>
  <c r="Q13" i="13"/>
  <c r="Q12" i="13" s="1"/>
  <c r="V13" i="13"/>
  <c r="G14" i="13"/>
  <c r="G12" i="13" s="1"/>
  <c r="I14" i="13"/>
  <c r="K14" i="13"/>
  <c r="O14" i="13"/>
  <c r="O12" i="13" s="1"/>
  <c r="Q14" i="13"/>
  <c r="V14" i="13"/>
  <c r="I16" i="13"/>
  <c r="Q16" i="13"/>
  <c r="G17" i="13"/>
  <c r="G16" i="13" s="1"/>
  <c r="I17" i="13"/>
  <c r="K17" i="13"/>
  <c r="K16" i="13" s="1"/>
  <c r="O17" i="13"/>
  <c r="O16" i="13" s="1"/>
  <c r="Q17" i="13"/>
  <c r="V17" i="13"/>
  <c r="V16" i="13" s="1"/>
  <c r="I18" i="13"/>
  <c r="Q18" i="13"/>
  <c r="G19" i="13"/>
  <c r="M19" i="13" s="1"/>
  <c r="M18" i="13" s="1"/>
  <c r="I19" i="13"/>
  <c r="K19" i="13"/>
  <c r="K18" i="13" s="1"/>
  <c r="O19" i="13"/>
  <c r="O18" i="13" s="1"/>
  <c r="Q19" i="13"/>
  <c r="V19" i="13"/>
  <c r="V18" i="13" s="1"/>
  <c r="G22" i="13"/>
  <c r="G21" i="13" s="1"/>
  <c r="I22" i="13"/>
  <c r="K22" i="13"/>
  <c r="K21" i="13" s="1"/>
  <c r="O22" i="13"/>
  <c r="O21" i="13" s="1"/>
  <c r="Q22" i="13"/>
  <c r="V22" i="13"/>
  <c r="V21" i="13" s="1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I21" i="13" s="1"/>
  <c r="K25" i="13"/>
  <c r="M25" i="13"/>
  <c r="O25" i="13"/>
  <c r="Q25" i="13"/>
  <c r="Q21" i="13" s="1"/>
  <c r="V25" i="13"/>
  <c r="G28" i="13"/>
  <c r="I28" i="13"/>
  <c r="I27" i="13" s="1"/>
  <c r="K28" i="13"/>
  <c r="M28" i="13"/>
  <c r="O28" i="13"/>
  <c r="Q28" i="13"/>
  <c r="Q27" i="13" s="1"/>
  <c r="V28" i="13"/>
  <c r="G30" i="13"/>
  <c r="G27" i="13" s="1"/>
  <c r="I30" i="13"/>
  <c r="K30" i="13"/>
  <c r="K27" i="13" s="1"/>
  <c r="O30" i="13"/>
  <c r="O27" i="13" s="1"/>
  <c r="Q30" i="13"/>
  <c r="V30" i="13"/>
  <c r="V27" i="13" s="1"/>
  <c r="G32" i="13"/>
  <c r="I32" i="13"/>
  <c r="K32" i="13"/>
  <c r="M32" i="13"/>
  <c r="O32" i="13"/>
  <c r="Q32" i="13"/>
  <c r="V32" i="13"/>
  <c r="G34" i="13"/>
  <c r="M34" i="13" s="1"/>
  <c r="I34" i="13"/>
  <c r="K34" i="13"/>
  <c r="O34" i="13"/>
  <c r="Q34" i="13"/>
  <c r="V34" i="13"/>
  <c r="G37" i="13"/>
  <c r="M37" i="13" s="1"/>
  <c r="I37" i="13"/>
  <c r="K37" i="13"/>
  <c r="K36" i="13" s="1"/>
  <c r="O37" i="13"/>
  <c r="O36" i="13" s="1"/>
  <c r="Q37" i="13"/>
  <c r="V37" i="13"/>
  <c r="V36" i="13" s="1"/>
  <c r="G38" i="13"/>
  <c r="I38" i="13"/>
  <c r="I36" i="13" s="1"/>
  <c r="K38" i="13"/>
  <c r="M38" i="13"/>
  <c r="O38" i="13"/>
  <c r="Q38" i="13"/>
  <c r="Q36" i="13" s="1"/>
  <c r="V38" i="13"/>
  <c r="G39" i="13"/>
  <c r="M39" i="13" s="1"/>
  <c r="I39" i="13"/>
  <c r="K39" i="13"/>
  <c r="O39" i="13"/>
  <c r="Q39" i="13"/>
  <c r="V39" i="13"/>
  <c r="G41" i="13"/>
  <c r="I41" i="13"/>
  <c r="K41" i="13"/>
  <c r="M41" i="13"/>
  <c r="O41" i="13"/>
  <c r="Q41" i="13"/>
  <c r="V41" i="13"/>
  <c r="G42" i="13"/>
  <c r="M42" i="13" s="1"/>
  <c r="I42" i="13"/>
  <c r="K42" i="13"/>
  <c r="O42" i="13"/>
  <c r="Q42" i="13"/>
  <c r="V42" i="13"/>
  <c r="G43" i="13"/>
  <c r="I43" i="13"/>
  <c r="K43" i="13"/>
  <c r="M43" i="13"/>
  <c r="O43" i="13"/>
  <c r="Q43" i="13"/>
  <c r="V43" i="13"/>
  <c r="AE47" i="13"/>
  <c r="AF47" i="13"/>
  <c r="G53" i="12"/>
  <c r="BA51" i="12"/>
  <c r="BA50" i="12"/>
  <c r="G8" i="12"/>
  <c r="O8" i="12"/>
  <c r="G9" i="12"/>
  <c r="M9" i="12" s="1"/>
  <c r="M8" i="12" s="1"/>
  <c r="I9" i="12"/>
  <c r="I8" i="12" s="1"/>
  <c r="K9" i="12"/>
  <c r="K8" i="12" s="1"/>
  <c r="O9" i="12"/>
  <c r="Q9" i="12"/>
  <c r="Q8" i="12" s="1"/>
  <c r="V9" i="12"/>
  <c r="V8" i="12" s="1"/>
  <c r="K16" i="12"/>
  <c r="V16" i="12"/>
  <c r="G17" i="12"/>
  <c r="I17" i="12"/>
  <c r="I16" i="12" s="1"/>
  <c r="K17" i="12"/>
  <c r="M17" i="12"/>
  <c r="O17" i="12"/>
  <c r="Q17" i="12"/>
  <c r="Q16" i="12" s="1"/>
  <c r="V17" i="12"/>
  <c r="G19" i="12"/>
  <c r="G16" i="12" s="1"/>
  <c r="I19" i="12"/>
  <c r="K19" i="12"/>
  <c r="O19" i="12"/>
  <c r="O16" i="12" s="1"/>
  <c r="Q19" i="12"/>
  <c r="V19" i="12"/>
  <c r="I21" i="12"/>
  <c r="Q21" i="12"/>
  <c r="G22" i="12"/>
  <c r="G21" i="12" s="1"/>
  <c r="I22" i="12"/>
  <c r="K22" i="12"/>
  <c r="K21" i="12" s="1"/>
  <c r="O22" i="12"/>
  <c r="O21" i="12" s="1"/>
  <c r="Q22" i="12"/>
  <c r="V22" i="12"/>
  <c r="V21" i="12" s="1"/>
  <c r="I23" i="12"/>
  <c r="Q23" i="12"/>
  <c r="G24" i="12"/>
  <c r="M24" i="12" s="1"/>
  <c r="M23" i="12" s="1"/>
  <c r="I24" i="12"/>
  <c r="K24" i="12"/>
  <c r="K23" i="12" s="1"/>
  <c r="O24" i="12"/>
  <c r="O23" i="12" s="1"/>
  <c r="Q24" i="12"/>
  <c r="V24" i="12"/>
  <c r="V23" i="12" s="1"/>
  <c r="G27" i="12"/>
  <c r="G26" i="12" s="1"/>
  <c r="I27" i="12"/>
  <c r="K27" i="12"/>
  <c r="K26" i="12" s="1"/>
  <c r="O27" i="12"/>
  <c r="O26" i="12" s="1"/>
  <c r="Q27" i="12"/>
  <c r="V27" i="12"/>
  <c r="V26" i="12" s="1"/>
  <c r="G28" i="12"/>
  <c r="I28" i="12"/>
  <c r="K28" i="12"/>
  <c r="M28" i="12"/>
  <c r="O28" i="12"/>
  <c r="Q28" i="12"/>
  <c r="V28" i="12"/>
  <c r="G30" i="12"/>
  <c r="M30" i="12" s="1"/>
  <c r="I30" i="12"/>
  <c r="K30" i="12"/>
  <c r="O30" i="12"/>
  <c r="Q30" i="12"/>
  <c r="V30" i="12"/>
  <c r="G31" i="12"/>
  <c r="I31" i="12"/>
  <c r="I26" i="12" s="1"/>
  <c r="K31" i="12"/>
  <c r="M31" i="12"/>
  <c r="O31" i="12"/>
  <c r="Q31" i="12"/>
  <c r="Q26" i="12" s="1"/>
  <c r="V31" i="12"/>
  <c r="G34" i="12"/>
  <c r="I34" i="12"/>
  <c r="I33" i="12" s="1"/>
  <c r="K34" i="12"/>
  <c r="M34" i="12"/>
  <c r="O34" i="12"/>
  <c r="Q34" i="12"/>
  <c r="Q33" i="12" s="1"/>
  <c r="V34" i="12"/>
  <c r="G36" i="12"/>
  <c r="G33" i="12" s="1"/>
  <c r="I36" i="12"/>
  <c r="K36" i="12"/>
  <c r="K33" i="12" s="1"/>
  <c r="O36" i="12"/>
  <c r="O33" i="12" s="1"/>
  <c r="Q36" i="12"/>
  <c r="V36" i="12"/>
  <c r="V33" i="12" s="1"/>
  <c r="G38" i="12"/>
  <c r="I38" i="12"/>
  <c r="K38" i="12"/>
  <c r="M38" i="12"/>
  <c r="O38" i="12"/>
  <c r="Q38" i="12"/>
  <c r="V38" i="12"/>
  <c r="G40" i="12"/>
  <c r="M40" i="12" s="1"/>
  <c r="I40" i="12"/>
  <c r="K40" i="12"/>
  <c r="O40" i="12"/>
  <c r="Q40" i="12"/>
  <c r="V40" i="12"/>
  <c r="G43" i="12"/>
  <c r="M43" i="12" s="1"/>
  <c r="I43" i="12"/>
  <c r="K43" i="12"/>
  <c r="K42" i="12" s="1"/>
  <c r="O43" i="12"/>
  <c r="O42" i="12" s="1"/>
  <c r="Q43" i="12"/>
  <c r="V43" i="12"/>
  <c r="V42" i="12" s="1"/>
  <c r="G44" i="12"/>
  <c r="I44" i="12"/>
  <c r="K44" i="12"/>
  <c r="M44" i="12"/>
  <c r="O44" i="12"/>
  <c r="Q44" i="12"/>
  <c r="V44" i="12"/>
  <c r="G45" i="12"/>
  <c r="M45" i="12" s="1"/>
  <c r="I45" i="12"/>
  <c r="K45" i="12"/>
  <c r="O45" i="12"/>
  <c r="Q45" i="12"/>
  <c r="V45" i="12"/>
  <c r="G47" i="12"/>
  <c r="I47" i="12"/>
  <c r="I42" i="12" s="1"/>
  <c r="K47" i="12"/>
  <c r="M47" i="12"/>
  <c r="O47" i="12"/>
  <c r="Q47" i="12"/>
  <c r="Q42" i="12" s="1"/>
  <c r="V47" i="12"/>
  <c r="G48" i="12"/>
  <c r="M48" i="12" s="1"/>
  <c r="I48" i="12"/>
  <c r="K48" i="12"/>
  <c r="O48" i="12"/>
  <c r="Q48" i="12"/>
  <c r="V48" i="12"/>
  <c r="G49" i="12"/>
  <c r="I49" i="12"/>
  <c r="K49" i="12"/>
  <c r="M49" i="12"/>
  <c r="O49" i="12"/>
  <c r="Q49" i="12"/>
  <c r="V49" i="12"/>
  <c r="AE53" i="12"/>
  <c r="AF53" i="12"/>
  <c r="I20" i="1"/>
  <c r="I19" i="1"/>
  <c r="I18" i="1"/>
  <c r="I17" i="1"/>
  <c r="I16" i="1"/>
  <c r="I98" i="1"/>
  <c r="J97" i="1" s="1"/>
  <c r="J88" i="1"/>
  <c r="J84" i="1"/>
  <c r="F58" i="1"/>
  <c r="G58" i="1"/>
  <c r="G25" i="1" s="1"/>
  <c r="A25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I39" i="1" s="1"/>
  <c r="I58" i="1" s="1"/>
  <c r="J28" i="1"/>
  <c r="J26" i="1"/>
  <c r="G38" i="1"/>
  <c r="F38" i="1"/>
  <c r="J23" i="1"/>
  <c r="J24" i="1"/>
  <c r="J25" i="1"/>
  <c r="J27" i="1"/>
  <c r="E24" i="1"/>
  <c r="E26" i="1"/>
  <c r="J90" i="1" l="1"/>
  <c r="J86" i="1"/>
  <c r="J92" i="1"/>
  <c r="J87" i="1"/>
  <c r="J95" i="1"/>
  <c r="J93" i="1"/>
  <c r="J91" i="1"/>
  <c r="J89" i="1"/>
  <c r="J94" i="1"/>
  <c r="J85" i="1"/>
  <c r="J96" i="1"/>
  <c r="J83" i="1"/>
  <c r="G26" i="1"/>
  <c r="A26" i="1"/>
  <c r="G28" i="1"/>
  <c r="G23" i="1"/>
  <c r="M64" i="27"/>
  <c r="M63" i="27" s="1"/>
  <c r="M52" i="27"/>
  <c r="M32" i="27"/>
  <c r="M31" i="27" s="1"/>
  <c r="M12" i="27"/>
  <c r="M8" i="27" s="1"/>
  <c r="M19" i="26"/>
  <c r="M9" i="26"/>
  <c r="M8" i="26" s="1"/>
  <c r="AE29" i="26"/>
  <c r="M38" i="25"/>
  <c r="M22" i="25"/>
  <c r="G22" i="25"/>
  <c r="M30" i="25"/>
  <c r="M29" i="25" s="1"/>
  <c r="M13" i="25"/>
  <c r="M12" i="25" s="1"/>
  <c r="AE49" i="25"/>
  <c r="M36" i="24"/>
  <c r="M20" i="24"/>
  <c r="M28" i="24"/>
  <c r="M27" i="24" s="1"/>
  <c r="M13" i="24"/>
  <c r="M12" i="24" s="1"/>
  <c r="AE47" i="24"/>
  <c r="M21" i="23"/>
  <c r="M41" i="23"/>
  <c r="M36" i="23" s="1"/>
  <c r="M28" i="23"/>
  <c r="M27" i="23" s="1"/>
  <c r="M13" i="23"/>
  <c r="M12" i="23" s="1"/>
  <c r="M34" i="22"/>
  <c r="M21" i="22"/>
  <c r="G18" i="22"/>
  <c r="M17" i="22"/>
  <c r="M16" i="22" s="1"/>
  <c r="M14" i="22"/>
  <c r="M12" i="22" s="1"/>
  <c r="M38" i="21"/>
  <c r="G38" i="21"/>
  <c r="M31" i="21"/>
  <c r="M30" i="21" s="1"/>
  <c r="M9" i="21"/>
  <c r="M8" i="21" s="1"/>
  <c r="AE50" i="21"/>
  <c r="M20" i="20"/>
  <c r="M27" i="20"/>
  <c r="M26" i="20" s="1"/>
  <c r="M13" i="20"/>
  <c r="M12" i="20" s="1"/>
  <c r="AE37" i="20"/>
  <c r="G20" i="20"/>
  <c r="M27" i="19"/>
  <c r="M26" i="19" s="1"/>
  <c r="M22" i="19"/>
  <c r="M20" i="19" s="1"/>
  <c r="M13" i="19"/>
  <c r="M12" i="19" s="1"/>
  <c r="AE37" i="19"/>
  <c r="M22" i="18"/>
  <c r="M13" i="18"/>
  <c r="M12" i="18" s="1"/>
  <c r="AE40" i="18"/>
  <c r="M30" i="18"/>
  <c r="M29" i="18" s="1"/>
  <c r="M38" i="17"/>
  <c r="G38" i="17"/>
  <c r="M23" i="17"/>
  <c r="M22" i="17" s="1"/>
  <c r="G19" i="17"/>
  <c r="M18" i="17"/>
  <c r="M17" i="17" s="1"/>
  <c r="M32" i="17"/>
  <c r="M29" i="17" s="1"/>
  <c r="M15" i="17"/>
  <c r="M12" i="17" s="1"/>
  <c r="M40" i="16"/>
  <c r="G40" i="16"/>
  <c r="M23" i="16"/>
  <c r="M22" i="16" s="1"/>
  <c r="G19" i="16"/>
  <c r="M18" i="16"/>
  <c r="M17" i="16" s="1"/>
  <c r="M33" i="16"/>
  <c r="M29" i="16" s="1"/>
  <c r="M15" i="16"/>
  <c r="M12" i="16" s="1"/>
  <c r="M21" i="15"/>
  <c r="M38" i="15"/>
  <c r="M37" i="15" s="1"/>
  <c r="M31" i="15"/>
  <c r="M26" i="15" s="1"/>
  <c r="M13" i="15"/>
  <c r="M12" i="15" s="1"/>
  <c r="AE48" i="15"/>
  <c r="M40" i="14"/>
  <c r="M32" i="14"/>
  <c r="M31" i="14" s="1"/>
  <c r="M26" i="14"/>
  <c r="M24" i="14" s="1"/>
  <c r="M15" i="14"/>
  <c r="M14" i="14" s="1"/>
  <c r="AE51" i="14"/>
  <c r="M36" i="13"/>
  <c r="G36" i="13"/>
  <c r="M22" i="13"/>
  <c r="M21" i="13" s="1"/>
  <c r="G18" i="13"/>
  <c r="M17" i="13"/>
  <c r="M16" i="13" s="1"/>
  <c r="M30" i="13"/>
  <c r="M27" i="13" s="1"/>
  <c r="M14" i="13"/>
  <c r="M12" i="13" s="1"/>
  <c r="M42" i="12"/>
  <c r="G42" i="12"/>
  <c r="M27" i="12"/>
  <c r="M26" i="12" s="1"/>
  <c r="G23" i="12"/>
  <c r="M22" i="12"/>
  <c r="M21" i="12" s="1"/>
  <c r="M36" i="12"/>
  <c r="M33" i="12" s="1"/>
  <c r="M19" i="12"/>
  <c r="M16" i="12" s="1"/>
  <c r="I21" i="1"/>
  <c r="J57" i="1"/>
  <c r="J53" i="1"/>
  <c r="J49" i="1"/>
  <c r="J45" i="1"/>
  <c r="J41" i="1"/>
  <c r="J39" i="1"/>
  <c r="J58" i="1" s="1"/>
  <c r="J42" i="1"/>
  <c r="J52" i="1"/>
  <c r="J44" i="1"/>
  <c r="J54" i="1"/>
  <c r="J50" i="1"/>
  <c r="J46" i="1"/>
  <c r="J55" i="1"/>
  <c r="J51" i="1"/>
  <c r="J47" i="1"/>
  <c r="J43" i="1"/>
  <c r="J56" i="1"/>
  <c r="J48" i="1"/>
  <c r="H58" i="1"/>
  <c r="J98" i="1" l="1"/>
  <c r="A23" i="1"/>
  <c r="G24" i="1" l="1"/>
  <c r="A27" i="1" s="1"/>
  <c r="A24" i="1"/>
  <c r="A29" i="1" l="1"/>
  <c r="G29" i="1"/>
  <c r="G2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2E8FE4BD-F119-4BB0-93DE-4822453E563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75E6D7B-1976-4804-9FC2-C2BB3E4FD7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3A4AB605-6577-4E9C-8BF7-546AAD2D9D9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CBDFA8F-2D76-465D-B002-2B91A8987B7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71E8A8CA-4B0A-4D5F-AE97-ED415477775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C43C1DB-9C7F-4FA2-86D0-E73BA1B5419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258FC93-68CC-4366-9F32-678602C0613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8A28BA0-4422-401E-AC74-2E9B74EE6C2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46825074-1405-42A8-9C9C-A46E98EBE9A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2811E43-6F24-4F97-BF07-1B46F061D08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D3656A25-2994-4BBC-8A62-8A627E5B337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14FDD26-4F0E-4B75-A523-607663E445BA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2B65A9AE-C554-4376-ACE8-C1B4936B476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93698D8-C890-4724-8C33-486432FFD19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E265BC96-CD67-409C-A292-298E9AA4AFE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79B9E7F-11CE-4FD5-84F1-7FBC09F0F34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1DC58F01-5567-449C-8EED-A62A4E377FA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5F4CEAA-15A6-4E12-883E-A506A4560AE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88952867-49D0-485B-9966-8193F5ED3A0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962F38A-26E8-482B-A007-A75795DDC9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A621EA51-B180-4B65-A45E-2EE35F31E4E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0DFD113-F705-4A57-ABEF-109CE8FA534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4CBDD3C5-055D-4386-AEE3-2FB176FC839F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3C9FD02-59DA-477F-B1EC-59A05676819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FAA17D25-1805-4EB0-B90E-23BFF45268B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6DE7090-B6A4-4C80-8B64-52D5FD8905A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07BBE276-85FA-44C6-A4DF-DF55CD7D8449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B42BCF46-E9DC-4D86-AC14-DEAA2CF69F9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5075F60A-946C-4403-84AB-D3B29DFD380A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7ECDAC3-6EDD-45CE-A5AC-B6B1AA0E1AF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Vala</author>
  </authors>
  <commentList>
    <comment ref="S6" authorId="0" shapeId="0" xr:uid="{BA9095B7-D4D8-4C86-8EE4-7D5CE994026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743C37F-827E-461F-9D50-DBD10D397771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<sst xmlns="http://schemas.openxmlformats.org/spreadsheetml/2006/main" count="4415" uniqueCount="482">
  <si>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</si>
  <si>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</si>
  <si>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</si>
  <si>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</si>
  <si>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</si>
  <si>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</si>
  <si>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</si>
  <si>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</si>
  <si>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</si>
  <si>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</si>
  <si>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</si>
  <si>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</si>
  <si>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</si>
  <si>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</si>
  <si>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</si>
  <si>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</si>
  <si>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</si>
  <si>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</si>
  <si>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</si>
  <si>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</si>
  <si>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</si>
  <si>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</si>
  <si>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</si>
  <si>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</si>
  <si>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</si>
  <si>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</si>
  <si>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</si>
  <si>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</si>
  <si>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</si>
  <si>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</si>
  <si>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</si>
  <si>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</si>
  <si>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</si>
  <si>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</si>
  <si>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</si>
  <si>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</si>
  <si>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</si>
  <si>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</si>
  <si>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</si>
  <si>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</si>
  <si>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</si>
  <si>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</si>
  <si>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</si>
  <si>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628-M5-1</t>
  </si>
  <si>
    <t>BD Mazourova 5-1, Brno - opravy stupaček</t>
  </si>
  <si>
    <t>5.2.2024</t>
  </si>
  <si>
    <t>Stavba</t>
  </si>
  <si>
    <t>Stavební objekt</t>
  </si>
  <si>
    <t>M5-1</t>
  </si>
  <si>
    <t>Mazourova 5-1</t>
  </si>
  <si>
    <t>A</t>
  </si>
  <si>
    <t>Typ A (počet 29)</t>
  </si>
  <si>
    <t>B</t>
  </si>
  <si>
    <t>Typ B (počet 1)</t>
  </si>
  <si>
    <t>C</t>
  </si>
  <si>
    <t>Typ C (počet 3)</t>
  </si>
  <si>
    <t>D</t>
  </si>
  <si>
    <t>Typ D (počet 1)</t>
  </si>
  <si>
    <t>N1</t>
  </si>
  <si>
    <t>Typ N1 (počet 3)</t>
  </si>
  <si>
    <t>N23</t>
  </si>
  <si>
    <t>Typ N23 (počet 6)</t>
  </si>
  <si>
    <t>N45</t>
  </si>
  <si>
    <t>Typ N45 (počet 3)</t>
  </si>
  <si>
    <t>N6</t>
  </si>
  <si>
    <t>Typ N6 (počet 1)</t>
  </si>
  <si>
    <t>N7</t>
  </si>
  <si>
    <t>Typ N7 (počet 1)</t>
  </si>
  <si>
    <t>PR</t>
  </si>
  <si>
    <t>Prostupy do instalačního podlaží</t>
  </si>
  <si>
    <t>S1</t>
  </si>
  <si>
    <t>Typ S1 (počet 1)</t>
  </si>
  <si>
    <t>S2</t>
  </si>
  <si>
    <t>Typ S2 (počet 1)</t>
  </si>
  <si>
    <t>S3</t>
  </si>
  <si>
    <t>Typ S3 (počet 2)</t>
  </si>
  <si>
    <t>S5</t>
  </si>
  <si>
    <t>Typ S5 (počet 1)</t>
  </si>
  <si>
    <t>VRN</t>
  </si>
  <si>
    <t>Společné náklady</t>
  </si>
  <si>
    <t>ZTI</t>
  </si>
  <si>
    <t>Zdravotechnické rozvody a instalace</t>
  </si>
  <si>
    <t>Celkem za stavbu</t>
  </si>
  <si>
    <t>CZK</t>
  </si>
  <si>
    <t>#POPS</t>
  </si>
  <si>
    <t>Popis stavby: 628-M5-1 - BD Mazourova 5-1, Brno - opravy stupaček</t>
  </si>
  <si>
    <t>#POPO</t>
  </si>
  <si>
    <t>Popis objektu: M5-1 - Mazourova 5-1</t>
  </si>
  <si>
    <t>#POPR</t>
  </si>
  <si>
    <t>Popis rozpočtu: A - Typ A (počet 29)</t>
  </si>
  <si>
    <t>Popis rozpočtu: B - Typ B (počet 1)</t>
  </si>
  <si>
    <t>Popis rozpočtu: C - Typ C (počet 3)</t>
  </si>
  <si>
    <t>Popis rozpočtu: D - Typ D (počet 1)</t>
  </si>
  <si>
    <t>Popis rozpočtu: N1 - Typ N1 (počet 3)</t>
  </si>
  <si>
    <t>Popis rozpočtu: N23 - Typ N23 (počet 6)</t>
  </si>
  <si>
    <t>Popis rozpočtu: N45 - Typ N45 (počet 3)</t>
  </si>
  <si>
    <t>Popis rozpočtu: N6 - Typ N6 (počet 1)</t>
  </si>
  <si>
    <t>Popis rozpočtu: N7 - Typ N7 (počet 1)</t>
  </si>
  <si>
    <t>Popis rozpočtu: PR - Prostupy do instalačního podlaží</t>
  </si>
  <si>
    <t>Popis rozpočtu: S1 - Typ S1 (počet 1)</t>
  </si>
  <si>
    <t>Popis rozpočtu: S2 - Typ S2 (počet 1)</t>
  </si>
  <si>
    <t>Popis rozpočtu: S3 - Typ S3 (počet 2)</t>
  </si>
  <si>
    <t>Popis rozpočtu: S5 - Typ S5 (počet 1)</t>
  </si>
  <si>
    <t>Popis rozpočtu: VRN - Společné náklady</t>
  </si>
  <si>
    <t>Popis rozpočtu: ZTI - Zdravotechnické rozvody a instalace</t>
  </si>
  <si>
    <t>Rekapitulace dílů</t>
  </si>
  <si>
    <t>Typ dílu</t>
  </si>
  <si>
    <t>00</t>
  </si>
  <si>
    <t>Poznámky</t>
  </si>
  <si>
    <t>4</t>
  </si>
  <si>
    <t>Vodorovné konstrukce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</si>
  <si>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</si>
  <si>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</si>
  <si>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</si>
  <si>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</si>
  <si>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</si>
  <si>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</si>
  <si>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OST</t>
  </si>
  <si>
    <t>Ostatní</t>
  </si>
  <si>
    <t>721</t>
  </si>
  <si>
    <t>Zdravotechnika - páteřní rozvody v instalačním kanále</t>
  </si>
  <si>
    <t>722</t>
  </si>
  <si>
    <t>Zdravotechnika - vnitřní vodovod</t>
  </si>
  <si>
    <t>725</t>
  </si>
  <si>
    <t>Zařizovací předměty</t>
  </si>
  <si>
    <t>727</t>
  </si>
  <si>
    <t>Zdravotechnika - požární ochrana</t>
  </si>
  <si>
    <t>771</t>
  </si>
  <si>
    <t>Podlahy z dlaždic a obklady</t>
  </si>
  <si>
    <t>784</t>
  </si>
  <si>
    <t>Malby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</si>
  <si>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</si>
  <si>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</si>
  <si>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</si>
  <si>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</si>
  <si>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</si>
  <si>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</si>
  <si>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</si>
  <si>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</si>
  <si>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</si>
  <si>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</si>
  <si>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</si>
  <si>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</si>
  <si>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</si>
  <si>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</si>
  <si>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</si>
  <si>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</si>
  <si>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</si>
  <si>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</si>
  <si>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</si>
  <si>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</si>
  <si>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</si>
  <si>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</si>
  <si>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</si>
  <si>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</si>
  <si>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</si>
  <si>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</si>
  <si>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</si>
  <si>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</si>
  <si>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</si>
  <si>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</si>
  <si>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</si>
  <si>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</si>
  <si>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</si>
  <si>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</si>
  <si>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001</t>
  </si>
  <si>
    <t>Počet jader typu A</t>
  </si>
  <si>
    <t>ks</t>
  </si>
  <si>
    <t>Vlastní</t>
  </si>
  <si>
    <t>Indiv</t>
  </si>
  <si>
    <t>Práce</t>
  </si>
  <si>
    <t>Běžná</t>
  </si>
  <si>
    <t>POL1_</t>
  </si>
  <si>
    <t xml:space="preserve">Mazourova 5-1, Brno : </t>
  </si>
  <si>
    <t>VV</t>
  </si>
  <si>
    <t>1.NP : 2</t>
  </si>
  <si>
    <t>2.NP : 7</t>
  </si>
  <si>
    <t>3.NP : 6</t>
  </si>
  <si>
    <t>4.NP : 8</t>
  </si>
  <si>
    <t>5.NP : 6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</si>
  <si>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</si>
  <si>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</si>
  <si>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m2</t>
  </si>
  <si>
    <t>801-1</t>
  </si>
  <si>
    <t>RTS 24/ I</t>
  </si>
  <si>
    <t>RTS 22/ II</t>
  </si>
  <si>
    <t>20,0*29</t>
  </si>
  <si>
    <t>909      R00</t>
  </si>
  <si>
    <t>Hzs-nezmeritelne stavebni prace</t>
  </si>
  <si>
    <t>h</t>
  </si>
  <si>
    <t>Prav.M</t>
  </si>
  <si>
    <t>HZS</t>
  </si>
  <si>
    <t>Nachový</t>
  </si>
  <si>
    <t>POL10_</t>
  </si>
  <si>
    <t>zednické výpomoci řemeslům : 5,0*29</t>
  </si>
  <si>
    <t>974054713R00</t>
  </si>
  <si>
    <t>Dodatečné vyřezání otvoru ve stěně ze sádrokartonových desek, nad 0,5 m2 do 1 m2</t>
  </si>
  <si>
    <t>kus</t>
  </si>
  <si>
    <t>801-3</t>
  </si>
  <si>
    <t>RTS 23/ II</t>
  </si>
  <si>
    <t>Žlutá</t>
  </si>
  <si>
    <t>999281151R00</t>
  </si>
  <si>
    <t>Přesun hmot pro opravy a údržbu objektů pro opravy a údržbu dosavadních objektů včetně vnějších plášťů  výšky do 25 m, nošením</t>
  </si>
  <si>
    <t>t</t>
  </si>
  <si>
    <t>801-4</t>
  </si>
  <si>
    <t>Přesun hmot</t>
  </si>
  <si>
    <t>POL7_</t>
  </si>
  <si>
    <t>oborů 801, 803, 811 a 812</t>
  </si>
  <si>
    <t>SPI</t>
  </si>
  <si>
    <t>725989101R00</t>
  </si>
  <si>
    <t>Montáž dvířek kovových i plastových</t>
  </si>
  <si>
    <t>800-721</t>
  </si>
  <si>
    <t>725903</t>
  </si>
  <si>
    <t>Demontáž a zpětná montáž koupelnového nábytku</t>
  </si>
  <si>
    <t>1,0*29</t>
  </si>
  <si>
    <t>28901</t>
  </si>
  <si>
    <t>Revizní dvířka plastová 600x800 se zámkem MKOM42</t>
  </si>
  <si>
    <t>Specifikace</t>
  </si>
  <si>
    <t>POL3_</t>
  </si>
  <si>
    <t>998725203R00</t>
  </si>
  <si>
    <t>Přesun hmot pro zařizovací předměty v objektech výšky do 24 m</t>
  </si>
  <si>
    <t>vodorovně do 50 m</t>
  </si>
  <si>
    <t>784191101R00</t>
  </si>
  <si>
    <t>Příprava povrchu Penetrace (napouštění) podkladu disperzní, jednonásobná</t>
  </si>
  <si>
    <t>800-784</t>
  </si>
  <si>
    <t>((2,3-2,03)*(0,86+0,95)*2+0,86*0,95)*29</t>
  </si>
  <si>
    <t>784195212R00</t>
  </si>
  <si>
    <t>Malby z malířských směsí otěruvzdorných,  , bělost 82 %, dvojnásobné</t>
  </si>
  <si>
    <t>784011221RT2</t>
  </si>
  <si>
    <t>Ostatní práce zakrytí předmětů,  , včetně dodávky fólie tl. 0,04 mm</t>
  </si>
  <si>
    <t>20*29</t>
  </si>
  <si>
    <t>784011222RT2</t>
  </si>
  <si>
    <t>Ostatní práce zakrytí podlah,  , včetně papírové lepenky</t>
  </si>
  <si>
    <t>979011211R00</t>
  </si>
  <si>
    <t>Svislá doprava suti a vybouraných hmot nošením za prvé podlaží nad základním podlažím</t>
  </si>
  <si>
    <t>Přesun suti</t>
  </si>
  <si>
    <t>POL8_</t>
  </si>
  <si>
    <t>979011219R00</t>
  </si>
  <si>
    <t>Svislá doprava suti a vybouraných hmot nošením příplatek zakaždé další podlaží nad prvním základním podlažím</t>
  </si>
  <si>
    <t>979081111RT2</t>
  </si>
  <si>
    <t>Odvoz suti a vybouraných hmot na skládku do 1 km</t>
  </si>
  <si>
    <t>Včetně naložení na dopravní prostředek a složení na skládku, bez poplatku za skládku.</t>
  </si>
  <si>
    <t>POP</t>
  </si>
  <si>
    <t>979081121RT2</t>
  </si>
  <si>
    <t>Odvoz suti a vybouraných hmot na skládku příplatek za každý další 1 km</t>
  </si>
  <si>
    <t>979990110R00</t>
  </si>
  <si>
    <t>Poplatek za uložení, sádrokartonové desky,  , skupina 17 08 02 z Katalogu odpadů</t>
  </si>
  <si>
    <t>979087311R00</t>
  </si>
  <si>
    <t>Vodorovné přemístění suti nošením k místu nakládky vodorovné přemístění suti nošením nebo přehozením, na vzdálenost 10 m</t>
  </si>
  <si>
    <t>800-2</t>
  </si>
  <si>
    <t>nebo vybouraných hmot nošením nebo přehazováním k místu nakládky přístupnému normálním dopravním prostředkům do 10 m,</t>
  </si>
  <si>
    <t>S naložením suti nebo vybouraných hmot do dopravního prostředku a na jejich vyložením, popřípadě přeložením na normální dopravní prostředek.</t>
  </si>
  <si>
    <t>SUM</t>
  </si>
  <si>
    <t>END</t>
  </si>
  <si>
    <t>Počet jader typu B</t>
  </si>
  <si>
    <t>5.NP : 1</t>
  </si>
  <si>
    <t>zednické výpomoci řemeslům : 5,0</t>
  </si>
  <si>
    <t>((2,35-2,03)*(0,86+0,95)*2+0,86*0,95)</t>
  </si>
  <si>
    <t>20,0</t>
  </si>
  <si>
    <t>Poplatek za skládku za uložení, sádrokartonové desky,  , skupina 17 08 02 z Katalogu odpadů</t>
  </si>
  <si>
    <t>Počet jader typu C</t>
  </si>
  <si>
    <t>2.NP : 1</t>
  </si>
  <si>
    <t>4.NP : 1</t>
  </si>
  <si>
    <t>20,0*3</t>
  </si>
  <si>
    <t>zednické výpomoci řemeslům : 5,0*3</t>
  </si>
  <si>
    <t>1,0*3</t>
  </si>
  <si>
    <t>((2,65-2,03)*(0,86+0,95)*2+0,86+0,95)*3</t>
  </si>
  <si>
    <t>Počet jader typu D</t>
  </si>
  <si>
    <t>3.NP : 1</t>
  </si>
  <si>
    <t>podhled : 0,86*0,95</t>
  </si>
  <si>
    <t>SDK přestěna nad ker.obkladem : 0,86*(2,45-2,03)</t>
  </si>
  <si>
    <t>ostatní stěny nad ker.obkladem : (0,1+0,15+0,95*2)*(2,45-2,03)</t>
  </si>
  <si>
    <t>Počet jader typu N1</t>
  </si>
  <si>
    <t xml:space="preserve">Krásného 45-55, Brno : </t>
  </si>
  <si>
    <t>6.NP : 3</t>
  </si>
  <si>
    <t>stěny nad obkladem : ((2,55-2,03)*(2,1+2,2)*2)*3</t>
  </si>
  <si>
    <t>podhled : (2,1*2,2-0,92*0,68)*3</t>
  </si>
  <si>
    <t>Počet jader typu N23</t>
  </si>
  <si>
    <t>7.NP : 6</t>
  </si>
  <si>
    <t>Zelená</t>
  </si>
  <si>
    <t>20,0*6</t>
  </si>
  <si>
    <t>zednické výpomoci řemeslům : 5,0*6</t>
  </si>
  <si>
    <t>1,0*6</t>
  </si>
  <si>
    <t>((2,55-2,03)*(0,86+1,4)*2+0,86+1,4)*6</t>
  </si>
  <si>
    <t>Počet jader typu N45</t>
  </si>
  <si>
    <t>7.NP : 3</t>
  </si>
  <si>
    <t>5,0*3</t>
  </si>
  <si>
    <t>Počet jader typu N6</t>
  </si>
  <si>
    <t>7.NP : 1</t>
  </si>
  <si>
    <t>Počet jader typu N7</t>
  </si>
  <si>
    <t>389381001RT2</t>
  </si>
  <si>
    <t>Dobetonování prefabrikovaných konstrukcí betonem třídy C 16/20</t>
  </si>
  <si>
    <t>m3</t>
  </si>
  <si>
    <t>801-2</t>
  </si>
  <si>
    <t>se zřízením a odstraněním bednění</t>
  </si>
  <si>
    <t>3ks/vchod v podlaze 1.NP x počet vchodů : 0,25*0,25*3*3</t>
  </si>
  <si>
    <t>3ks/vchod ve stěně inst.kanálu pod 1.NP x počet vchodů : 0,25*0,25*3*3</t>
  </si>
  <si>
    <t>423355111R00</t>
  </si>
  <si>
    <t>Bednění nosných konstrukcí bednění truhlíků nosných konstrukcí, všech tvarů, zřízení</t>
  </si>
  <si>
    <t>821-1</t>
  </si>
  <si>
    <t>z betonu prostého, železového nebo předpjatého,</t>
  </si>
  <si>
    <t>3ks/vchod v podlaze 1.NP x počet vchodů : 0,25*2*3*3</t>
  </si>
  <si>
    <t>3ks/vchod ve stěně inst.kanálu pod 1.NP x počet vchodů : 0,25*2*3*3</t>
  </si>
  <si>
    <t>423355112R00</t>
  </si>
  <si>
    <t xml:space="preserve">Bednění nosných konstrukcí bednění ztracené truhlíků nosných konstrukcí, všech tvarů,  </t>
  </si>
  <si>
    <t>Odkaz na mn. položky pořadí 2 : 9,00000</t>
  </si>
  <si>
    <t>423355211R00</t>
  </si>
  <si>
    <t>Bednění nosných konstrukcí bednění truhlíků nosných konstrukcí, všech tvarů, odstranění</t>
  </si>
  <si>
    <t>979092111R00</t>
  </si>
  <si>
    <t xml:space="preserve">Vyklízení ulehlé suti z prostorů hloubka od 0 do 2 m, ručně,  </t>
  </si>
  <si>
    <t>o půdorysné ploše do 15 m2 na vzdálenost do 3 m od okraje vyklízeného prostoru nebo s naložením na dopravní prostředek,</t>
  </si>
  <si>
    <t>odhad 100kg suti v prostupu mimo vybourané prostupy : 0,1*3*3</t>
  </si>
  <si>
    <t>460680043RT2</t>
  </si>
  <si>
    <t>Průraz zdivem v betonové zdi tloušťky 45 cm, plochy do 0,25 m2</t>
  </si>
  <si>
    <t>3ks/vchod v podlaze 1.NP x počet vchodů : 3,0*3</t>
  </si>
  <si>
    <t>3ks/vchod ve stěně inst.kanálu pod 1.NP x počet vchodů : 3,0*3</t>
  </si>
  <si>
    <t>999281148R00</t>
  </si>
  <si>
    <t>Přesun hmot pro opravy a údržbu objektů pro opravy a údržbu dosavadních objektů včetně vnějších plášťů  výšky do 12 m, nošením</t>
  </si>
  <si>
    <t>771551904R00</t>
  </si>
  <si>
    <t>Opravy podlah z dlaždic teracových velikosti 400 x 400 mm</t>
  </si>
  <si>
    <t>800-771</t>
  </si>
  <si>
    <t>3ks/vchod v podlaze 1.NP x počet vchodů : 3,0*3*3</t>
  </si>
  <si>
    <t>998771202R00</t>
  </si>
  <si>
    <t>Přesun hmot pro podlahy z dlaždic v objektech výšky do 12 m</t>
  </si>
  <si>
    <t>50 m vodorovně</t>
  </si>
  <si>
    <t>979011221R00</t>
  </si>
  <si>
    <t>Svislá doprava suti a vybouraných hmot nošením za prvé podlaží pod základním podlažím</t>
  </si>
  <si>
    <t>979999999R00</t>
  </si>
  <si>
    <t>Poplatek za skládku za recyklaci, suti s 10 % příměsi dřeva, plastu apod.,  , skupina 17 01 07 z Katalogu odpadů</t>
  </si>
  <si>
    <t>979087391R00</t>
  </si>
  <si>
    <t xml:space="preserve">Vodorovné přemístění suti nošením k místu nakládky příplatek za každých dalších i započatých 10 m vzdálenosti suti,  </t>
  </si>
  <si>
    <t>Počet jader typu S1</t>
  </si>
  <si>
    <t>1.NP : 1</t>
  </si>
  <si>
    <t>((2,48-2,03)*(1,03+2,34*2+0,21+0,29+0,82*2+0,53+2,03*3)+1,35*2,34)</t>
  </si>
  <si>
    <t>Počet jader typu S2</t>
  </si>
  <si>
    <t xml:space="preserve">Mazourova 5-1 : </t>
  </si>
  <si>
    <t>((2,5-2,03)*(0,86+0,95)*2+0,86*0,95)</t>
  </si>
  <si>
    <t>Počet jader typu S3</t>
  </si>
  <si>
    <t>3.NP : 2</t>
  </si>
  <si>
    <t>1,0*2</t>
  </si>
  <si>
    <t>((2,65-2,03)*(0,86+0,95)*2+0,86*0,95)*2</t>
  </si>
  <si>
    <t>20,0*2</t>
  </si>
  <si>
    <t>Počet jader typu S5</t>
  </si>
  <si>
    <t>1,0</t>
  </si>
  <si>
    <t>((2,3-2,03)*(1,35+2,34)*2+1,35*2,34-0,4*0,96)</t>
  </si>
  <si>
    <t>005121010R</t>
  </si>
  <si>
    <t>Vybudování zařízení staveniště</t>
  </si>
  <si>
    <t>Soubor</t>
  </si>
  <si>
    <t>POL99_8</t>
  </si>
  <si>
    <t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</si>
  <si>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005121020R</t>
  </si>
  <si>
    <t xml:space="preserve">Provoz zařízení staveniště </t>
  </si>
  <si>
    <t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</si>
  <si>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</si>
  <si>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</si>
  <si>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</si>
  <si>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005122 R</t>
  </si>
  <si>
    <t>Provozní vlivy</t>
  </si>
  <si>
    <t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t>
  </si>
  <si>
    <t>005124010R</t>
  </si>
  <si>
    <t>Koordinační činnost</t>
  </si>
  <si>
    <t>Koordinace stavebních a technologických dodávek stavby.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</si>
  <si>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</si>
  <si>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</si>
  <si>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</si>
  <si>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</si>
  <si>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</si>
  <si>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</si>
  <si>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</si>
  <si>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</si>
  <si>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</si>
  <si>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</si>
  <si>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</si>
  <si>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</si>
  <si>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722130802</t>
  </si>
  <si>
    <t>Demontáž potrubí ocelové pozinkované závitové do DN 40 včetně izolace</t>
  </si>
  <si>
    <t>m</t>
  </si>
  <si>
    <t>POL1_7</t>
  </si>
  <si>
    <t>722130803</t>
  </si>
  <si>
    <t>Demontáž potrubí ocelové pozinkované závitové do DN 50 včetně izolace</t>
  </si>
  <si>
    <t>722131935</t>
  </si>
  <si>
    <t>Potrubí pozinkované závitové propojení potrubí DN 40 + přechod</t>
  </si>
  <si>
    <t>722131936</t>
  </si>
  <si>
    <t>Potrubí pozinkované závitové propojení potrubí DN 50+ přechod</t>
  </si>
  <si>
    <t>722130821</t>
  </si>
  <si>
    <t>Demontáž spoje na závit šroubení do G 6/4</t>
  </si>
  <si>
    <t>722130826</t>
  </si>
  <si>
    <t>Demontáž spoje na závit šroubení do G 3</t>
  </si>
  <si>
    <t>722175005</t>
  </si>
  <si>
    <t>Potrubí vodovodní plastové PP-RCT svar polyfúze D 40x5,5 mm</t>
  </si>
  <si>
    <t>722175007</t>
  </si>
  <si>
    <t>Potrubí vodovodní plastové PP-RCT svar polyfúze D 63x8,6 mm</t>
  </si>
  <si>
    <t>722230115</t>
  </si>
  <si>
    <t>Ventil přímý G 6/4"  dvěma závity, mosazný PN10 - pro studenou i teplou vodu</t>
  </si>
  <si>
    <t>722230116</t>
  </si>
  <si>
    <t>Ventil přímý G 2"  dvěma závity, mosazný PN10 - pro studenou i teplou vodu</t>
  </si>
  <si>
    <t>722181252</t>
  </si>
  <si>
    <t>Ochrana vodovodního potrubí přilepenými termoizolačními trubicemi z PE tl do 40 mm DN do 45 mm</t>
  </si>
  <si>
    <t>722181253</t>
  </si>
  <si>
    <t>Ochrana vodovodního potrubí přilepenými termoizolačními trubicemi z PE tl do 50 mm DN do 63 mm</t>
  </si>
  <si>
    <t>722182014</t>
  </si>
  <si>
    <t>Podpůrný žlab pro potrubí D 40</t>
  </si>
  <si>
    <t>722182016</t>
  </si>
  <si>
    <t>Podpůrný žlab pro potrubí D 63</t>
  </si>
  <si>
    <t>722181817</t>
  </si>
  <si>
    <t>Demontáž tepelné izolace</t>
  </si>
  <si>
    <t>722220862</t>
  </si>
  <si>
    <t>Demontáž armatur závitových se dvěma závity G do 5/4</t>
  </si>
  <si>
    <t>722220864</t>
  </si>
  <si>
    <t>Demontáž armatur závitových se dvěma závity G 2</t>
  </si>
  <si>
    <t>7222902344425</t>
  </si>
  <si>
    <t>Kotvící materiál pro uchycení na stávající konzoly v technickém kanále</t>
  </si>
  <si>
    <t>POL3_0</t>
  </si>
  <si>
    <t>722290823</t>
  </si>
  <si>
    <t>Přemístění vnitrostaveništní demontovaných hmot pro vnitřní vodovod v objektech výšky do 24 m</t>
  </si>
  <si>
    <t>722290226</t>
  </si>
  <si>
    <t>Zkouška těsnosti vodovodního potrubí závitového do DN 50</t>
  </si>
  <si>
    <t>722290234</t>
  </si>
  <si>
    <t>Proplach a dezinfekce vodovodního potrubí do DN 80</t>
  </si>
  <si>
    <t>998722203</t>
  </si>
  <si>
    <t>Přesun hmot procentní pro vnitřní vodovod v objektech v do 24 m</t>
  </si>
  <si>
    <t>722170801</t>
  </si>
  <si>
    <t>Demontáž rozvodů vody z plastů do D 25</t>
  </si>
  <si>
    <t>722170804</t>
  </si>
  <si>
    <t>Demontáž rozvodů vody z plastů do D 50</t>
  </si>
  <si>
    <t>722170943</t>
  </si>
  <si>
    <t>Oprava potrubí propojení PP-RCT G 3/4</t>
  </si>
  <si>
    <t>722170944</t>
  </si>
  <si>
    <t>Oprava potrubí propojení PP-RCT G 1</t>
  </si>
  <si>
    <t>722170945</t>
  </si>
  <si>
    <t>Oprava potrubí propojení PP-RCT G 5/4</t>
  </si>
  <si>
    <t>722170946</t>
  </si>
  <si>
    <t>Oprava potrubí propojení PP-RCT G 6/4</t>
  </si>
  <si>
    <t>722171913</t>
  </si>
  <si>
    <t>Potrubí plastové odříznutí trubky D do 25 mm</t>
  </si>
  <si>
    <t>722171914</t>
  </si>
  <si>
    <t>Potrubí plastové odříznutí trubky D do 32 mm</t>
  </si>
  <si>
    <t>722171915</t>
  </si>
  <si>
    <t>Potrubí plastové odříznutí trubky D do 40 mm</t>
  </si>
  <si>
    <t>722174074</t>
  </si>
  <si>
    <t>Potrubí vodovodní  kompenzační smyčka do DN32</t>
  </si>
  <si>
    <t>722175003</t>
  </si>
  <si>
    <t>Potrubí vodovodní plastové PP-RCT svar polyfúze D 25x3,5 mm</t>
  </si>
  <si>
    <t>722175004</t>
  </si>
  <si>
    <t>Potrubí vodovodní plastové PP-RCT svar polyfúze D 32x4,4 mm</t>
  </si>
  <si>
    <t>722181126</t>
  </si>
  <si>
    <t>Ochrana vodovodního potrubí zvuk tlumícími objímkami do DN 50 mm</t>
  </si>
  <si>
    <t>722190402</t>
  </si>
  <si>
    <t>Vyvedení a upevnění výpustku do DN 50</t>
  </si>
  <si>
    <t>722224115</t>
  </si>
  <si>
    <t>Kohout plnicí nebo vypouštěcí G 1/2" PN 10 s jedním závitem</t>
  </si>
  <si>
    <t>722230101</t>
  </si>
  <si>
    <t>Ventil přímý G 1/2" se dvěma závity</t>
  </si>
  <si>
    <t>722230103</t>
  </si>
  <si>
    <t>Ventil přímý G 1" se dvěma závity</t>
  </si>
  <si>
    <t>722230112</t>
  </si>
  <si>
    <t>Ventil přímý G 3/4" s odvodněním a dvěma závity</t>
  </si>
  <si>
    <t>722231202</t>
  </si>
  <si>
    <t>TERMOSTATICKÝ CIRK. VENTIL DN15 + montáž</t>
  </si>
  <si>
    <t>998713201</t>
  </si>
  <si>
    <t>Přesun hmot pro izolace tepelné v objektech v do 24 m</t>
  </si>
  <si>
    <t>722190901</t>
  </si>
  <si>
    <t>Uzavření nebo otevření vodovodního potrubí při opravách</t>
  </si>
  <si>
    <t>722220861</t>
  </si>
  <si>
    <t>Demontáž armatur závitových se dvěma závity G do 3/4</t>
  </si>
  <si>
    <t>727111206</t>
  </si>
  <si>
    <t>Prostup  potrubí D 90mm  požární odolnost EI45 (požární ucpávky systémové s certifikátem)</t>
  </si>
  <si>
    <t>0011</t>
  </si>
  <si>
    <t>Stavební výpomoc drobné průrazy</t>
  </si>
  <si>
    <t>hod</t>
  </si>
  <si>
    <t>POL1_1</t>
  </si>
  <si>
    <t>0012</t>
  </si>
  <si>
    <t>Dočasné propojení a odpojení pro etapizaci realizace projektu</t>
  </si>
  <si>
    <t>00121</t>
  </si>
  <si>
    <t>Demontáže ostatní a ekologická likvidace</t>
  </si>
  <si>
    <t>soubor</t>
  </si>
  <si>
    <t>0013</t>
  </si>
  <si>
    <t>Konstrukce pro uchycení volně vedených rozvodů-objímka, vrutošroub, kotva systémové prvky uceléhého, systému uchycení</t>
  </si>
  <si>
    <t>0023</t>
  </si>
  <si>
    <t>Rozbor pitné vody</t>
  </si>
  <si>
    <t>0024</t>
  </si>
  <si>
    <t>Proplach, napouštění a vypouštění potrubí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</si>
</sst>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0" fontId="16" fillId="0" borderId="18" xfId="0" applyNumberFormat="1" applyFont="1" applyBorder="1" applyAlignment="1">
      <alignment vertical="top" wrapTex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0" fontId="16" fillId="0" borderId="0" xfId="0" applyNumberFormat="1" applyFont="1" applyBorder="1" applyAlignment="1">
      <alignment vertical="top" wrapText="1"/>
    </xf>
    <xf numFmtId="0" fontId="18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9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0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I9e3h1zzOanaPLdL/Iic51WamjdaZMslguLm7uz51HUwP9kkBVl8K6JcA6wF2jk6sufqD7hVlciCMUrWrmFg3A==" saltValue="TeYpDeEgPTjFz5+nOxTVY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3AF16-BAFF-49B9-BE94-DDA1D0B99B2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62</v>
      </c>
      <c r="C4" s="202" t="s">
        <v>63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284</v>
      </c>
      <c r="D9" s="235" t="s">
        <v>167</v>
      </c>
      <c r="E9" s="236">
        <v>3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279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285</v>
      </c>
      <c r="D11" s="223"/>
      <c r="E11" s="224">
        <v>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36.239999999999995</v>
      </c>
      <c r="W12" s="225"/>
      <c r="X12" s="225"/>
      <c r="Y12" s="225"/>
      <c r="AG12" t="s">
        <v>164</v>
      </c>
    </row>
    <row r="13" spans="1:60" ht="56.25" outlineLevel="1" x14ac:dyDescent="0.2">
      <c r="A13" s="233">
        <v>2</v>
      </c>
      <c r="B13" s="234" t="s">
        <v>180</v>
      </c>
      <c r="C13" s="254" t="s">
        <v>181</v>
      </c>
      <c r="D13" s="235" t="s">
        <v>182</v>
      </c>
      <c r="E13" s="236">
        <v>60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183</v>
      </c>
      <c r="S13" s="238" t="s">
        <v>184</v>
      </c>
      <c r="T13" s="239" t="s">
        <v>185</v>
      </c>
      <c r="U13" s="221">
        <v>0.35399999999999998</v>
      </c>
      <c r="V13" s="221">
        <f>ROUND(E13*U13,2)</f>
        <v>21.24</v>
      </c>
      <c r="W13" s="221"/>
      <c r="X13" s="221" t="s">
        <v>170</v>
      </c>
      <c r="Y13" s="221" t="s">
        <v>279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263</v>
      </c>
      <c r="D14" s="223"/>
      <c r="E14" s="224">
        <v>60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187</v>
      </c>
      <c r="C15" s="254" t="s">
        <v>188</v>
      </c>
      <c r="D15" s="235" t="s">
        <v>189</v>
      </c>
      <c r="E15" s="236">
        <v>15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190</v>
      </c>
      <c r="S15" s="238" t="s">
        <v>184</v>
      </c>
      <c r="T15" s="239" t="s">
        <v>185</v>
      </c>
      <c r="U15" s="221">
        <v>1</v>
      </c>
      <c r="V15" s="221">
        <f>ROUND(E15*U15,2)</f>
        <v>15</v>
      </c>
      <c r="W15" s="221"/>
      <c r="X15" s="221" t="s">
        <v>191</v>
      </c>
      <c r="Y15" s="221" t="s">
        <v>192</v>
      </c>
      <c r="Z15" s="210"/>
      <c r="AA15" s="210"/>
      <c r="AB15" s="210"/>
      <c r="AC15" s="210"/>
      <c r="AD15" s="210"/>
      <c r="AE15" s="210"/>
      <c r="AF15" s="210"/>
      <c r="AG15" s="210" t="s">
        <v>193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286</v>
      </c>
      <c r="D16" s="223"/>
      <c r="E16" s="224">
        <v>15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163</v>
      </c>
      <c r="B17" s="227" t="s">
        <v>113</v>
      </c>
      <c r="C17" s="253" t="s">
        <v>114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0.03</v>
      </c>
      <c r="R17" s="230"/>
      <c r="S17" s="230"/>
      <c r="T17" s="231"/>
      <c r="U17" s="225"/>
      <c r="V17" s="225">
        <f>SUM(V18:V18)</f>
        <v>4.09</v>
      </c>
      <c r="W17" s="225"/>
      <c r="X17" s="225"/>
      <c r="Y17" s="225"/>
      <c r="AG17" t="s">
        <v>164</v>
      </c>
    </row>
    <row r="18" spans="1:60" outlineLevel="1" x14ac:dyDescent="0.2">
      <c r="A18" s="240">
        <v>4</v>
      </c>
      <c r="B18" s="241" t="s">
        <v>195</v>
      </c>
      <c r="C18" s="256" t="s">
        <v>196</v>
      </c>
      <c r="D18" s="242" t="s">
        <v>197</v>
      </c>
      <c r="E18" s="243">
        <v>3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0</v>
      </c>
      <c r="O18" s="243">
        <f>ROUND(E18*N18,2)</f>
        <v>0</v>
      </c>
      <c r="P18" s="243">
        <v>8.8999999999999999E-3</v>
      </c>
      <c r="Q18" s="243">
        <f>ROUND(E18*P18,2)</f>
        <v>0.03</v>
      </c>
      <c r="R18" s="245" t="s">
        <v>198</v>
      </c>
      <c r="S18" s="245" t="s">
        <v>184</v>
      </c>
      <c r="T18" s="246" t="s">
        <v>199</v>
      </c>
      <c r="U18" s="221">
        <v>1.3640000000000001</v>
      </c>
      <c r="V18" s="221">
        <f>ROUND(E18*U18,2)</f>
        <v>4.09</v>
      </c>
      <c r="W18" s="221"/>
      <c r="X18" s="221" t="s">
        <v>170</v>
      </c>
      <c r="Y18" s="221" t="s">
        <v>200</v>
      </c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163</v>
      </c>
      <c r="B19" s="227" t="s">
        <v>115</v>
      </c>
      <c r="C19" s="253" t="s">
        <v>116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0.01</v>
      </c>
      <c r="W19" s="225"/>
      <c r="X19" s="225"/>
      <c r="Y19" s="225"/>
      <c r="AG19" t="s">
        <v>164</v>
      </c>
    </row>
    <row r="20" spans="1:60" ht="22.5" outlineLevel="1" x14ac:dyDescent="0.2">
      <c r="A20" s="233">
        <v>5</v>
      </c>
      <c r="B20" s="234" t="s">
        <v>201</v>
      </c>
      <c r="C20" s="254" t="s">
        <v>202</v>
      </c>
      <c r="D20" s="235" t="s">
        <v>203</v>
      </c>
      <c r="E20" s="236">
        <v>2.3999999999999998E-3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204</v>
      </c>
      <c r="S20" s="238" t="s">
        <v>184</v>
      </c>
      <c r="T20" s="239" t="s">
        <v>185</v>
      </c>
      <c r="U20" s="221">
        <v>5.5</v>
      </c>
      <c r="V20" s="221">
        <f>ROUND(E20*U20,2)</f>
        <v>0.01</v>
      </c>
      <c r="W20" s="221"/>
      <c r="X20" s="221" t="s">
        <v>205</v>
      </c>
      <c r="Y20" s="221" t="s">
        <v>279</v>
      </c>
      <c r="Z20" s="210"/>
      <c r="AA20" s="210"/>
      <c r="AB20" s="210"/>
      <c r="AC20" s="210"/>
      <c r="AD20" s="210"/>
      <c r="AE20" s="210"/>
      <c r="AF20" s="210"/>
      <c r="AG20" s="210" t="s">
        <v>206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207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208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163</v>
      </c>
      <c r="B22" s="227" t="s">
        <v>123</v>
      </c>
      <c r="C22" s="253" t="s">
        <v>124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1.1100000000000001</v>
      </c>
      <c r="W22" s="225"/>
      <c r="X22" s="225"/>
      <c r="Y22" s="225"/>
      <c r="AG22" t="s">
        <v>164</v>
      </c>
    </row>
    <row r="23" spans="1:60" outlineLevel="1" x14ac:dyDescent="0.2">
      <c r="A23" s="240">
        <v>6</v>
      </c>
      <c r="B23" s="241" t="s">
        <v>209</v>
      </c>
      <c r="C23" s="256" t="s">
        <v>210</v>
      </c>
      <c r="D23" s="242" t="s">
        <v>197</v>
      </c>
      <c r="E23" s="243">
        <v>3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 t="s">
        <v>211</v>
      </c>
      <c r="S23" s="245" t="s">
        <v>184</v>
      </c>
      <c r="T23" s="246" t="s">
        <v>199</v>
      </c>
      <c r="U23" s="221">
        <v>0.37</v>
      </c>
      <c r="V23" s="221">
        <f>ROUND(E23*U23,2)</f>
        <v>1.1100000000000001</v>
      </c>
      <c r="W23" s="221"/>
      <c r="X23" s="221" t="s">
        <v>170</v>
      </c>
      <c r="Y23" s="221" t="s">
        <v>200</v>
      </c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212</v>
      </c>
      <c r="C24" s="254" t="s">
        <v>213</v>
      </c>
      <c r="D24" s="235" t="s">
        <v>167</v>
      </c>
      <c r="E24" s="236">
        <v>3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170</v>
      </c>
      <c r="Y24" s="221" t="s">
        <v>279</v>
      </c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265</v>
      </c>
      <c r="D25" s="223"/>
      <c r="E25" s="224">
        <v>3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174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215</v>
      </c>
      <c r="C26" s="254" t="s">
        <v>216</v>
      </c>
      <c r="D26" s="235" t="s">
        <v>197</v>
      </c>
      <c r="E26" s="236">
        <v>3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168</v>
      </c>
      <c r="T26" s="239" t="s">
        <v>169</v>
      </c>
      <c r="U26" s="221">
        <v>0</v>
      </c>
      <c r="V26" s="221">
        <f>ROUND(E26*U26,2)</f>
        <v>0</v>
      </c>
      <c r="W26" s="221"/>
      <c r="X26" s="221" t="s">
        <v>217</v>
      </c>
      <c r="Y26" s="221" t="s">
        <v>200</v>
      </c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219</v>
      </c>
      <c r="C27" s="258" t="s">
        <v>220</v>
      </c>
      <c r="D27" s="219" t="s">
        <v>0</v>
      </c>
      <c r="E27" s="248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211</v>
      </c>
      <c r="S27" s="221" t="s">
        <v>184</v>
      </c>
      <c r="T27" s="221" t="s">
        <v>185</v>
      </c>
      <c r="U27" s="221">
        <v>0</v>
      </c>
      <c r="V27" s="221">
        <f>ROUND(E27*U27,2)</f>
        <v>0</v>
      </c>
      <c r="W27" s="221"/>
      <c r="X27" s="221" t="s">
        <v>205</v>
      </c>
      <c r="Y27" s="221" t="s">
        <v>279</v>
      </c>
      <c r="Z27" s="210"/>
      <c r="AA27" s="210"/>
      <c r="AB27" s="210"/>
      <c r="AC27" s="210"/>
      <c r="AD27" s="210"/>
      <c r="AE27" s="210"/>
      <c r="AF27" s="210"/>
      <c r="AG27" s="210" t="s">
        <v>206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9" t="s">
        <v>221</v>
      </c>
      <c r="D28" s="249"/>
      <c r="E28" s="249"/>
      <c r="F28" s="249"/>
      <c r="G28" s="249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208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163</v>
      </c>
      <c r="B29" s="227" t="s">
        <v>131</v>
      </c>
      <c r="C29" s="253" t="s">
        <v>132</v>
      </c>
      <c r="D29" s="228"/>
      <c r="E29" s="229"/>
      <c r="F29" s="230"/>
      <c r="G29" s="230">
        <f>SUMIF(AG30:AG38,"&lt;&gt;NOR",G30:G38)</f>
        <v>0</v>
      </c>
      <c r="H29" s="230"/>
      <c r="I29" s="230">
        <f>SUM(I30:I38)</f>
        <v>0</v>
      </c>
      <c r="J29" s="230"/>
      <c r="K29" s="230">
        <f>SUM(K30:K38)</f>
        <v>0</v>
      </c>
      <c r="L29" s="230"/>
      <c r="M29" s="230">
        <f>SUM(M30:M38)</f>
        <v>0</v>
      </c>
      <c r="N29" s="229"/>
      <c r="O29" s="229">
        <f>SUM(O30:O38)</f>
        <v>0</v>
      </c>
      <c r="P29" s="229"/>
      <c r="Q29" s="229">
        <f>SUM(Q30:Q38)</f>
        <v>0</v>
      </c>
      <c r="R29" s="230"/>
      <c r="S29" s="230"/>
      <c r="T29" s="231"/>
      <c r="U29" s="225"/>
      <c r="V29" s="225">
        <f>SUM(V30:V38)</f>
        <v>0.26</v>
      </c>
      <c r="W29" s="225"/>
      <c r="X29" s="225"/>
      <c r="Y29" s="225"/>
      <c r="AG29" t="s">
        <v>164</v>
      </c>
    </row>
    <row r="30" spans="1:60" ht="22.5" outlineLevel="1" x14ac:dyDescent="0.2">
      <c r="A30" s="240">
        <v>10</v>
      </c>
      <c r="B30" s="241" t="s">
        <v>233</v>
      </c>
      <c r="C30" s="256" t="s">
        <v>234</v>
      </c>
      <c r="D30" s="242" t="s">
        <v>203</v>
      </c>
      <c r="E30" s="243">
        <v>2.6700000000000002E-2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12</v>
      </c>
      <c r="M30" s="245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5" t="s">
        <v>198</v>
      </c>
      <c r="S30" s="245" t="s">
        <v>184</v>
      </c>
      <c r="T30" s="246" t="s">
        <v>185</v>
      </c>
      <c r="U30" s="221">
        <v>2.0089999999999999</v>
      </c>
      <c r="V30" s="221">
        <f>ROUND(E30*U30,2)</f>
        <v>0.05</v>
      </c>
      <c r="W30" s="221"/>
      <c r="X30" s="221" t="s">
        <v>235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236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2.5" outlineLevel="1" x14ac:dyDescent="0.2">
      <c r="A31" s="240">
        <v>11</v>
      </c>
      <c r="B31" s="241" t="s">
        <v>237</v>
      </c>
      <c r="C31" s="256" t="s">
        <v>238</v>
      </c>
      <c r="D31" s="242" t="s">
        <v>203</v>
      </c>
      <c r="E31" s="243">
        <v>0.10680000000000001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 t="s">
        <v>198</v>
      </c>
      <c r="S31" s="245" t="s">
        <v>184</v>
      </c>
      <c r="T31" s="246" t="s">
        <v>185</v>
      </c>
      <c r="U31" s="221">
        <v>0.95899999999999996</v>
      </c>
      <c r="V31" s="221">
        <f>ROUND(E31*U31,2)</f>
        <v>0.1</v>
      </c>
      <c r="W31" s="221"/>
      <c r="X31" s="221" t="s">
        <v>235</v>
      </c>
      <c r="Y31" s="221" t="s">
        <v>171</v>
      </c>
      <c r="Z31" s="210"/>
      <c r="AA31" s="210"/>
      <c r="AB31" s="210"/>
      <c r="AC31" s="210"/>
      <c r="AD31" s="210"/>
      <c r="AE31" s="210"/>
      <c r="AF31" s="210"/>
      <c r="AG31" s="210" t="s">
        <v>236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12</v>
      </c>
      <c r="B32" s="234" t="s">
        <v>239</v>
      </c>
      <c r="C32" s="254" t="s">
        <v>240</v>
      </c>
      <c r="D32" s="235" t="s">
        <v>203</v>
      </c>
      <c r="E32" s="236">
        <v>2.6700000000000002E-2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0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198</v>
      </c>
      <c r="S32" s="238" t="s">
        <v>184</v>
      </c>
      <c r="T32" s="239" t="s">
        <v>185</v>
      </c>
      <c r="U32" s="221">
        <v>0.49</v>
      </c>
      <c r="V32" s="221">
        <f>ROUND(E32*U32,2)</f>
        <v>0.01</v>
      </c>
      <c r="W32" s="221"/>
      <c r="X32" s="221" t="s">
        <v>235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236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60" t="s">
        <v>241</v>
      </c>
      <c r="D33" s="250"/>
      <c r="E33" s="250"/>
      <c r="F33" s="250"/>
      <c r="G33" s="250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242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0">
        <v>13</v>
      </c>
      <c r="B34" s="241" t="s">
        <v>243</v>
      </c>
      <c r="C34" s="256" t="s">
        <v>244</v>
      </c>
      <c r="D34" s="242" t="s">
        <v>203</v>
      </c>
      <c r="E34" s="243">
        <v>0.26700000000000002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12</v>
      </c>
      <c r="M34" s="245">
        <f>G34*(1+L34/100)</f>
        <v>0</v>
      </c>
      <c r="N34" s="243">
        <v>0</v>
      </c>
      <c r="O34" s="243">
        <f>ROUND(E34*N34,2)</f>
        <v>0</v>
      </c>
      <c r="P34" s="243">
        <v>0</v>
      </c>
      <c r="Q34" s="243">
        <f>ROUND(E34*P34,2)</f>
        <v>0</v>
      </c>
      <c r="R34" s="245" t="s">
        <v>198</v>
      </c>
      <c r="S34" s="245" t="s">
        <v>184</v>
      </c>
      <c r="T34" s="246" t="s">
        <v>185</v>
      </c>
      <c r="U34" s="221">
        <v>0</v>
      </c>
      <c r="V34" s="221">
        <f>ROUND(E34*U34,2)</f>
        <v>0</v>
      </c>
      <c r="W34" s="221"/>
      <c r="X34" s="221" t="s">
        <v>235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236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ht="22.5" outlineLevel="1" x14ac:dyDescent="0.2">
      <c r="A35" s="240">
        <v>14</v>
      </c>
      <c r="B35" s="241" t="s">
        <v>245</v>
      </c>
      <c r="C35" s="256" t="s">
        <v>259</v>
      </c>
      <c r="D35" s="242" t="s">
        <v>203</v>
      </c>
      <c r="E35" s="243">
        <v>2.6700000000000002E-2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198</v>
      </c>
      <c r="S35" s="245" t="s">
        <v>184</v>
      </c>
      <c r="T35" s="246" t="s">
        <v>185</v>
      </c>
      <c r="U35" s="221">
        <v>0</v>
      </c>
      <c r="V35" s="221">
        <f>ROUND(E35*U35,2)</f>
        <v>0</v>
      </c>
      <c r="W35" s="221"/>
      <c r="X35" s="221" t="s">
        <v>235</v>
      </c>
      <c r="Y35" s="221" t="s">
        <v>171</v>
      </c>
      <c r="Z35" s="210"/>
      <c r="AA35" s="210"/>
      <c r="AB35" s="210"/>
      <c r="AC35" s="210"/>
      <c r="AD35" s="210"/>
      <c r="AE35" s="210"/>
      <c r="AF35" s="210"/>
      <c r="AG35" s="210" t="s">
        <v>236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33">
        <v>15</v>
      </c>
      <c r="B36" s="234" t="s">
        <v>247</v>
      </c>
      <c r="C36" s="254" t="s">
        <v>248</v>
      </c>
      <c r="D36" s="235" t="s">
        <v>203</v>
      </c>
      <c r="E36" s="236">
        <v>0.13350000000000001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0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249</v>
      </c>
      <c r="S36" s="238" t="s">
        <v>184</v>
      </c>
      <c r="T36" s="239" t="s">
        <v>185</v>
      </c>
      <c r="U36" s="221">
        <v>0.752</v>
      </c>
      <c r="V36" s="221">
        <f>ROUND(E36*U36,2)</f>
        <v>0.1</v>
      </c>
      <c r="W36" s="221"/>
      <c r="X36" s="221" t="s">
        <v>235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236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7" t="s">
        <v>250</v>
      </c>
      <c r="D37" s="247"/>
      <c r="E37" s="247"/>
      <c r="F37" s="247"/>
      <c r="G37" s="247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208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51" t="str">
        <f>C37</f>
        <v>nebo vybouraných hmot nošením nebo přehazováním k místu nakládky přístupnému normálním dopravním prostředkům do 10 m,</v>
      </c>
      <c r="BB37" s="210"/>
      <c r="BC37" s="210"/>
      <c r="BD37" s="210"/>
      <c r="BE37" s="210"/>
      <c r="BF37" s="210"/>
      <c r="BG37" s="210"/>
      <c r="BH37" s="210"/>
    </row>
    <row r="38" spans="1:60" ht="22.5" outlineLevel="2" x14ac:dyDescent="0.2">
      <c r="A38" s="217"/>
      <c r="B38" s="218"/>
      <c r="C38" s="261" t="s">
        <v>251</v>
      </c>
      <c r="D38" s="252"/>
      <c r="E38" s="252"/>
      <c r="F38" s="252"/>
      <c r="G38" s="252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242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51" t="str">
        <f>C38</f>
        <v>S naložením suti nebo vybouraných hmot do dopravního prostředku a na jejich vyložením, popřípadě přeložením na normální dopravní prostředek.</v>
      </c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3"/>
      <c r="B39" s="4"/>
      <c r="C39" s="262"/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AE39">
        <v>12</v>
      </c>
      <c r="AF39">
        <v>21</v>
      </c>
      <c r="AG39" t="s">
        <v>149</v>
      </c>
    </row>
    <row r="40" spans="1:60" x14ac:dyDescent="0.2">
      <c r="A40" s="213"/>
      <c r="B40" s="214" t="s">
        <v>29</v>
      </c>
      <c r="C40" s="263"/>
      <c r="D40" s="215"/>
      <c r="E40" s="216"/>
      <c r="F40" s="216"/>
      <c r="G40" s="232">
        <f>G8+G12+G17+G19+G22+G29</f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AE40">
        <f>SUMIF(L7:L38,AE39,G7:G38)</f>
        <v>0</v>
      </c>
      <c r="AF40">
        <f>SUMIF(L7:L38,AF39,G7:G38)</f>
        <v>0</v>
      </c>
      <c r="AG40" t="s">
        <v>252</v>
      </c>
    </row>
    <row r="41" spans="1:60" x14ac:dyDescent="0.2">
      <c r="C41" s="264"/>
      <c r="D41" s="10"/>
      <c r="AG41" t="s">
        <v>253</v>
      </c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rWG7TOX9toS/vk3Wu+pQLzcqx41BTdxGQBd5xGmAI7864oLRJqfwUyx4cbWnn9OAMhUJgPjDADr85xn+cleZA==" saltValue="v5CAl/y7GrvbtJzMHBNTmg==" spinCount="100000" sheet="1" formatRows="0"/>
  <mergeCells count="9">
    <mergeCell ref="C33:G33"/>
    <mergeCell ref="C37:G37"/>
    <mergeCell ref="C38:G38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151EB-06A6-46E5-8E26-12FDAA27996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64</v>
      </c>
      <c r="C4" s="202" t="s">
        <v>65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287</v>
      </c>
      <c r="D9" s="235" t="s">
        <v>167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288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SUMIF(AG13:AG14,"&lt;&gt;NOR",G13:G14)</f>
        <v>0</v>
      </c>
      <c r="H12" s="230"/>
      <c r="I12" s="230">
        <f>SUM(I13:I14)</f>
        <v>0</v>
      </c>
      <c r="J12" s="230"/>
      <c r="K12" s="230">
        <f>SUM(K13:K14)</f>
        <v>0</v>
      </c>
      <c r="L12" s="230"/>
      <c r="M12" s="230">
        <f>SUM(M13:M14)</f>
        <v>0</v>
      </c>
      <c r="N12" s="229"/>
      <c r="O12" s="229">
        <f>SUM(O13:O14)</f>
        <v>0</v>
      </c>
      <c r="P12" s="229"/>
      <c r="Q12" s="229">
        <f>SUM(Q13:Q14)</f>
        <v>0</v>
      </c>
      <c r="R12" s="230"/>
      <c r="S12" s="230"/>
      <c r="T12" s="231"/>
      <c r="U12" s="225"/>
      <c r="V12" s="225">
        <f>SUM(V13:V14)</f>
        <v>12.08</v>
      </c>
      <c r="W12" s="225"/>
      <c r="X12" s="225"/>
      <c r="Y12" s="225"/>
      <c r="AG12" t="s">
        <v>164</v>
      </c>
    </row>
    <row r="13" spans="1:60" ht="56.25" outlineLevel="1" x14ac:dyDescent="0.2">
      <c r="A13" s="240">
        <v>2</v>
      </c>
      <c r="B13" s="241" t="s">
        <v>180</v>
      </c>
      <c r="C13" s="256" t="s">
        <v>181</v>
      </c>
      <c r="D13" s="242" t="s">
        <v>182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183</v>
      </c>
      <c r="S13" s="245" t="s">
        <v>184</v>
      </c>
      <c r="T13" s="246" t="s">
        <v>185</v>
      </c>
      <c r="U13" s="221">
        <v>0.35399999999999998</v>
      </c>
      <c r="V13" s="221">
        <f>ROUND(E13*U13,2)</f>
        <v>7.08</v>
      </c>
      <c r="W13" s="221"/>
      <c r="X13" s="221" t="s">
        <v>170</v>
      </c>
      <c r="Y13" s="221" t="s">
        <v>279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0">
        <v>3</v>
      </c>
      <c r="B14" s="241" t="s">
        <v>187</v>
      </c>
      <c r="C14" s="256" t="s">
        <v>188</v>
      </c>
      <c r="D14" s="242" t="s">
        <v>189</v>
      </c>
      <c r="E14" s="243">
        <v>5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12</v>
      </c>
      <c r="M14" s="245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5" t="s">
        <v>190</v>
      </c>
      <c r="S14" s="245" t="s">
        <v>184</v>
      </c>
      <c r="T14" s="246" t="s">
        <v>185</v>
      </c>
      <c r="U14" s="221">
        <v>1</v>
      </c>
      <c r="V14" s="221">
        <f>ROUND(E14*U14,2)</f>
        <v>5</v>
      </c>
      <c r="W14" s="221"/>
      <c r="X14" s="221" t="s">
        <v>191</v>
      </c>
      <c r="Y14" s="221" t="s">
        <v>192</v>
      </c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6" t="s">
        <v>163</v>
      </c>
      <c r="B15" s="227" t="s">
        <v>113</v>
      </c>
      <c r="C15" s="253" t="s">
        <v>114</v>
      </c>
      <c r="D15" s="228"/>
      <c r="E15" s="229"/>
      <c r="F15" s="230"/>
      <c r="G15" s="230">
        <f>SUMIF(AG16:AG16,"&lt;&gt;NOR",G16:G16)</f>
        <v>0</v>
      </c>
      <c r="H15" s="230"/>
      <c r="I15" s="230">
        <f>SUM(I16:I16)</f>
        <v>0</v>
      </c>
      <c r="J15" s="230"/>
      <c r="K15" s="230">
        <f>SUM(K16:K16)</f>
        <v>0</v>
      </c>
      <c r="L15" s="230"/>
      <c r="M15" s="230">
        <f>SUM(M16:M16)</f>
        <v>0</v>
      </c>
      <c r="N15" s="229"/>
      <c r="O15" s="229">
        <f>SUM(O16:O16)</f>
        <v>0</v>
      </c>
      <c r="P15" s="229"/>
      <c r="Q15" s="229">
        <f>SUM(Q16:Q16)</f>
        <v>0.01</v>
      </c>
      <c r="R15" s="230"/>
      <c r="S15" s="230"/>
      <c r="T15" s="231"/>
      <c r="U15" s="225"/>
      <c r="V15" s="225">
        <f>SUM(V16:V16)</f>
        <v>1.36</v>
      </c>
      <c r="W15" s="225"/>
      <c r="X15" s="225"/>
      <c r="Y15" s="225"/>
      <c r="AG15" t="s">
        <v>164</v>
      </c>
    </row>
    <row r="16" spans="1:60" outlineLevel="1" x14ac:dyDescent="0.2">
      <c r="A16" s="240">
        <v>4</v>
      </c>
      <c r="B16" s="241" t="s">
        <v>195</v>
      </c>
      <c r="C16" s="256" t="s">
        <v>196</v>
      </c>
      <c r="D16" s="242" t="s">
        <v>197</v>
      </c>
      <c r="E16" s="243">
        <v>1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12</v>
      </c>
      <c r="M16" s="245">
        <f>G16*(1+L16/100)</f>
        <v>0</v>
      </c>
      <c r="N16" s="243">
        <v>0</v>
      </c>
      <c r="O16" s="243">
        <f>ROUND(E16*N16,2)</f>
        <v>0</v>
      </c>
      <c r="P16" s="243">
        <v>8.8999999999999999E-3</v>
      </c>
      <c r="Q16" s="243">
        <f>ROUND(E16*P16,2)</f>
        <v>0.01</v>
      </c>
      <c r="R16" s="245" t="s">
        <v>198</v>
      </c>
      <c r="S16" s="245" t="s">
        <v>184</v>
      </c>
      <c r="T16" s="246" t="s">
        <v>199</v>
      </c>
      <c r="U16" s="221">
        <v>1.3640000000000001</v>
      </c>
      <c r="V16" s="221">
        <f>ROUND(E16*U16,2)</f>
        <v>1.36</v>
      </c>
      <c r="W16" s="221"/>
      <c r="X16" s="221" t="s">
        <v>170</v>
      </c>
      <c r="Y16" s="221" t="s">
        <v>200</v>
      </c>
      <c r="Z16" s="210"/>
      <c r="AA16" s="210"/>
      <c r="AB16" s="210"/>
      <c r="AC16" s="210"/>
      <c r="AD16" s="210"/>
      <c r="AE16" s="210"/>
      <c r="AF16" s="210"/>
      <c r="AG16" s="210" t="s">
        <v>172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163</v>
      </c>
      <c r="B17" s="227" t="s">
        <v>115</v>
      </c>
      <c r="C17" s="253" t="s">
        <v>116</v>
      </c>
      <c r="D17" s="228"/>
      <c r="E17" s="229"/>
      <c r="F17" s="230"/>
      <c r="G17" s="230">
        <f>SUMIF(AG18:AG19,"&lt;&gt;NOR",G18:G19)</f>
        <v>0</v>
      </c>
      <c r="H17" s="230"/>
      <c r="I17" s="230">
        <f>SUM(I18:I19)</f>
        <v>0</v>
      </c>
      <c r="J17" s="230"/>
      <c r="K17" s="230">
        <f>SUM(K18:K19)</f>
        <v>0</v>
      </c>
      <c r="L17" s="230"/>
      <c r="M17" s="230">
        <f>SUM(M18:M19)</f>
        <v>0</v>
      </c>
      <c r="N17" s="229"/>
      <c r="O17" s="229">
        <f>SUM(O18:O19)</f>
        <v>0</v>
      </c>
      <c r="P17" s="229"/>
      <c r="Q17" s="229">
        <f>SUM(Q18:Q19)</f>
        <v>0</v>
      </c>
      <c r="R17" s="230"/>
      <c r="S17" s="230"/>
      <c r="T17" s="231"/>
      <c r="U17" s="225"/>
      <c r="V17" s="225">
        <f>SUM(V18:V19)</f>
        <v>0</v>
      </c>
      <c r="W17" s="225"/>
      <c r="X17" s="225"/>
      <c r="Y17" s="225"/>
      <c r="AG17" t="s">
        <v>164</v>
      </c>
    </row>
    <row r="18" spans="1:60" ht="22.5" outlineLevel="1" x14ac:dyDescent="0.2">
      <c r="A18" s="233">
        <v>5</v>
      </c>
      <c r="B18" s="234" t="s">
        <v>201</v>
      </c>
      <c r="C18" s="254" t="s">
        <v>202</v>
      </c>
      <c r="D18" s="235" t="s">
        <v>203</v>
      </c>
      <c r="E18" s="236">
        <v>8.0000000000000004E-4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12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 t="s">
        <v>204</v>
      </c>
      <c r="S18" s="238" t="s">
        <v>184</v>
      </c>
      <c r="T18" s="239" t="s">
        <v>185</v>
      </c>
      <c r="U18" s="221">
        <v>5.5</v>
      </c>
      <c r="V18" s="221">
        <f>ROUND(E18*U18,2)</f>
        <v>0</v>
      </c>
      <c r="W18" s="221"/>
      <c r="X18" s="221" t="s">
        <v>205</v>
      </c>
      <c r="Y18" s="221" t="s">
        <v>279</v>
      </c>
      <c r="Z18" s="210"/>
      <c r="AA18" s="210"/>
      <c r="AB18" s="210"/>
      <c r="AC18" s="210"/>
      <c r="AD18" s="210"/>
      <c r="AE18" s="210"/>
      <c r="AF18" s="210"/>
      <c r="AG18" s="210" t="s">
        <v>206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7" t="s">
        <v>207</v>
      </c>
      <c r="D19" s="247"/>
      <c r="E19" s="247"/>
      <c r="F19" s="247"/>
      <c r="G19" s="247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208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26" t="s">
        <v>163</v>
      </c>
      <c r="B20" s="227" t="s">
        <v>123</v>
      </c>
      <c r="C20" s="253" t="s">
        <v>124</v>
      </c>
      <c r="D20" s="228"/>
      <c r="E20" s="229"/>
      <c r="F20" s="230"/>
      <c r="G20" s="230">
        <f>SUMIF(AG21:AG25,"&lt;&gt;NOR",G21:G25)</f>
        <v>0</v>
      </c>
      <c r="H20" s="230"/>
      <c r="I20" s="230">
        <f>SUM(I21:I25)</f>
        <v>0</v>
      </c>
      <c r="J20" s="230"/>
      <c r="K20" s="230">
        <f>SUM(K21:K25)</f>
        <v>0</v>
      </c>
      <c r="L20" s="230"/>
      <c r="M20" s="230">
        <f>SUM(M21:M25)</f>
        <v>0</v>
      </c>
      <c r="N20" s="229"/>
      <c r="O20" s="229">
        <f>SUM(O21:O25)</f>
        <v>0</v>
      </c>
      <c r="P20" s="229"/>
      <c r="Q20" s="229">
        <f>SUM(Q21:Q25)</f>
        <v>0</v>
      </c>
      <c r="R20" s="230"/>
      <c r="S20" s="230"/>
      <c r="T20" s="231"/>
      <c r="U20" s="225"/>
      <c r="V20" s="225">
        <f>SUM(V21:V25)</f>
        <v>0.37</v>
      </c>
      <c r="W20" s="225"/>
      <c r="X20" s="225"/>
      <c r="Y20" s="225"/>
      <c r="AG20" t="s">
        <v>164</v>
      </c>
    </row>
    <row r="21" spans="1:60" outlineLevel="1" x14ac:dyDescent="0.2">
      <c r="A21" s="240">
        <v>6</v>
      </c>
      <c r="B21" s="241" t="s">
        <v>209</v>
      </c>
      <c r="C21" s="256" t="s">
        <v>210</v>
      </c>
      <c r="D21" s="242" t="s">
        <v>197</v>
      </c>
      <c r="E21" s="243">
        <v>1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12</v>
      </c>
      <c r="M21" s="245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5" t="s">
        <v>211</v>
      </c>
      <c r="S21" s="245" t="s">
        <v>184</v>
      </c>
      <c r="T21" s="246" t="s">
        <v>199</v>
      </c>
      <c r="U21" s="221">
        <v>0.37</v>
      </c>
      <c r="V21" s="221">
        <f>ROUND(E21*U21,2)</f>
        <v>0.37</v>
      </c>
      <c r="W21" s="221"/>
      <c r="X21" s="221" t="s">
        <v>170</v>
      </c>
      <c r="Y21" s="221" t="s">
        <v>200</v>
      </c>
      <c r="Z21" s="210"/>
      <c r="AA21" s="210"/>
      <c r="AB21" s="210"/>
      <c r="AC21" s="210"/>
      <c r="AD21" s="210"/>
      <c r="AE21" s="210"/>
      <c r="AF21" s="210"/>
      <c r="AG21" s="210" t="s">
        <v>172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0">
        <v>7</v>
      </c>
      <c r="B22" s="241" t="s">
        <v>212</v>
      </c>
      <c r="C22" s="256" t="s">
        <v>213</v>
      </c>
      <c r="D22" s="242" t="s">
        <v>167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/>
      <c r="S22" s="245" t="s">
        <v>168</v>
      </c>
      <c r="T22" s="246" t="s">
        <v>169</v>
      </c>
      <c r="U22" s="221">
        <v>0</v>
      </c>
      <c r="V22" s="221">
        <f>ROUND(E22*U22,2)</f>
        <v>0</v>
      </c>
      <c r="W22" s="221"/>
      <c r="X22" s="221" t="s">
        <v>170</v>
      </c>
      <c r="Y22" s="221" t="s">
        <v>279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8</v>
      </c>
      <c r="B23" s="234" t="s">
        <v>215</v>
      </c>
      <c r="C23" s="254" t="s">
        <v>216</v>
      </c>
      <c r="D23" s="235" t="s">
        <v>197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168</v>
      </c>
      <c r="T23" s="239" t="s">
        <v>169</v>
      </c>
      <c r="U23" s="221">
        <v>0</v>
      </c>
      <c r="V23" s="221">
        <f>ROUND(E23*U23,2)</f>
        <v>0</v>
      </c>
      <c r="W23" s="221"/>
      <c r="X23" s="221" t="s">
        <v>217</v>
      </c>
      <c r="Y23" s="221" t="s">
        <v>200</v>
      </c>
      <c r="Z23" s="210"/>
      <c r="AA23" s="210"/>
      <c r="AB23" s="210"/>
      <c r="AC23" s="210"/>
      <c r="AD23" s="210"/>
      <c r="AE23" s="210"/>
      <c r="AF23" s="210"/>
      <c r="AG23" s="210" t="s">
        <v>218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9</v>
      </c>
      <c r="B24" s="218" t="s">
        <v>219</v>
      </c>
      <c r="C24" s="258" t="s">
        <v>220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211</v>
      </c>
      <c r="S24" s="221" t="s">
        <v>184</v>
      </c>
      <c r="T24" s="221" t="s">
        <v>185</v>
      </c>
      <c r="U24" s="221">
        <v>0</v>
      </c>
      <c r="V24" s="221">
        <f>ROUND(E24*U24,2)</f>
        <v>0</v>
      </c>
      <c r="W24" s="221"/>
      <c r="X24" s="221" t="s">
        <v>205</v>
      </c>
      <c r="Y24" s="221" t="s">
        <v>279</v>
      </c>
      <c r="Z24" s="210"/>
      <c r="AA24" s="210"/>
      <c r="AB24" s="210"/>
      <c r="AC24" s="210"/>
      <c r="AD24" s="210"/>
      <c r="AE24" s="210"/>
      <c r="AF24" s="210"/>
      <c r="AG24" s="210" t="s">
        <v>206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221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163</v>
      </c>
      <c r="B26" s="227" t="s">
        <v>131</v>
      </c>
      <c r="C26" s="253" t="s">
        <v>132</v>
      </c>
      <c r="D26" s="228"/>
      <c r="E26" s="229"/>
      <c r="F26" s="230"/>
      <c r="G26" s="230">
        <f>SUMIF(AG27:AG35,"&lt;&gt;NOR",G27:G35)</f>
        <v>0</v>
      </c>
      <c r="H26" s="230"/>
      <c r="I26" s="230">
        <f>SUM(I27:I35)</f>
        <v>0</v>
      </c>
      <c r="J26" s="230"/>
      <c r="K26" s="230">
        <f>SUM(K27:K35)</f>
        <v>0</v>
      </c>
      <c r="L26" s="230"/>
      <c r="M26" s="230">
        <f>SUM(M27:M35)</f>
        <v>0</v>
      </c>
      <c r="N26" s="229"/>
      <c r="O26" s="229">
        <f>SUM(O27:O35)</f>
        <v>0</v>
      </c>
      <c r="P26" s="229"/>
      <c r="Q26" s="229">
        <f>SUM(Q27:Q35)</f>
        <v>0</v>
      </c>
      <c r="R26" s="230"/>
      <c r="S26" s="230"/>
      <c r="T26" s="231"/>
      <c r="U26" s="225"/>
      <c r="V26" s="225">
        <f>SUM(V27:V35)</f>
        <v>0.08</v>
      </c>
      <c r="W26" s="225"/>
      <c r="X26" s="225"/>
      <c r="Y26" s="225"/>
      <c r="AG26" t="s">
        <v>164</v>
      </c>
    </row>
    <row r="27" spans="1:60" ht="22.5" outlineLevel="1" x14ac:dyDescent="0.2">
      <c r="A27" s="240">
        <v>10</v>
      </c>
      <c r="B27" s="241" t="s">
        <v>233</v>
      </c>
      <c r="C27" s="256" t="s">
        <v>234</v>
      </c>
      <c r="D27" s="242" t="s">
        <v>203</v>
      </c>
      <c r="E27" s="243">
        <v>8.8999999999999999E-3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198</v>
      </c>
      <c r="S27" s="245" t="s">
        <v>184</v>
      </c>
      <c r="T27" s="246" t="s">
        <v>185</v>
      </c>
      <c r="U27" s="221">
        <v>2.0089999999999999</v>
      </c>
      <c r="V27" s="221">
        <f>ROUND(E27*U27,2)</f>
        <v>0.02</v>
      </c>
      <c r="W27" s="221"/>
      <c r="X27" s="221" t="s">
        <v>235</v>
      </c>
      <c r="Y27" s="221" t="s">
        <v>171</v>
      </c>
      <c r="Z27" s="210"/>
      <c r="AA27" s="210"/>
      <c r="AB27" s="210"/>
      <c r="AC27" s="210"/>
      <c r="AD27" s="210"/>
      <c r="AE27" s="210"/>
      <c r="AF27" s="210"/>
      <c r="AG27" s="210" t="s">
        <v>236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0">
        <v>11</v>
      </c>
      <c r="B28" s="241" t="s">
        <v>237</v>
      </c>
      <c r="C28" s="256" t="s">
        <v>238</v>
      </c>
      <c r="D28" s="242" t="s">
        <v>203</v>
      </c>
      <c r="E28" s="243">
        <v>3.56E-2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5" t="s">
        <v>198</v>
      </c>
      <c r="S28" s="245" t="s">
        <v>184</v>
      </c>
      <c r="T28" s="246" t="s">
        <v>185</v>
      </c>
      <c r="U28" s="221">
        <v>0.95899999999999996</v>
      </c>
      <c r="V28" s="221">
        <f>ROUND(E28*U28,2)</f>
        <v>0.03</v>
      </c>
      <c r="W28" s="221"/>
      <c r="X28" s="221" t="s">
        <v>235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236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3">
        <v>12</v>
      </c>
      <c r="B29" s="234" t="s">
        <v>239</v>
      </c>
      <c r="C29" s="254" t="s">
        <v>240</v>
      </c>
      <c r="D29" s="235" t="s">
        <v>203</v>
      </c>
      <c r="E29" s="236">
        <v>8.8999999999999999E-3</v>
      </c>
      <c r="F29" s="237"/>
      <c r="G29" s="238">
        <f>ROUND(E29*F29,2)</f>
        <v>0</v>
      </c>
      <c r="H29" s="237"/>
      <c r="I29" s="238">
        <f>ROUND(E29*H29,2)</f>
        <v>0</v>
      </c>
      <c r="J29" s="237"/>
      <c r="K29" s="238">
        <f>ROUND(E29*J29,2)</f>
        <v>0</v>
      </c>
      <c r="L29" s="238">
        <v>12</v>
      </c>
      <c r="M29" s="238">
        <f>G29*(1+L29/100)</f>
        <v>0</v>
      </c>
      <c r="N29" s="236">
        <v>0</v>
      </c>
      <c r="O29" s="236">
        <f>ROUND(E29*N29,2)</f>
        <v>0</v>
      </c>
      <c r="P29" s="236">
        <v>0</v>
      </c>
      <c r="Q29" s="236">
        <f>ROUND(E29*P29,2)</f>
        <v>0</v>
      </c>
      <c r="R29" s="238" t="s">
        <v>198</v>
      </c>
      <c r="S29" s="238" t="s">
        <v>184</v>
      </c>
      <c r="T29" s="239" t="s">
        <v>185</v>
      </c>
      <c r="U29" s="221">
        <v>0.49</v>
      </c>
      <c r="V29" s="221">
        <f>ROUND(E29*U29,2)</f>
        <v>0</v>
      </c>
      <c r="W29" s="221"/>
      <c r="X29" s="221" t="s">
        <v>235</v>
      </c>
      <c r="Y29" s="221" t="s">
        <v>171</v>
      </c>
      <c r="Z29" s="210"/>
      <c r="AA29" s="210"/>
      <c r="AB29" s="210"/>
      <c r="AC29" s="210"/>
      <c r="AD29" s="210"/>
      <c r="AE29" s="210"/>
      <c r="AF29" s="210"/>
      <c r="AG29" s="210" t="s">
        <v>236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0" t="s">
        <v>241</v>
      </c>
      <c r="D30" s="250"/>
      <c r="E30" s="250"/>
      <c r="F30" s="250"/>
      <c r="G30" s="250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242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0">
        <v>13</v>
      </c>
      <c r="B31" s="241" t="s">
        <v>243</v>
      </c>
      <c r="C31" s="256" t="s">
        <v>244</v>
      </c>
      <c r="D31" s="242" t="s">
        <v>203</v>
      </c>
      <c r="E31" s="243">
        <v>8.8999999999999996E-2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 t="s">
        <v>198</v>
      </c>
      <c r="S31" s="245" t="s">
        <v>184</v>
      </c>
      <c r="T31" s="246" t="s">
        <v>185</v>
      </c>
      <c r="U31" s="221">
        <v>0</v>
      </c>
      <c r="V31" s="221">
        <f>ROUND(E31*U31,2)</f>
        <v>0</v>
      </c>
      <c r="W31" s="221"/>
      <c r="X31" s="221" t="s">
        <v>235</v>
      </c>
      <c r="Y31" s="221" t="s">
        <v>171</v>
      </c>
      <c r="Z31" s="210"/>
      <c r="AA31" s="210"/>
      <c r="AB31" s="210"/>
      <c r="AC31" s="210"/>
      <c r="AD31" s="210"/>
      <c r="AE31" s="210"/>
      <c r="AF31" s="210"/>
      <c r="AG31" s="210" t="s">
        <v>236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0">
        <v>14</v>
      </c>
      <c r="B32" s="241" t="s">
        <v>245</v>
      </c>
      <c r="C32" s="256" t="s">
        <v>259</v>
      </c>
      <c r="D32" s="242" t="s">
        <v>203</v>
      </c>
      <c r="E32" s="243">
        <v>8.8999999999999999E-3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198</v>
      </c>
      <c r="S32" s="245" t="s">
        <v>184</v>
      </c>
      <c r="T32" s="246" t="s">
        <v>185</v>
      </c>
      <c r="U32" s="221">
        <v>0</v>
      </c>
      <c r="V32" s="221">
        <f>ROUND(E32*U32,2)</f>
        <v>0</v>
      </c>
      <c r="W32" s="221"/>
      <c r="X32" s="221" t="s">
        <v>235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236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3">
        <v>15</v>
      </c>
      <c r="B33" s="234" t="s">
        <v>247</v>
      </c>
      <c r="C33" s="254" t="s">
        <v>248</v>
      </c>
      <c r="D33" s="235" t="s">
        <v>203</v>
      </c>
      <c r="E33" s="236">
        <v>4.4499999999999998E-2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249</v>
      </c>
      <c r="S33" s="238" t="s">
        <v>184</v>
      </c>
      <c r="T33" s="239" t="s">
        <v>185</v>
      </c>
      <c r="U33" s="221">
        <v>0.752</v>
      </c>
      <c r="V33" s="221">
        <f>ROUND(E33*U33,2)</f>
        <v>0.03</v>
      </c>
      <c r="W33" s="221"/>
      <c r="X33" s="221" t="s">
        <v>235</v>
      </c>
      <c r="Y33" s="221" t="s">
        <v>171</v>
      </c>
      <c r="Z33" s="210"/>
      <c r="AA33" s="210"/>
      <c r="AB33" s="210"/>
      <c r="AC33" s="210"/>
      <c r="AD33" s="210"/>
      <c r="AE33" s="210"/>
      <c r="AF33" s="210"/>
      <c r="AG33" s="210" t="s">
        <v>236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7" t="s">
        <v>250</v>
      </c>
      <c r="D34" s="247"/>
      <c r="E34" s="247"/>
      <c r="F34" s="247"/>
      <c r="G34" s="247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208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1" t="str">
        <f>C34</f>
        <v>nebo vybouraných hmot nošením nebo přehazováním k místu nakládky přístupnému normálním dopravním prostředkům do 10 m,</v>
      </c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17"/>
      <c r="B35" s="218"/>
      <c r="C35" s="261" t="s">
        <v>251</v>
      </c>
      <c r="D35" s="252"/>
      <c r="E35" s="252"/>
      <c r="F35" s="252"/>
      <c r="G35" s="252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242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51" t="str">
        <f>C35</f>
        <v>S naložením suti nebo vybouraných hmot do dopravního prostředku a na jejich vyložením, popřípadě přeložením na normální dopravní prostředek.</v>
      </c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3"/>
      <c r="B36" s="4"/>
      <c r="C36" s="262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149</v>
      </c>
    </row>
    <row r="37" spans="1:60" x14ac:dyDescent="0.2">
      <c r="A37" s="213"/>
      <c r="B37" s="214" t="s">
        <v>29</v>
      </c>
      <c r="C37" s="263"/>
      <c r="D37" s="215"/>
      <c r="E37" s="216"/>
      <c r="F37" s="216"/>
      <c r="G37" s="232">
        <f>G8+G12+G15+G17+G20+G26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252</v>
      </c>
    </row>
    <row r="38" spans="1:60" x14ac:dyDescent="0.2">
      <c r="C38" s="264"/>
      <c r="D38" s="10"/>
      <c r="AG38" t="s">
        <v>253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/2HvDHW1BAbpUtJzsYptjuG5SgBG6A5AuG7q7i8oyRw67slOvQjtSUa++QbnEft5/uWxXIiBItxScfm2nrtnTQ==" saltValue="+8oVdYnZ7XgU3PvlyTVCdA==" spinCount="100000" sheet="1" formatRows="0"/>
  <mergeCells count="9">
    <mergeCell ref="C30:G30"/>
    <mergeCell ref="C34:G34"/>
    <mergeCell ref="C35:G35"/>
    <mergeCell ref="A1:G1"/>
    <mergeCell ref="C2:G2"/>
    <mergeCell ref="C3:G3"/>
    <mergeCell ref="C4:G4"/>
    <mergeCell ref="C19:G19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E41D4-A1CF-4662-BAAC-4AEBBF2205B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66</v>
      </c>
      <c r="C4" s="202" t="s">
        <v>67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289</v>
      </c>
      <c r="D9" s="235" t="s">
        <v>167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279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288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SUMIF(AG13:AG14,"&lt;&gt;NOR",G13:G14)</f>
        <v>0</v>
      </c>
      <c r="H12" s="230"/>
      <c r="I12" s="230">
        <f>SUM(I13:I14)</f>
        <v>0</v>
      </c>
      <c r="J12" s="230"/>
      <c r="K12" s="230">
        <f>SUM(K13:K14)</f>
        <v>0</v>
      </c>
      <c r="L12" s="230"/>
      <c r="M12" s="230">
        <f>SUM(M13:M14)</f>
        <v>0</v>
      </c>
      <c r="N12" s="229"/>
      <c r="O12" s="229">
        <f>SUM(O13:O14)</f>
        <v>0</v>
      </c>
      <c r="P12" s="229"/>
      <c r="Q12" s="229">
        <f>SUM(Q13:Q14)</f>
        <v>0</v>
      </c>
      <c r="R12" s="230"/>
      <c r="S12" s="230"/>
      <c r="T12" s="231"/>
      <c r="U12" s="225"/>
      <c r="V12" s="225">
        <f>SUM(V13:V14)</f>
        <v>12.08</v>
      </c>
      <c r="W12" s="225"/>
      <c r="X12" s="225"/>
      <c r="Y12" s="225"/>
      <c r="AG12" t="s">
        <v>164</v>
      </c>
    </row>
    <row r="13" spans="1:60" ht="56.25" outlineLevel="1" x14ac:dyDescent="0.2">
      <c r="A13" s="240">
        <v>2</v>
      </c>
      <c r="B13" s="241" t="s">
        <v>180</v>
      </c>
      <c r="C13" s="256" t="s">
        <v>181</v>
      </c>
      <c r="D13" s="242" t="s">
        <v>182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183</v>
      </c>
      <c r="S13" s="245" t="s">
        <v>184</v>
      </c>
      <c r="T13" s="246" t="s">
        <v>185</v>
      </c>
      <c r="U13" s="221">
        <v>0.35399999999999998</v>
      </c>
      <c r="V13" s="221">
        <f>ROUND(E13*U13,2)</f>
        <v>7.08</v>
      </c>
      <c r="W13" s="221"/>
      <c r="X13" s="221" t="s">
        <v>170</v>
      </c>
      <c r="Y13" s="221" t="s">
        <v>279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0">
        <v>3</v>
      </c>
      <c r="B14" s="241" t="s">
        <v>187</v>
      </c>
      <c r="C14" s="256" t="s">
        <v>188</v>
      </c>
      <c r="D14" s="242" t="s">
        <v>189</v>
      </c>
      <c r="E14" s="243">
        <v>5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12</v>
      </c>
      <c r="M14" s="245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5" t="s">
        <v>190</v>
      </c>
      <c r="S14" s="245" t="s">
        <v>184</v>
      </c>
      <c r="T14" s="246" t="s">
        <v>185</v>
      </c>
      <c r="U14" s="221">
        <v>1</v>
      </c>
      <c r="V14" s="221">
        <f>ROUND(E14*U14,2)</f>
        <v>5</v>
      </c>
      <c r="W14" s="221"/>
      <c r="X14" s="221" t="s">
        <v>191</v>
      </c>
      <c r="Y14" s="221" t="s">
        <v>192</v>
      </c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6" t="s">
        <v>163</v>
      </c>
      <c r="B15" s="227" t="s">
        <v>113</v>
      </c>
      <c r="C15" s="253" t="s">
        <v>114</v>
      </c>
      <c r="D15" s="228"/>
      <c r="E15" s="229"/>
      <c r="F15" s="230"/>
      <c r="G15" s="230">
        <f>SUMIF(AG16:AG16,"&lt;&gt;NOR",G16:G16)</f>
        <v>0</v>
      </c>
      <c r="H15" s="230"/>
      <c r="I15" s="230">
        <f>SUM(I16:I16)</f>
        <v>0</v>
      </c>
      <c r="J15" s="230"/>
      <c r="K15" s="230">
        <f>SUM(K16:K16)</f>
        <v>0</v>
      </c>
      <c r="L15" s="230"/>
      <c r="M15" s="230">
        <f>SUM(M16:M16)</f>
        <v>0</v>
      </c>
      <c r="N15" s="229"/>
      <c r="O15" s="229">
        <f>SUM(O16:O16)</f>
        <v>0</v>
      </c>
      <c r="P15" s="229"/>
      <c r="Q15" s="229">
        <f>SUM(Q16:Q16)</f>
        <v>0.01</v>
      </c>
      <c r="R15" s="230"/>
      <c r="S15" s="230"/>
      <c r="T15" s="231"/>
      <c r="U15" s="225"/>
      <c r="V15" s="225">
        <f>SUM(V16:V16)</f>
        <v>1.36</v>
      </c>
      <c r="W15" s="225"/>
      <c r="X15" s="225"/>
      <c r="Y15" s="225"/>
      <c r="AG15" t="s">
        <v>164</v>
      </c>
    </row>
    <row r="16" spans="1:60" outlineLevel="1" x14ac:dyDescent="0.2">
      <c r="A16" s="240">
        <v>4</v>
      </c>
      <c r="B16" s="241" t="s">
        <v>195</v>
      </c>
      <c r="C16" s="256" t="s">
        <v>196</v>
      </c>
      <c r="D16" s="242" t="s">
        <v>197</v>
      </c>
      <c r="E16" s="243">
        <v>1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12</v>
      </c>
      <c r="M16" s="245">
        <f>G16*(1+L16/100)</f>
        <v>0</v>
      </c>
      <c r="N16" s="243">
        <v>0</v>
      </c>
      <c r="O16" s="243">
        <f>ROUND(E16*N16,2)</f>
        <v>0</v>
      </c>
      <c r="P16" s="243">
        <v>8.8999999999999999E-3</v>
      </c>
      <c r="Q16" s="243">
        <f>ROUND(E16*P16,2)</f>
        <v>0.01</v>
      </c>
      <c r="R16" s="245" t="s">
        <v>198</v>
      </c>
      <c r="S16" s="245" t="s">
        <v>184</v>
      </c>
      <c r="T16" s="246" t="s">
        <v>199</v>
      </c>
      <c r="U16" s="221">
        <v>1.3640000000000001</v>
      </c>
      <c r="V16" s="221">
        <f>ROUND(E16*U16,2)</f>
        <v>1.36</v>
      </c>
      <c r="W16" s="221"/>
      <c r="X16" s="221" t="s">
        <v>170</v>
      </c>
      <c r="Y16" s="221" t="s">
        <v>200</v>
      </c>
      <c r="Z16" s="210"/>
      <c r="AA16" s="210"/>
      <c r="AB16" s="210"/>
      <c r="AC16" s="210"/>
      <c r="AD16" s="210"/>
      <c r="AE16" s="210"/>
      <c r="AF16" s="210"/>
      <c r="AG16" s="210" t="s">
        <v>172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163</v>
      </c>
      <c r="B17" s="227" t="s">
        <v>115</v>
      </c>
      <c r="C17" s="253" t="s">
        <v>116</v>
      </c>
      <c r="D17" s="228"/>
      <c r="E17" s="229"/>
      <c r="F17" s="230"/>
      <c r="G17" s="230">
        <f>SUMIF(AG18:AG19,"&lt;&gt;NOR",G18:G19)</f>
        <v>0</v>
      </c>
      <c r="H17" s="230"/>
      <c r="I17" s="230">
        <f>SUM(I18:I19)</f>
        <v>0</v>
      </c>
      <c r="J17" s="230"/>
      <c r="K17" s="230">
        <f>SUM(K18:K19)</f>
        <v>0</v>
      </c>
      <c r="L17" s="230"/>
      <c r="M17" s="230">
        <f>SUM(M18:M19)</f>
        <v>0</v>
      </c>
      <c r="N17" s="229"/>
      <c r="O17" s="229">
        <f>SUM(O18:O19)</f>
        <v>0</v>
      </c>
      <c r="P17" s="229"/>
      <c r="Q17" s="229">
        <f>SUM(Q18:Q19)</f>
        <v>0</v>
      </c>
      <c r="R17" s="230"/>
      <c r="S17" s="230"/>
      <c r="T17" s="231"/>
      <c r="U17" s="225"/>
      <c r="V17" s="225">
        <f>SUM(V18:V19)</f>
        <v>0</v>
      </c>
      <c r="W17" s="225"/>
      <c r="X17" s="225"/>
      <c r="Y17" s="225"/>
      <c r="AG17" t="s">
        <v>164</v>
      </c>
    </row>
    <row r="18" spans="1:60" ht="22.5" outlineLevel="1" x14ac:dyDescent="0.2">
      <c r="A18" s="233">
        <v>5</v>
      </c>
      <c r="B18" s="234" t="s">
        <v>201</v>
      </c>
      <c r="C18" s="254" t="s">
        <v>202</v>
      </c>
      <c r="D18" s="235" t="s">
        <v>203</v>
      </c>
      <c r="E18" s="236">
        <v>8.0000000000000004E-4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12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 t="s">
        <v>204</v>
      </c>
      <c r="S18" s="238" t="s">
        <v>184</v>
      </c>
      <c r="T18" s="239" t="s">
        <v>185</v>
      </c>
      <c r="U18" s="221">
        <v>5.5</v>
      </c>
      <c r="V18" s="221">
        <f>ROUND(E18*U18,2)</f>
        <v>0</v>
      </c>
      <c r="W18" s="221"/>
      <c r="X18" s="221" t="s">
        <v>205</v>
      </c>
      <c r="Y18" s="221" t="s">
        <v>279</v>
      </c>
      <c r="Z18" s="210"/>
      <c r="AA18" s="210"/>
      <c r="AB18" s="210"/>
      <c r="AC18" s="210"/>
      <c r="AD18" s="210"/>
      <c r="AE18" s="210"/>
      <c r="AF18" s="210"/>
      <c r="AG18" s="210" t="s">
        <v>206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7" t="s">
        <v>207</v>
      </c>
      <c r="D19" s="247"/>
      <c r="E19" s="247"/>
      <c r="F19" s="247"/>
      <c r="G19" s="247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208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26" t="s">
        <v>163</v>
      </c>
      <c r="B20" s="227" t="s">
        <v>123</v>
      </c>
      <c r="C20" s="253" t="s">
        <v>124</v>
      </c>
      <c r="D20" s="228"/>
      <c r="E20" s="229"/>
      <c r="F20" s="230"/>
      <c r="G20" s="230">
        <f>SUMIF(AG21:AG25,"&lt;&gt;NOR",G21:G25)</f>
        <v>0</v>
      </c>
      <c r="H20" s="230"/>
      <c r="I20" s="230">
        <f>SUM(I21:I25)</f>
        <v>0</v>
      </c>
      <c r="J20" s="230"/>
      <c r="K20" s="230">
        <f>SUM(K21:K25)</f>
        <v>0</v>
      </c>
      <c r="L20" s="230"/>
      <c r="M20" s="230">
        <f>SUM(M21:M25)</f>
        <v>0</v>
      </c>
      <c r="N20" s="229"/>
      <c r="O20" s="229">
        <f>SUM(O21:O25)</f>
        <v>0</v>
      </c>
      <c r="P20" s="229"/>
      <c r="Q20" s="229">
        <f>SUM(Q21:Q25)</f>
        <v>0</v>
      </c>
      <c r="R20" s="230"/>
      <c r="S20" s="230"/>
      <c r="T20" s="231"/>
      <c r="U20" s="225"/>
      <c r="V20" s="225">
        <f>SUM(V21:V25)</f>
        <v>0.37</v>
      </c>
      <c r="W20" s="225"/>
      <c r="X20" s="225"/>
      <c r="Y20" s="225"/>
      <c r="AG20" t="s">
        <v>164</v>
      </c>
    </row>
    <row r="21" spans="1:60" outlineLevel="1" x14ac:dyDescent="0.2">
      <c r="A21" s="240">
        <v>6</v>
      </c>
      <c r="B21" s="241" t="s">
        <v>209</v>
      </c>
      <c r="C21" s="256" t="s">
        <v>210</v>
      </c>
      <c r="D21" s="242" t="s">
        <v>197</v>
      </c>
      <c r="E21" s="243">
        <v>1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12</v>
      </c>
      <c r="M21" s="245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5" t="s">
        <v>211</v>
      </c>
      <c r="S21" s="245" t="s">
        <v>184</v>
      </c>
      <c r="T21" s="246" t="s">
        <v>199</v>
      </c>
      <c r="U21" s="221">
        <v>0.37</v>
      </c>
      <c r="V21" s="221">
        <f>ROUND(E21*U21,2)</f>
        <v>0.37</v>
      </c>
      <c r="W21" s="221"/>
      <c r="X21" s="221" t="s">
        <v>170</v>
      </c>
      <c r="Y21" s="221" t="s">
        <v>200</v>
      </c>
      <c r="Z21" s="210"/>
      <c r="AA21" s="210"/>
      <c r="AB21" s="210"/>
      <c r="AC21" s="210"/>
      <c r="AD21" s="210"/>
      <c r="AE21" s="210"/>
      <c r="AF21" s="210"/>
      <c r="AG21" s="210" t="s">
        <v>172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0">
        <v>7</v>
      </c>
      <c r="B22" s="241" t="s">
        <v>212</v>
      </c>
      <c r="C22" s="256" t="s">
        <v>213</v>
      </c>
      <c r="D22" s="242" t="s">
        <v>167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/>
      <c r="S22" s="245" t="s">
        <v>168</v>
      </c>
      <c r="T22" s="246" t="s">
        <v>169</v>
      </c>
      <c r="U22" s="221">
        <v>0</v>
      </c>
      <c r="V22" s="221">
        <f>ROUND(E22*U22,2)</f>
        <v>0</v>
      </c>
      <c r="W22" s="221"/>
      <c r="X22" s="221" t="s">
        <v>170</v>
      </c>
      <c r="Y22" s="221" t="s">
        <v>279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8</v>
      </c>
      <c r="B23" s="234" t="s">
        <v>215</v>
      </c>
      <c r="C23" s="254" t="s">
        <v>216</v>
      </c>
      <c r="D23" s="235" t="s">
        <v>197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168</v>
      </c>
      <c r="T23" s="239" t="s">
        <v>169</v>
      </c>
      <c r="U23" s="221">
        <v>0</v>
      </c>
      <c r="V23" s="221">
        <f>ROUND(E23*U23,2)</f>
        <v>0</v>
      </c>
      <c r="W23" s="221"/>
      <c r="X23" s="221" t="s">
        <v>217</v>
      </c>
      <c r="Y23" s="221" t="s">
        <v>200</v>
      </c>
      <c r="Z23" s="210"/>
      <c r="AA23" s="210"/>
      <c r="AB23" s="210"/>
      <c r="AC23" s="210"/>
      <c r="AD23" s="210"/>
      <c r="AE23" s="210"/>
      <c r="AF23" s="210"/>
      <c r="AG23" s="210" t="s">
        <v>218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9</v>
      </c>
      <c r="B24" s="218" t="s">
        <v>219</v>
      </c>
      <c r="C24" s="258" t="s">
        <v>220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211</v>
      </c>
      <c r="S24" s="221" t="s">
        <v>184</v>
      </c>
      <c r="T24" s="221" t="s">
        <v>185</v>
      </c>
      <c r="U24" s="221">
        <v>0</v>
      </c>
      <c r="V24" s="221">
        <f>ROUND(E24*U24,2)</f>
        <v>0</v>
      </c>
      <c r="W24" s="221"/>
      <c r="X24" s="221" t="s">
        <v>205</v>
      </c>
      <c r="Y24" s="221" t="s">
        <v>279</v>
      </c>
      <c r="Z24" s="210"/>
      <c r="AA24" s="210"/>
      <c r="AB24" s="210"/>
      <c r="AC24" s="210"/>
      <c r="AD24" s="210"/>
      <c r="AE24" s="210"/>
      <c r="AF24" s="210"/>
      <c r="AG24" s="210" t="s">
        <v>206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221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163</v>
      </c>
      <c r="B26" s="227" t="s">
        <v>131</v>
      </c>
      <c r="C26" s="253" t="s">
        <v>132</v>
      </c>
      <c r="D26" s="228"/>
      <c r="E26" s="229"/>
      <c r="F26" s="230"/>
      <c r="G26" s="230">
        <f>SUMIF(AG27:AG35,"&lt;&gt;NOR",G27:G35)</f>
        <v>0</v>
      </c>
      <c r="H26" s="230"/>
      <c r="I26" s="230">
        <f>SUM(I27:I35)</f>
        <v>0</v>
      </c>
      <c r="J26" s="230"/>
      <c r="K26" s="230">
        <f>SUM(K27:K35)</f>
        <v>0</v>
      </c>
      <c r="L26" s="230"/>
      <c r="M26" s="230">
        <f>SUM(M27:M35)</f>
        <v>0</v>
      </c>
      <c r="N26" s="229"/>
      <c r="O26" s="229">
        <f>SUM(O27:O35)</f>
        <v>0</v>
      </c>
      <c r="P26" s="229"/>
      <c r="Q26" s="229">
        <f>SUM(Q27:Q35)</f>
        <v>0</v>
      </c>
      <c r="R26" s="230"/>
      <c r="S26" s="230"/>
      <c r="T26" s="231"/>
      <c r="U26" s="225"/>
      <c r="V26" s="225">
        <f>SUM(V27:V35)</f>
        <v>0.08</v>
      </c>
      <c r="W26" s="225"/>
      <c r="X26" s="225"/>
      <c r="Y26" s="225"/>
      <c r="AG26" t="s">
        <v>164</v>
      </c>
    </row>
    <row r="27" spans="1:60" ht="22.5" outlineLevel="1" x14ac:dyDescent="0.2">
      <c r="A27" s="240">
        <v>10</v>
      </c>
      <c r="B27" s="241" t="s">
        <v>233</v>
      </c>
      <c r="C27" s="256" t="s">
        <v>234</v>
      </c>
      <c r="D27" s="242" t="s">
        <v>203</v>
      </c>
      <c r="E27" s="243">
        <v>8.8999999999999999E-3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198</v>
      </c>
      <c r="S27" s="245" t="s">
        <v>184</v>
      </c>
      <c r="T27" s="246" t="s">
        <v>185</v>
      </c>
      <c r="U27" s="221">
        <v>2.0089999999999999</v>
      </c>
      <c r="V27" s="221">
        <f>ROUND(E27*U27,2)</f>
        <v>0.02</v>
      </c>
      <c r="W27" s="221"/>
      <c r="X27" s="221" t="s">
        <v>235</v>
      </c>
      <c r="Y27" s="221" t="s">
        <v>171</v>
      </c>
      <c r="Z27" s="210"/>
      <c r="AA27" s="210"/>
      <c r="AB27" s="210"/>
      <c r="AC27" s="210"/>
      <c r="AD27" s="210"/>
      <c r="AE27" s="210"/>
      <c r="AF27" s="210"/>
      <c r="AG27" s="210" t="s">
        <v>236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40">
        <v>11</v>
      </c>
      <c r="B28" s="241" t="s">
        <v>237</v>
      </c>
      <c r="C28" s="256" t="s">
        <v>238</v>
      </c>
      <c r="D28" s="242" t="s">
        <v>203</v>
      </c>
      <c r="E28" s="243">
        <v>3.56E-2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0</v>
      </c>
      <c r="O28" s="243">
        <f>ROUND(E28*N28,2)</f>
        <v>0</v>
      </c>
      <c r="P28" s="243">
        <v>0</v>
      </c>
      <c r="Q28" s="243">
        <f>ROUND(E28*P28,2)</f>
        <v>0</v>
      </c>
      <c r="R28" s="245" t="s">
        <v>198</v>
      </c>
      <c r="S28" s="245" t="s">
        <v>184</v>
      </c>
      <c r="T28" s="246" t="s">
        <v>185</v>
      </c>
      <c r="U28" s="221">
        <v>0.95899999999999996</v>
      </c>
      <c r="V28" s="221">
        <f>ROUND(E28*U28,2)</f>
        <v>0.03</v>
      </c>
      <c r="W28" s="221"/>
      <c r="X28" s="221" t="s">
        <v>235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236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3">
        <v>12</v>
      </c>
      <c r="B29" s="234" t="s">
        <v>239</v>
      </c>
      <c r="C29" s="254" t="s">
        <v>240</v>
      </c>
      <c r="D29" s="235" t="s">
        <v>203</v>
      </c>
      <c r="E29" s="236">
        <v>8.8999999999999999E-3</v>
      </c>
      <c r="F29" s="237"/>
      <c r="G29" s="238">
        <f>ROUND(E29*F29,2)</f>
        <v>0</v>
      </c>
      <c r="H29" s="237"/>
      <c r="I29" s="238">
        <f>ROUND(E29*H29,2)</f>
        <v>0</v>
      </c>
      <c r="J29" s="237"/>
      <c r="K29" s="238">
        <f>ROUND(E29*J29,2)</f>
        <v>0</v>
      </c>
      <c r="L29" s="238">
        <v>12</v>
      </c>
      <c r="M29" s="238">
        <f>G29*(1+L29/100)</f>
        <v>0</v>
      </c>
      <c r="N29" s="236">
        <v>0</v>
      </c>
      <c r="O29" s="236">
        <f>ROUND(E29*N29,2)</f>
        <v>0</v>
      </c>
      <c r="P29" s="236">
        <v>0</v>
      </c>
      <c r="Q29" s="236">
        <f>ROUND(E29*P29,2)</f>
        <v>0</v>
      </c>
      <c r="R29" s="238" t="s">
        <v>198</v>
      </c>
      <c r="S29" s="238" t="s">
        <v>184</v>
      </c>
      <c r="T29" s="239" t="s">
        <v>185</v>
      </c>
      <c r="U29" s="221">
        <v>0.49</v>
      </c>
      <c r="V29" s="221">
        <f>ROUND(E29*U29,2)</f>
        <v>0</v>
      </c>
      <c r="W29" s="221"/>
      <c r="X29" s="221" t="s">
        <v>235</v>
      </c>
      <c r="Y29" s="221" t="s">
        <v>171</v>
      </c>
      <c r="Z29" s="210"/>
      <c r="AA29" s="210"/>
      <c r="AB29" s="210"/>
      <c r="AC29" s="210"/>
      <c r="AD29" s="210"/>
      <c r="AE29" s="210"/>
      <c r="AF29" s="210"/>
      <c r="AG29" s="210" t="s">
        <v>236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60" t="s">
        <v>241</v>
      </c>
      <c r="D30" s="250"/>
      <c r="E30" s="250"/>
      <c r="F30" s="250"/>
      <c r="G30" s="250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242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40">
        <v>13</v>
      </c>
      <c r="B31" s="241" t="s">
        <v>243</v>
      </c>
      <c r="C31" s="256" t="s">
        <v>244</v>
      </c>
      <c r="D31" s="242" t="s">
        <v>203</v>
      </c>
      <c r="E31" s="243">
        <v>8.8999999999999996E-2</v>
      </c>
      <c r="F31" s="244"/>
      <c r="G31" s="245">
        <f>ROUND(E31*F31,2)</f>
        <v>0</v>
      </c>
      <c r="H31" s="244"/>
      <c r="I31" s="245">
        <f>ROUND(E31*H31,2)</f>
        <v>0</v>
      </c>
      <c r="J31" s="244"/>
      <c r="K31" s="245">
        <f>ROUND(E31*J31,2)</f>
        <v>0</v>
      </c>
      <c r="L31" s="245">
        <v>12</v>
      </c>
      <c r="M31" s="245">
        <f>G31*(1+L31/100)</f>
        <v>0</v>
      </c>
      <c r="N31" s="243">
        <v>0</v>
      </c>
      <c r="O31" s="243">
        <f>ROUND(E31*N31,2)</f>
        <v>0</v>
      </c>
      <c r="P31" s="243">
        <v>0</v>
      </c>
      <c r="Q31" s="243">
        <f>ROUND(E31*P31,2)</f>
        <v>0</v>
      </c>
      <c r="R31" s="245" t="s">
        <v>198</v>
      </c>
      <c r="S31" s="245" t="s">
        <v>184</v>
      </c>
      <c r="T31" s="246" t="s">
        <v>185</v>
      </c>
      <c r="U31" s="221">
        <v>0</v>
      </c>
      <c r="V31" s="221">
        <f>ROUND(E31*U31,2)</f>
        <v>0</v>
      </c>
      <c r="W31" s="221"/>
      <c r="X31" s="221" t="s">
        <v>235</v>
      </c>
      <c r="Y31" s="221" t="s">
        <v>171</v>
      </c>
      <c r="Z31" s="210"/>
      <c r="AA31" s="210"/>
      <c r="AB31" s="210"/>
      <c r="AC31" s="210"/>
      <c r="AD31" s="210"/>
      <c r="AE31" s="210"/>
      <c r="AF31" s="210"/>
      <c r="AG31" s="210" t="s">
        <v>236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2.5" outlineLevel="1" x14ac:dyDescent="0.2">
      <c r="A32" s="240">
        <v>14</v>
      </c>
      <c r="B32" s="241" t="s">
        <v>245</v>
      </c>
      <c r="C32" s="256" t="s">
        <v>259</v>
      </c>
      <c r="D32" s="242" t="s">
        <v>203</v>
      </c>
      <c r="E32" s="243">
        <v>8.8999999999999999E-3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198</v>
      </c>
      <c r="S32" s="245" t="s">
        <v>184</v>
      </c>
      <c r="T32" s="246" t="s">
        <v>185</v>
      </c>
      <c r="U32" s="221">
        <v>0</v>
      </c>
      <c r="V32" s="221">
        <f>ROUND(E32*U32,2)</f>
        <v>0</v>
      </c>
      <c r="W32" s="221"/>
      <c r="X32" s="221" t="s">
        <v>235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236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3">
        <v>15</v>
      </c>
      <c r="B33" s="234" t="s">
        <v>247</v>
      </c>
      <c r="C33" s="254" t="s">
        <v>248</v>
      </c>
      <c r="D33" s="235" t="s">
        <v>203</v>
      </c>
      <c r="E33" s="236">
        <v>4.4499999999999998E-2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0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249</v>
      </c>
      <c r="S33" s="238" t="s">
        <v>184</v>
      </c>
      <c r="T33" s="239" t="s">
        <v>185</v>
      </c>
      <c r="U33" s="221">
        <v>0.752</v>
      </c>
      <c r="V33" s="221">
        <f>ROUND(E33*U33,2)</f>
        <v>0.03</v>
      </c>
      <c r="W33" s="221"/>
      <c r="X33" s="221" t="s">
        <v>235</v>
      </c>
      <c r="Y33" s="221" t="s">
        <v>171</v>
      </c>
      <c r="Z33" s="210"/>
      <c r="AA33" s="210"/>
      <c r="AB33" s="210"/>
      <c r="AC33" s="210"/>
      <c r="AD33" s="210"/>
      <c r="AE33" s="210"/>
      <c r="AF33" s="210"/>
      <c r="AG33" s="210" t="s">
        <v>236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7" t="s">
        <v>250</v>
      </c>
      <c r="D34" s="247"/>
      <c r="E34" s="247"/>
      <c r="F34" s="247"/>
      <c r="G34" s="247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208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51" t="str">
        <f>C34</f>
        <v>nebo vybouraných hmot nošením nebo přehazováním k místu nakládky přístupnému normálním dopravním prostředkům do 10 m,</v>
      </c>
      <c r="BB34" s="210"/>
      <c r="BC34" s="210"/>
      <c r="BD34" s="210"/>
      <c r="BE34" s="210"/>
      <c r="BF34" s="210"/>
      <c r="BG34" s="210"/>
      <c r="BH34" s="210"/>
    </row>
    <row r="35" spans="1:60" ht="22.5" outlineLevel="2" x14ac:dyDescent="0.2">
      <c r="A35" s="217"/>
      <c r="B35" s="218"/>
      <c r="C35" s="261" t="s">
        <v>251</v>
      </c>
      <c r="D35" s="252"/>
      <c r="E35" s="252"/>
      <c r="F35" s="252"/>
      <c r="G35" s="252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242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51" t="str">
        <f>C35</f>
        <v>S naložením suti nebo vybouraných hmot do dopravního prostředku a na jejich vyložením, popřípadě přeložením na normální dopravní prostředek.</v>
      </c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3"/>
      <c r="B36" s="4"/>
      <c r="C36" s="262"/>
      <c r="D36" s="6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AE36">
        <v>12</v>
      </c>
      <c r="AF36">
        <v>21</v>
      </c>
      <c r="AG36" t="s">
        <v>149</v>
      </c>
    </row>
    <row r="37" spans="1:60" x14ac:dyDescent="0.2">
      <c r="A37" s="213"/>
      <c r="B37" s="214" t="s">
        <v>29</v>
      </c>
      <c r="C37" s="263"/>
      <c r="D37" s="215"/>
      <c r="E37" s="216"/>
      <c r="F37" s="216"/>
      <c r="G37" s="232">
        <f>G8+G12+G15+G17+G20+G26</f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AE37">
        <f>SUMIF(L7:L35,AE36,G7:G35)</f>
        <v>0</v>
      </c>
      <c r="AF37">
        <f>SUMIF(L7:L35,AF36,G7:G35)</f>
        <v>0</v>
      </c>
      <c r="AG37" t="s">
        <v>252</v>
      </c>
    </row>
    <row r="38" spans="1:60" x14ac:dyDescent="0.2">
      <c r="C38" s="264"/>
      <c r="D38" s="10"/>
      <c r="AG38" t="s">
        <v>253</v>
      </c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9IfHeFDZkoK14r7/cAgUxJ+AXCvscM3UMeAA98gTa1MUCgorGAq8yHTt0urV+FLgMhvg0Lo1WIbrgmynbI6Ig==" saltValue="IWsOU9KM3KsLf9qaPsPgZg==" spinCount="100000" sheet="1" formatRows="0"/>
  <mergeCells count="9">
    <mergeCell ref="C30:G30"/>
    <mergeCell ref="C34:G34"/>
    <mergeCell ref="C35:G35"/>
    <mergeCell ref="A1:G1"/>
    <mergeCell ref="C2:G2"/>
    <mergeCell ref="C3:G3"/>
    <mergeCell ref="C4:G4"/>
    <mergeCell ref="C19:G19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8E731-7CFD-4B9E-9FB2-F4F6CC4BCC0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68</v>
      </c>
      <c r="C4" s="202" t="s">
        <v>69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109</v>
      </c>
      <c r="C8" s="253" t="s">
        <v>110</v>
      </c>
      <c r="D8" s="228"/>
      <c r="E8" s="229"/>
      <c r="F8" s="230"/>
      <c r="G8" s="230">
        <f>SUMIF(AG9:AG22,"&lt;&gt;NOR",G9:G22)</f>
        <v>0</v>
      </c>
      <c r="H8" s="230"/>
      <c r="I8" s="230">
        <f>SUM(I9:I22)</f>
        <v>0</v>
      </c>
      <c r="J8" s="230"/>
      <c r="K8" s="230">
        <f>SUM(K9:K22)</f>
        <v>0</v>
      </c>
      <c r="L8" s="230"/>
      <c r="M8" s="230">
        <f>SUM(M9:M22)</f>
        <v>0</v>
      </c>
      <c r="N8" s="229"/>
      <c r="O8" s="229">
        <f>SUM(O9:O22)</f>
        <v>3.5500000000000003</v>
      </c>
      <c r="P8" s="229"/>
      <c r="Q8" s="229">
        <f>SUM(Q9:Q22)</f>
        <v>0</v>
      </c>
      <c r="R8" s="230"/>
      <c r="S8" s="230"/>
      <c r="T8" s="231"/>
      <c r="U8" s="225"/>
      <c r="V8" s="225">
        <f>SUM(V9:V22)</f>
        <v>19.59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290</v>
      </c>
      <c r="C9" s="254" t="s">
        <v>291</v>
      </c>
      <c r="D9" s="235" t="s">
        <v>292</v>
      </c>
      <c r="E9" s="236">
        <v>1.125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2.5698099999999999</v>
      </c>
      <c r="O9" s="236">
        <f>ROUND(E9*N9,2)</f>
        <v>2.89</v>
      </c>
      <c r="P9" s="236">
        <v>0</v>
      </c>
      <c r="Q9" s="236">
        <f>ROUND(E9*P9,2)</f>
        <v>0</v>
      </c>
      <c r="R9" s="238" t="s">
        <v>293</v>
      </c>
      <c r="S9" s="238" t="s">
        <v>184</v>
      </c>
      <c r="T9" s="239" t="s">
        <v>185</v>
      </c>
      <c r="U9" s="221">
        <v>3.9289999999999998</v>
      </c>
      <c r="V9" s="221">
        <f>ROUND(E9*U9,2)</f>
        <v>4.42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7" t="s">
        <v>294</v>
      </c>
      <c r="D10" s="247"/>
      <c r="E10" s="247"/>
      <c r="F10" s="247"/>
      <c r="G10" s="247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208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5" t="s">
        <v>295</v>
      </c>
      <c r="D11" s="223"/>
      <c r="E11" s="224">
        <v>0.5625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296</v>
      </c>
      <c r="D12" s="223"/>
      <c r="E12" s="224">
        <v>0.5625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3">
        <v>2</v>
      </c>
      <c r="B13" s="234" t="s">
        <v>297</v>
      </c>
      <c r="C13" s="254" t="s">
        <v>298</v>
      </c>
      <c r="D13" s="235" t="s">
        <v>182</v>
      </c>
      <c r="E13" s="236">
        <v>9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1.128E-2</v>
      </c>
      <c r="O13" s="236">
        <f>ROUND(E13*N13,2)</f>
        <v>0.1</v>
      </c>
      <c r="P13" s="236">
        <v>0</v>
      </c>
      <c r="Q13" s="236">
        <f>ROUND(E13*P13,2)</f>
        <v>0</v>
      </c>
      <c r="R13" s="238" t="s">
        <v>299</v>
      </c>
      <c r="S13" s="238" t="s">
        <v>184</v>
      </c>
      <c r="T13" s="239" t="s">
        <v>185</v>
      </c>
      <c r="U13" s="221">
        <v>0.68</v>
      </c>
      <c r="V13" s="221">
        <f>ROUND(E13*U13,2)</f>
        <v>6.12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7" t="s">
        <v>300</v>
      </c>
      <c r="D14" s="247"/>
      <c r="E14" s="247"/>
      <c r="F14" s="247"/>
      <c r="G14" s="247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208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301</v>
      </c>
      <c r="D15" s="223"/>
      <c r="E15" s="224">
        <v>4.5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55" t="s">
        <v>302</v>
      </c>
      <c r="D16" s="223"/>
      <c r="E16" s="224">
        <v>4.5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33">
        <v>3</v>
      </c>
      <c r="B17" s="234" t="s">
        <v>303</v>
      </c>
      <c r="C17" s="254" t="s">
        <v>304</v>
      </c>
      <c r="D17" s="235" t="s">
        <v>182</v>
      </c>
      <c r="E17" s="236">
        <v>9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6.2719999999999998E-2</v>
      </c>
      <c r="O17" s="236">
        <f>ROUND(E17*N17,2)</f>
        <v>0.56000000000000005</v>
      </c>
      <c r="P17" s="236">
        <v>0</v>
      </c>
      <c r="Q17" s="236">
        <f>ROUND(E17*P17,2)</f>
        <v>0</v>
      </c>
      <c r="R17" s="238" t="s">
        <v>299</v>
      </c>
      <c r="S17" s="238" t="s">
        <v>184</v>
      </c>
      <c r="T17" s="239" t="s">
        <v>185</v>
      </c>
      <c r="U17" s="221">
        <v>0.68</v>
      </c>
      <c r="V17" s="221">
        <f>ROUND(E17*U17,2)</f>
        <v>6.12</v>
      </c>
      <c r="W17" s="221"/>
      <c r="X17" s="221" t="s">
        <v>170</v>
      </c>
      <c r="Y17" s="221" t="s">
        <v>171</v>
      </c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7" t="s">
        <v>300</v>
      </c>
      <c r="D18" s="247"/>
      <c r="E18" s="247"/>
      <c r="F18" s="247"/>
      <c r="G18" s="247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208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5" t="s">
        <v>305</v>
      </c>
      <c r="D19" s="223"/>
      <c r="E19" s="224">
        <v>9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174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3">
        <v>4</v>
      </c>
      <c r="B20" s="234" t="s">
        <v>306</v>
      </c>
      <c r="C20" s="254" t="s">
        <v>307</v>
      </c>
      <c r="D20" s="235" t="s">
        <v>182</v>
      </c>
      <c r="E20" s="236">
        <v>9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299</v>
      </c>
      <c r="S20" s="238" t="s">
        <v>184</v>
      </c>
      <c r="T20" s="239" t="s">
        <v>185</v>
      </c>
      <c r="U20" s="221">
        <v>0.32500000000000001</v>
      </c>
      <c r="V20" s="221">
        <f>ROUND(E20*U20,2)</f>
        <v>2.93</v>
      </c>
      <c r="W20" s="221"/>
      <c r="X20" s="221" t="s">
        <v>170</v>
      </c>
      <c r="Y20" s="221" t="s">
        <v>171</v>
      </c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300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208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5" t="s">
        <v>305</v>
      </c>
      <c r="D22" s="223"/>
      <c r="E22" s="224">
        <v>9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174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6" t="s">
        <v>163</v>
      </c>
      <c r="B23" s="227" t="s">
        <v>113</v>
      </c>
      <c r="C23" s="253" t="s">
        <v>114</v>
      </c>
      <c r="D23" s="228"/>
      <c r="E23" s="229"/>
      <c r="F23" s="230"/>
      <c r="G23" s="230">
        <f>SUMIF(AG24:AG29,"&lt;&gt;NOR",G24:G29)</f>
        <v>0</v>
      </c>
      <c r="H23" s="230"/>
      <c r="I23" s="230">
        <f>SUM(I24:I29)</f>
        <v>0</v>
      </c>
      <c r="J23" s="230"/>
      <c r="K23" s="230">
        <f>SUM(K24:K29)</f>
        <v>0</v>
      </c>
      <c r="L23" s="230"/>
      <c r="M23" s="230">
        <f>SUM(M24:M29)</f>
        <v>0</v>
      </c>
      <c r="N23" s="229"/>
      <c r="O23" s="229">
        <f>SUM(O24:O29)</f>
        <v>0.12</v>
      </c>
      <c r="P23" s="229"/>
      <c r="Q23" s="229">
        <f>SUM(Q24:Q29)</f>
        <v>1.92</v>
      </c>
      <c r="R23" s="230"/>
      <c r="S23" s="230"/>
      <c r="T23" s="231"/>
      <c r="U23" s="225"/>
      <c r="V23" s="225">
        <f>SUM(V24:V29)</f>
        <v>88.17</v>
      </c>
      <c r="W23" s="225"/>
      <c r="X23" s="225"/>
      <c r="Y23" s="225"/>
      <c r="AG23" t="s">
        <v>164</v>
      </c>
    </row>
    <row r="24" spans="1:60" outlineLevel="1" x14ac:dyDescent="0.2">
      <c r="A24" s="233">
        <v>5</v>
      </c>
      <c r="B24" s="234" t="s">
        <v>308</v>
      </c>
      <c r="C24" s="254" t="s">
        <v>309</v>
      </c>
      <c r="D24" s="235" t="s">
        <v>292</v>
      </c>
      <c r="E24" s="236">
        <v>0.9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2</v>
      </c>
      <c r="Q24" s="236">
        <f>ROUND(E24*P24,2)</f>
        <v>1.8</v>
      </c>
      <c r="R24" s="238" t="s">
        <v>249</v>
      </c>
      <c r="S24" s="238" t="s">
        <v>184</v>
      </c>
      <c r="T24" s="239" t="s">
        <v>185</v>
      </c>
      <c r="U24" s="221">
        <v>8.3849999999999998</v>
      </c>
      <c r="V24" s="221">
        <f>ROUND(E24*U24,2)</f>
        <v>7.55</v>
      </c>
      <c r="W24" s="221"/>
      <c r="X24" s="221" t="s">
        <v>170</v>
      </c>
      <c r="Y24" s="221" t="s">
        <v>171</v>
      </c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7" t="s">
        <v>310</v>
      </c>
      <c r="D25" s="247"/>
      <c r="E25" s="247"/>
      <c r="F25" s="247"/>
      <c r="G25" s="247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1" t="str">
        <f>C25</f>
        <v>o půdorysné ploše do 15 m2 na vzdálenost do 3 m od okraje vyklízeného prostoru nebo s naložením na dopravní prostředek,</v>
      </c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5" t="s">
        <v>311</v>
      </c>
      <c r="D26" s="223"/>
      <c r="E26" s="224">
        <v>0.9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174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3">
        <v>6</v>
      </c>
      <c r="B27" s="234" t="s">
        <v>312</v>
      </c>
      <c r="C27" s="254" t="s">
        <v>313</v>
      </c>
      <c r="D27" s="235" t="s">
        <v>197</v>
      </c>
      <c r="E27" s="236">
        <v>18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6.4200000000000004E-3</v>
      </c>
      <c r="O27" s="236">
        <f>ROUND(E27*N27,2)</f>
        <v>0.12</v>
      </c>
      <c r="P27" s="236">
        <v>6.4200000000000004E-3</v>
      </c>
      <c r="Q27" s="236">
        <f>ROUND(E27*P27,2)</f>
        <v>0.12</v>
      </c>
      <c r="R27" s="238"/>
      <c r="S27" s="238" t="s">
        <v>184</v>
      </c>
      <c r="T27" s="239" t="s">
        <v>185</v>
      </c>
      <c r="U27" s="221">
        <v>4.4790000000000001</v>
      </c>
      <c r="V27" s="221">
        <f>ROUND(E27*U27,2)</f>
        <v>80.62</v>
      </c>
      <c r="W27" s="221"/>
      <c r="X27" s="221" t="s">
        <v>170</v>
      </c>
      <c r="Y27" s="221" t="s">
        <v>171</v>
      </c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314</v>
      </c>
      <c r="D28" s="223"/>
      <c r="E28" s="224">
        <v>9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174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5" t="s">
        <v>315</v>
      </c>
      <c r="D29" s="223"/>
      <c r="E29" s="224">
        <v>9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2">
      <c r="A30" s="226" t="s">
        <v>163</v>
      </c>
      <c r="B30" s="227" t="s">
        <v>115</v>
      </c>
      <c r="C30" s="253" t="s">
        <v>116</v>
      </c>
      <c r="D30" s="228"/>
      <c r="E30" s="229"/>
      <c r="F30" s="230"/>
      <c r="G30" s="230">
        <f>SUMIF(AG31:AG32,"&lt;&gt;NOR",G31:G32)</f>
        <v>0</v>
      </c>
      <c r="H30" s="230"/>
      <c r="I30" s="230">
        <f>SUM(I31:I32)</f>
        <v>0</v>
      </c>
      <c r="J30" s="230"/>
      <c r="K30" s="230">
        <f>SUM(K31:K32)</f>
        <v>0</v>
      </c>
      <c r="L30" s="230"/>
      <c r="M30" s="230">
        <f>SUM(M31:M32)</f>
        <v>0</v>
      </c>
      <c r="N30" s="229"/>
      <c r="O30" s="229">
        <f>SUM(O31:O32)</f>
        <v>0</v>
      </c>
      <c r="P30" s="229"/>
      <c r="Q30" s="229">
        <f>SUM(Q31:Q32)</f>
        <v>0</v>
      </c>
      <c r="R30" s="230"/>
      <c r="S30" s="230"/>
      <c r="T30" s="231"/>
      <c r="U30" s="225"/>
      <c r="V30" s="225">
        <f>SUM(V31:V32)</f>
        <v>11.57</v>
      </c>
      <c r="W30" s="225"/>
      <c r="X30" s="225"/>
      <c r="Y30" s="225"/>
      <c r="AG30" t="s">
        <v>164</v>
      </c>
    </row>
    <row r="31" spans="1:60" ht="22.5" outlineLevel="1" x14ac:dyDescent="0.2">
      <c r="A31" s="233">
        <v>7</v>
      </c>
      <c r="B31" s="234" t="s">
        <v>316</v>
      </c>
      <c r="C31" s="254" t="s">
        <v>317</v>
      </c>
      <c r="D31" s="235" t="s">
        <v>203</v>
      </c>
      <c r="E31" s="236">
        <v>3.6726000000000001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0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204</v>
      </c>
      <c r="S31" s="238" t="s">
        <v>184</v>
      </c>
      <c r="T31" s="239" t="s">
        <v>185</v>
      </c>
      <c r="U31" s="221">
        <v>3.15</v>
      </c>
      <c r="V31" s="221">
        <f>ROUND(E31*U31,2)</f>
        <v>11.57</v>
      </c>
      <c r="W31" s="221"/>
      <c r="X31" s="221" t="s">
        <v>205</v>
      </c>
      <c r="Y31" s="221" t="s">
        <v>171</v>
      </c>
      <c r="Z31" s="210"/>
      <c r="AA31" s="210"/>
      <c r="AB31" s="210"/>
      <c r="AC31" s="210"/>
      <c r="AD31" s="210"/>
      <c r="AE31" s="210"/>
      <c r="AF31" s="210"/>
      <c r="AG31" s="210" t="s">
        <v>206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7" t="s">
        <v>207</v>
      </c>
      <c r="D32" s="247"/>
      <c r="E32" s="247"/>
      <c r="F32" s="247"/>
      <c r="G32" s="247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208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6" t="s">
        <v>163</v>
      </c>
      <c r="B33" s="227" t="s">
        <v>127</v>
      </c>
      <c r="C33" s="253" t="s">
        <v>128</v>
      </c>
      <c r="D33" s="228"/>
      <c r="E33" s="229"/>
      <c r="F33" s="230"/>
      <c r="G33" s="230">
        <f>SUMIF(AG34:AG37,"&lt;&gt;NOR",G34:G37)</f>
        <v>0</v>
      </c>
      <c r="H33" s="230"/>
      <c r="I33" s="230">
        <f>SUM(I34:I37)</f>
        <v>0</v>
      </c>
      <c r="J33" s="230"/>
      <c r="K33" s="230">
        <f>SUM(K34:K37)</f>
        <v>0</v>
      </c>
      <c r="L33" s="230"/>
      <c r="M33" s="230">
        <f>SUM(M34:M37)</f>
        <v>0</v>
      </c>
      <c r="N33" s="229"/>
      <c r="O33" s="229">
        <f>SUM(O34:O37)</f>
        <v>0.94</v>
      </c>
      <c r="P33" s="229"/>
      <c r="Q33" s="229">
        <f>SUM(Q34:Q37)</f>
        <v>0</v>
      </c>
      <c r="R33" s="230"/>
      <c r="S33" s="230"/>
      <c r="T33" s="231"/>
      <c r="U33" s="225"/>
      <c r="V33" s="225">
        <f>SUM(V34:V37)</f>
        <v>8.1</v>
      </c>
      <c r="W33" s="225"/>
      <c r="X33" s="225"/>
      <c r="Y33" s="225"/>
      <c r="AG33" t="s">
        <v>164</v>
      </c>
    </row>
    <row r="34" spans="1:60" outlineLevel="1" x14ac:dyDescent="0.2">
      <c r="A34" s="233">
        <v>8</v>
      </c>
      <c r="B34" s="234" t="s">
        <v>318</v>
      </c>
      <c r="C34" s="254" t="s">
        <v>319</v>
      </c>
      <c r="D34" s="235" t="s">
        <v>197</v>
      </c>
      <c r="E34" s="236">
        <v>27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3.4810000000000001E-2</v>
      </c>
      <c r="O34" s="236">
        <f>ROUND(E34*N34,2)</f>
        <v>0.94</v>
      </c>
      <c r="P34" s="236">
        <v>0</v>
      </c>
      <c r="Q34" s="236">
        <f>ROUND(E34*P34,2)</f>
        <v>0</v>
      </c>
      <c r="R34" s="238" t="s">
        <v>320</v>
      </c>
      <c r="S34" s="238" t="s">
        <v>184</v>
      </c>
      <c r="T34" s="239" t="s">
        <v>185</v>
      </c>
      <c r="U34" s="221">
        <v>0.3</v>
      </c>
      <c r="V34" s="221">
        <f>ROUND(E34*U34,2)</f>
        <v>8.1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321</v>
      </c>
      <c r="D35" s="223"/>
      <c r="E35" s="224">
        <v>27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17">
        <v>9</v>
      </c>
      <c r="B36" s="218" t="s">
        <v>322</v>
      </c>
      <c r="C36" s="258" t="s">
        <v>323</v>
      </c>
      <c r="D36" s="219" t="s">
        <v>0</v>
      </c>
      <c r="E36" s="248"/>
      <c r="F36" s="222"/>
      <c r="G36" s="221">
        <f>ROUND(E36*F36,2)</f>
        <v>0</v>
      </c>
      <c r="H36" s="222"/>
      <c r="I36" s="221">
        <f>ROUND(E36*H36,2)</f>
        <v>0</v>
      </c>
      <c r="J36" s="222"/>
      <c r="K36" s="221">
        <f>ROUND(E36*J36,2)</f>
        <v>0</v>
      </c>
      <c r="L36" s="221">
        <v>12</v>
      </c>
      <c r="M36" s="221">
        <f>G36*(1+L36/100)</f>
        <v>0</v>
      </c>
      <c r="N36" s="220">
        <v>0</v>
      </c>
      <c r="O36" s="220">
        <f>ROUND(E36*N36,2)</f>
        <v>0</v>
      </c>
      <c r="P36" s="220">
        <v>0</v>
      </c>
      <c r="Q36" s="220">
        <f>ROUND(E36*P36,2)</f>
        <v>0</v>
      </c>
      <c r="R36" s="221" t="s">
        <v>320</v>
      </c>
      <c r="S36" s="221" t="s">
        <v>184</v>
      </c>
      <c r="T36" s="221" t="s">
        <v>185</v>
      </c>
      <c r="U36" s="221">
        <v>0</v>
      </c>
      <c r="V36" s="221">
        <f>ROUND(E36*U36,2)</f>
        <v>0</v>
      </c>
      <c r="W36" s="221"/>
      <c r="X36" s="221" t="s">
        <v>205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206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9" t="s">
        <v>324</v>
      </c>
      <c r="D37" s="249"/>
      <c r="E37" s="249"/>
      <c r="F37" s="249"/>
      <c r="G37" s="249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208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163</v>
      </c>
      <c r="B38" s="227" t="s">
        <v>131</v>
      </c>
      <c r="C38" s="253" t="s">
        <v>132</v>
      </c>
      <c r="D38" s="228"/>
      <c r="E38" s="229"/>
      <c r="F38" s="230"/>
      <c r="G38" s="230">
        <f>SUMIF(AG39:AG48,"&lt;&gt;NOR",G39:G48)</f>
        <v>0</v>
      </c>
      <c r="H38" s="230"/>
      <c r="I38" s="230">
        <f>SUM(I39:I48)</f>
        <v>0</v>
      </c>
      <c r="J38" s="230"/>
      <c r="K38" s="230">
        <f>SUM(K39:K48)</f>
        <v>0</v>
      </c>
      <c r="L38" s="230"/>
      <c r="M38" s="230">
        <f>SUM(M39:M48)</f>
        <v>0</v>
      </c>
      <c r="N38" s="229"/>
      <c r="O38" s="229">
        <f>SUM(O39:O48)</f>
        <v>0</v>
      </c>
      <c r="P38" s="229"/>
      <c r="Q38" s="229">
        <f>SUM(Q39:Q48)</f>
        <v>0</v>
      </c>
      <c r="R38" s="230"/>
      <c r="S38" s="230"/>
      <c r="T38" s="231"/>
      <c r="U38" s="225"/>
      <c r="V38" s="225">
        <f>SUM(V39:V48)</f>
        <v>7.0299999999999994</v>
      </c>
      <c r="W38" s="225"/>
      <c r="X38" s="225"/>
      <c r="Y38" s="225"/>
      <c r="AG38" t="s">
        <v>164</v>
      </c>
    </row>
    <row r="39" spans="1:60" ht="22.5" outlineLevel="1" x14ac:dyDescent="0.2">
      <c r="A39" s="240">
        <v>10</v>
      </c>
      <c r="B39" s="241" t="s">
        <v>325</v>
      </c>
      <c r="C39" s="256" t="s">
        <v>326</v>
      </c>
      <c r="D39" s="242" t="s">
        <v>203</v>
      </c>
      <c r="E39" s="243">
        <v>1.9155599999999999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198</v>
      </c>
      <c r="S39" s="245" t="s">
        <v>184</v>
      </c>
      <c r="T39" s="246" t="s">
        <v>185</v>
      </c>
      <c r="U39" s="221">
        <v>2.0670000000000002</v>
      </c>
      <c r="V39" s="221">
        <f>ROUND(E39*U39,2)</f>
        <v>3.96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11</v>
      </c>
      <c r="B40" s="234" t="s">
        <v>239</v>
      </c>
      <c r="C40" s="254" t="s">
        <v>240</v>
      </c>
      <c r="D40" s="235" t="s">
        <v>203</v>
      </c>
      <c r="E40" s="236">
        <v>1.9155599999999999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198</v>
      </c>
      <c r="S40" s="238" t="s">
        <v>184</v>
      </c>
      <c r="T40" s="239" t="s">
        <v>185</v>
      </c>
      <c r="U40" s="221">
        <v>0.49</v>
      </c>
      <c r="V40" s="221">
        <f>ROUND(E40*U40,2)</f>
        <v>0.94</v>
      </c>
      <c r="W40" s="221"/>
      <c r="X40" s="221" t="s">
        <v>235</v>
      </c>
      <c r="Y40" s="221" t="s">
        <v>171</v>
      </c>
      <c r="Z40" s="210"/>
      <c r="AA40" s="210"/>
      <c r="AB40" s="210"/>
      <c r="AC40" s="210"/>
      <c r="AD40" s="210"/>
      <c r="AE40" s="210"/>
      <c r="AF40" s="210"/>
      <c r="AG40" s="210" t="s">
        <v>236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0" t="s">
        <v>241</v>
      </c>
      <c r="D41" s="250"/>
      <c r="E41" s="250"/>
      <c r="F41" s="250"/>
      <c r="G41" s="250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242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12</v>
      </c>
      <c r="B42" s="241" t="s">
        <v>243</v>
      </c>
      <c r="C42" s="256" t="s">
        <v>244</v>
      </c>
      <c r="D42" s="242" t="s">
        <v>203</v>
      </c>
      <c r="E42" s="243">
        <v>19.1556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198</v>
      </c>
      <c r="S42" s="245" t="s">
        <v>184</v>
      </c>
      <c r="T42" s="246" t="s">
        <v>185</v>
      </c>
      <c r="U42" s="221">
        <v>0</v>
      </c>
      <c r="V42" s="221">
        <f>ROUND(E42*U42,2)</f>
        <v>0</v>
      </c>
      <c r="W42" s="221"/>
      <c r="X42" s="221" t="s">
        <v>235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0">
        <v>13</v>
      </c>
      <c r="B43" s="241" t="s">
        <v>327</v>
      </c>
      <c r="C43" s="256" t="s">
        <v>328</v>
      </c>
      <c r="D43" s="242" t="s">
        <v>203</v>
      </c>
      <c r="E43" s="243">
        <v>1.9155599999999999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198</v>
      </c>
      <c r="S43" s="245" t="s">
        <v>184</v>
      </c>
      <c r="T43" s="246" t="s">
        <v>185</v>
      </c>
      <c r="U43" s="221">
        <v>0</v>
      </c>
      <c r="V43" s="221">
        <f>ROUND(E43*U43,2)</f>
        <v>0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3">
        <v>14</v>
      </c>
      <c r="B44" s="234" t="s">
        <v>247</v>
      </c>
      <c r="C44" s="254" t="s">
        <v>248</v>
      </c>
      <c r="D44" s="235" t="s">
        <v>203</v>
      </c>
      <c r="E44" s="236">
        <v>1.9155599999999999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12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 t="s">
        <v>249</v>
      </c>
      <c r="S44" s="238" t="s">
        <v>184</v>
      </c>
      <c r="T44" s="239" t="s">
        <v>185</v>
      </c>
      <c r="U44" s="221">
        <v>0.752</v>
      </c>
      <c r="V44" s="221">
        <f>ROUND(E44*U44,2)</f>
        <v>1.44</v>
      </c>
      <c r="W44" s="221"/>
      <c r="X44" s="221" t="s">
        <v>235</v>
      </c>
      <c r="Y44" s="221" t="s">
        <v>171</v>
      </c>
      <c r="Z44" s="210"/>
      <c r="AA44" s="210"/>
      <c r="AB44" s="210"/>
      <c r="AC44" s="210"/>
      <c r="AD44" s="210"/>
      <c r="AE44" s="210"/>
      <c r="AF44" s="210"/>
      <c r="AG44" s="210" t="s">
        <v>236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7" t="s">
        <v>250</v>
      </c>
      <c r="D45" s="247"/>
      <c r="E45" s="247"/>
      <c r="F45" s="247"/>
      <c r="G45" s="247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208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1" t="s">
        <v>251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242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3">
        <v>15</v>
      </c>
      <c r="B47" s="234" t="s">
        <v>329</v>
      </c>
      <c r="C47" s="254" t="s">
        <v>330</v>
      </c>
      <c r="D47" s="235" t="s">
        <v>203</v>
      </c>
      <c r="E47" s="236">
        <v>1.9155599999999999</v>
      </c>
      <c r="F47" s="237"/>
      <c r="G47" s="238">
        <f>ROUND(E47*F47,2)</f>
        <v>0</v>
      </c>
      <c r="H47" s="237"/>
      <c r="I47" s="238">
        <f>ROUND(E47*H47,2)</f>
        <v>0</v>
      </c>
      <c r="J47" s="237"/>
      <c r="K47" s="238">
        <f>ROUND(E47*J47,2)</f>
        <v>0</v>
      </c>
      <c r="L47" s="238">
        <v>12</v>
      </c>
      <c r="M47" s="238">
        <f>G47*(1+L47/100)</f>
        <v>0</v>
      </c>
      <c r="N47" s="236">
        <v>0</v>
      </c>
      <c r="O47" s="236">
        <f>ROUND(E47*N47,2)</f>
        <v>0</v>
      </c>
      <c r="P47" s="236">
        <v>0</v>
      </c>
      <c r="Q47" s="236">
        <f>ROUND(E47*P47,2)</f>
        <v>0</v>
      </c>
      <c r="R47" s="238" t="s">
        <v>249</v>
      </c>
      <c r="S47" s="238" t="s">
        <v>184</v>
      </c>
      <c r="T47" s="239" t="s">
        <v>185</v>
      </c>
      <c r="U47" s="221">
        <v>0.36</v>
      </c>
      <c r="V47" s="221">
        <f>ROUND(E47*U47,2)</f>
        <v>0.69</v>
      </c>
      <c r="W47" s="221"/>
      <c r="X47" s="221" t="s">
        <v>235</v>
      </c>
      <c r="Y47" s="221" t="s">
        <v>171</v>
      </c>
      <c r="Z47" s="210"/>
      <c r="AA47" s="210"/>
      <c r="AB47" s="210"/>
      <c r="AC47" s="210"/>
      <c r="AD47" s="210"/>
      <c r="AE47" s="210"/>
      <c r="AF47" s="210"/>
      <c r="AG47" s="210" t="s">
        <v>236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7" t="s">
        <v>250</v>
      </c>
      <c r="D48" s="247"/>
      <c r="E48" s="247"/>
      <c r="F48" s="247"/>
      <c r="G48" s="247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208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33" x14ac:dyDescent="0.2">
      <c r="A49" s="3"/>
      <c r="B49" s="4"/>
      <c r="C49" s="262"/>
      <c r="D49" s="6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v>12</v>
      </c>
      <c r="AF49">
        <v>21</v>
      </c>
      <c r="AG49" t="s">
        <v>149</v>
      </c>
    </row>
    <row r="50" spans="1:33" x14ac:dyDescent="0.2">
      <c r="A50" s="213"/>
      <c r="B50" s="214" t="s">
        <v>29</v>
      </c>
      <c r="C50" s="263"/>
      <c r="D50" s="215"/>
      <c r="E50" s="216"/>
      <c r="F50" s="216"/>
      <c r="G50" s="232">
        <f>G8+G23+G30+G33+G38</f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f>SUMIF(L7:L48,AE49,G7:G48)</f>
        <v>0</v>
      </c>
      <c r="AF50">
        <f>SUMIF(L7:L48,AF49,G7:G48)</f>
        <v>0</v>
      </c>
      <c r="AG50" t="s">
        <v>252</v>
      </c>
    </row>
    <row r="51" spans="1:33" x14ac:dyDescent="0.2">
      <c r="C51" s="264"/>
      <c r="D51" s="10"/>
      <c r="AG51" t="s">
        <v>253</v>
      </c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9HI/Az4iIIF3bnXq2vIqRAcyvOKm7OpZGawEDAXPQdvEpMwGMo5gJqFUv0K5syIh6ovcg3LljxkY5XA1WI1nNA==" saltValue="XQ+3w4CFTnv/A3bSDhzGHg==" spinCount="100000" sheet="1" formatRows="0"/>
  <mergeCells count="15">
    <mergeCell ref="C45:G45"/>
    <mergeCell ref="C46:G46"/>
    <mergeCell ref="C48:G48"/>
    <mergeCell ref="C18:G18"/>
    <mergeCell ref="C21:G21"/>
    <mergeCell ref="C25:G25"/>
    <mergeCell ref="C32:G32"/>
    <mergeCell ref="C37:G37"/>
    <mergeCell ref="C41:G41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1A8AC-9AE4-4052-8D73-233958721C6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70</v>
      </c>
      <c r="C4" s="202" t="s">
        <v>71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331</v>
      </c>
      <c r="D9" s="235" t="s">
        <v>167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332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164</v>
      </c>
    </row>
    <row r="13" spans="1:60" ht="56.25" outlineLevel="1" x14ac:dyDescent="0.2">
      <c r="A13" s="240">
        <v>2</v>
      </c>
      <c r="B13" s="241" t="s">
        <v>180</v>
      </c>
      <c r="C13" s="256" t="s">
        <v>181</v>
      </c>
      <c r="D13" s="242" t="s">
        <v>182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183</v>
      </c>
      <c r="S13" s="245" t="s">
        <v>184</v>
      </c>
      <c r="T13" s="246" t="s">
        <v>185</v>
      </c>
      <c r="U13" s="221">
        <v>0.35399999999999998</v>
      </c>
      <c r="V13" s="221">
        <f>ROUND(E13*U13,2)</f>
        <v>7.08</v>
      </c>
      <c r="W13" s="221"/>
      <c r="X13" s="221" t="s">
        <v>170</v>
      </c>
      <c r="Y13" s="221" t="s">
        <v>279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187</v>
      </c>
      <c r="C14" s="254" t="s">
        <v>188</v>
      </c>
      <c r="D14" s="235" t="s">
        <v>189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190</v>
      </c>
      <c r="S14" s="238" t="s">
        <v>184</v>
      </c>
      <c r="T14" s="239" t="s">
        <v>185</v>
      </c>
      <c r="U14" s="221">
        <v>1</v>
      </c>
      <c r="V14" s="221">
        <f>ROUND(E14*U14,2)</f>
        <v>5</v>
      </c>
      <c r="W14" s="221"/>
      <c r="X14" s="221" t="s">
        <v>191</v>
      </c>
      <c r="Y14" s="221" t="s">
        <v>192</v>
      </c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256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163</v>
      </c>
      <c r="B16" s="227" t="s">
        <v>113</v>
      </c>
      <c r="C16" s="253" t="s">
        <v>114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164</v>
      </c>
    </row>
    <row r="17" spans="1:60" outlineLevel="1" x14ac:dyDescent="0.2">
      <c r="A17" s="240">
        <v>4</v>
      </c>
      <c r="B17" s="241" t="s">
        <v>195</v>
      </c>
      <c r="C17" s="256" t="s">
        <v>196</v>
      </c>
      <c r="D17" s="242" t="s">
        <v>197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198</v>
      </c>
      <c r="S17" s="245" t="s">
        <v>184</v>
      </c>
      <c r="T17" s="246" t="s">
        <v>199</v>
      </c>
      <c r="U17" s="221">
        <v>1.3640000000000001</v>
      </c>
      <c r="V17" s="221">
        <f>ROUND(E17*U17,2)</f>
        <v>1.36</v>
      </c>
      <c r="W17" s="221"/>
      <c r="X17" s="221" t="s">
        <v>170</v>
      </c>
      <c r="Y17" s="221" t="s">
        <v>200</v>
      </c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163</v>
      </c>
      <c r="B18" s="227" t="s">
        <v>115</v>
      </c>
      <c r="C18" s="253" t="s">
        <v>116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164</v>
      </c>
    </row>
    <row r="19" spans="1:60" ht="22.5" outlineLevel="1" x14ac:dyDescent="0.2">
      <c r="A19" s="233">
        <v>5</v>
      </c>
      <c r="B19" s="234" t="s">
        <v>201</v>
      </c>
      <c r="C19" s="254" t="s">
        <v>202</v>
      </c>
      <c r="D19" s="235" t="s">
        <v>203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204</v>
      </c>
      <c r="S19" s="238" t="s">
        <v>184</v>
      </c>
      <c r="T19" s="239" t="s">
        <v>185</v>
      </c>
      <c r="U19" s="221">
        <v>5.5</v>
      </c>
      <c r="V19" s="221">
        <f>ROUND(E19*U19,2)</f>
        <v>0</v>
      </c>
      <c r="W19" s="221"/>
      <c r="X19" s="221" t="s">
        <v>205</v>
      </c>
      <c r="Y19" s="221" t="s">
        <v>171</v>
      </c>
      <c r="Z19" s="210"/>
      <c r="AA19" s="210"/>
      <c r="AB19" s="210"/>
      <c r="AC19" s="210"/>
      <c r="AD19" s="210"/>
      <c r="AE19" s="210"/>
      <c r="AF19" s="210"/>
      <c r="AG19" s="210" t="s">
        <v>206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207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208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163</v>
      </c>
      <c r="B21" s="227" t="s">
        <v>123</v>
      </c>
      <c r="C21" s="253" t="s">
        <v>124</v>
      </c>
      <c r="D21" s="228"/>
      <c r="E21" s="229"/>
      <c r="F21" s="230"/>
      <c r="G21" s="230">
        <f>SUMIF(AG22:AG26,"&lt;&gt;NOR",G22:G26)</f>
        <v>0</v>
      </c>
      <c r="H21" s="230"/>
      <c r="I21" s="230">
        <f>SUM(I22:I26)</f>
        <v>0</v>
      </c>
      <c r="J21" s="230"/>
      <c r="K21" s="230">
        <f>SUM(K22:K26)</f>
        <v>0</v>
      </c>
      <c r="L21" s="230"/>
      <c r="M21" s="230">
        <f>SUM(M22:M26)</f>
        <v>0</v>
      </c>
      <c r="N21" s="229"/>
      <c r="O21" s="229">
        <f>SUM(O22:O26)</f>
        <v>0</v>
      </c>
      <c r="P21" s="229"/>
      <c r="Q21" s="229">
        <f>SUM(Q22:Q26)</f>
        <v>0</v>
      </c>
      <c r="R21" s="230"/>
      <c r="S21" s="230"/>
      <c r="T21" s="231"/>
      <c r="U21" s="225"/>
      <c r="V21" s="225">
        <f>SUM(V22:V26)</f>
        <v>0.37</v>
      </c>
      <c r="W21" s="225"/>
      <c r="X21" s="225"/>
      <c r="Y21" s="225"/>
      <c r="AG21" t="s">
        <v>164</v>
      </c>
    </row>
    <row r="22" spans="1:60" outlineLevel="1" x14ac:dyDescent="0.2">
      <c r="A22" s="240">
        <v>6</v>
      </c>
      <c r="B22" s="241" t="s">
        <v>209</v>
      </c>
      <c r="C22" s="256" t="s">
        <v>210</v>
      </c>
      <c r="D22" s="242" t="s">
        <v>197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211</v>
      </c>
      <c r="S22" s="245" t="s">
        <v>184</v>
      </c>
      <c r="T22" s="246" t="s">
        <v>199</v>
      </c>
      <c r="U22" s="221">
        <v>0.37</v>
      </c>
      <c r="V22" s="221">
        <f>ROUND(E22*U22,2)</f>
        <v>0.37</v>
      </c>
      <c r="W22" s="221"/>
      <c r="X22" s="221" t="s">
        <v>170</v>
      </c>
      <c r="Y22" s="221" t="s">
        <v>200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7</v>
      </c>
      <c r="B23" s="241" t="s">
        <v>212</v>
      </c>
      <c r="C23" s="256" t="s">
        <v>213</v>
      </c>
      <c r="D23" s="242" t="s">
        <v>167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168</v>
      </c>
      <c r="T23" s="246" t="s">
        <v>169</v>
      </c>
      <c r="U23" s="221">
        <v>0</v>
      </c>
      <c r="V23" s="221">
        <f>ROUND(E23*U23,2)</f>
        <v>0</v>
      </c>
      <c r="W23" s="221"/>
      <c r="X23" s="221" t="s">
        <v>170</v>
      </c>
      <c r="Y23" s="221" t="s">
        <v>279</v>
      </c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215</v>
      </c>
      <c r="C24" s="254" t="s">
        <v>216</v>
      </c>
      <c r="D24" s="235" t="s">
        <v>197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217</v>
      </c>
      <c r="Y24" s="221" t="s">
        <v>200</v>
      </c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219</v>
      </c>
      <c r="C25" s="258" t="s">
        <v>220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211</v>
      </c>
      <c r="S25" s="221" t="s">
        <v>184</v>
      </c>
      <c r="T25" s="221" t="s">
        <v>185</v>
      </c>
      <c r="U25" s="221">
        <v>0</v>
      </c>
      <c r="V25" s="221">
        <f>ROUND(E25*U25,2)</f>
        <v>0</v>
      </c>
      <c r="W25" s="221"/>
      <c r="X25" s="221" t="s">
        <v>205</v>
      </c>
      <c r="Y25" s="221" t="s">
        <v>279</v>
      </c>
      <c r="Z25" s="210"/>
      <c r="AA25" s="210"/>
      <c r="AB25" s="210"/>
      <c r="AC25" s="210"/>
      <c r="AD25" s="210"/>
      <c r="AE25" s="210"/>
      <c r="AF25" s="210"/>
      <c r="AG25" s="210" t="s">
        <v>206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221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208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163</v>
      </c>
      <c r="B27" s="227" t="s">
        <v>129</v>
      </c>
      <c r="C27" s="253" t="s">
        <v>130</v>
      </c>
      <c r="D27" s="228"/>
      <c r="E27" s="229"/>
      <c r="F27" s="230"/>
      <c r="G27" s="230">
        <f>SUMIF(AG28:AG33,"&lt;&gt;NOR",G28:G33)</f>
        <v>0</v>
      </c>
      <c r="H27" s="230"/>
      <c r="I27" s="230">
        <f>SUM(I28:I33)</f>
        <v>0</v>
      </c>
      <c r="J27" s="230"/>
      <c r="K27" s="230">
        <f>SUM(K28:K33)</f>
        <v>0</v>
      </c>
      <c r="L27" s="230"/>
      <c r="M27" s="230">
        <f>SUM(M28:M33)</f>
        <v>0</v>
      </c>
      <c r="N27" s="229"/>
      <c r="O27" s="229">
        <f>SUM(O28:O33)</f>
        <v>0.01</v>
      </c>
      <c r="P27" s="229"/>
      <c r="Q27" s="229">
        <f>SUM(Q28:Q33)</f>
        <v>0</v>
      </c>
      <c r="R27" s="230"/>
      <c r="S27" s="230"/>
      <c r="T27" s="231"/>
      <c r="U27" s="225"/>
      <c r="V27" s="225">
        <f>SUM(V28:V33)</f>
        <v>2.15</v>
      </c>
      <c r="W27" s="225"/>
      <c r="X27" s="225"/>
      <c r="Y27" s="225"/>
      <c r="AG27" t="s">
        <v>164</v>
      </c>
    </row>
    <row r="28" spans="1:60" outlineLevel="1" x14ac:dyDescent="0.2">
      <c r="A28" s="233">
        <v>10</v>
      </c>
      <c r="B28" s="234" t="s">
        <v>222</v>
      </c>
      <c r="C28" s="254" t="s">
        <v>223</v>
      </c>
      <c r="D28" s="235" t="s">
        <v>182</v>
      </c>
      <c r="E28" s="236">
        <v>9.6705000000000005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224</v>
      </c>
      <c r="S28" s="238" t="s">
        <v>184</v>
      </c>
      <c r="T28" s="239" t="s">
        <v>185</v>
      </c>
      <c r="U28" s="221">
        <v>3.2480000000000002E-2</v>
      </c>
      <c r="V28" s="221">
        <f>ROUND(E28*U28,2)</f>
        <v>0.31</v>
      </c>
      <c r="W28" s="221"/>
      <c r="X28" s="221" t="s">
        <v>170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333</v>
      </c>
      <c r="D29" s="223"/>
      <c r="E29" s="224">
        <v>9.6705000000000005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226</v>
      </c>
      <c r="C30" s="254" t="s">
        <v>227</v>
      </c>
      <c r="D30" s="235" t="s">
        <v>182</v>
      </c>
      <c r="E30" s="236">
        <v>9.6705000000000005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1.4999999999999999E-4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224</v>
      </c>
      <c r="S30" s="238" t="s">
        <v>184</v>
      </c>
      <c r="T30" s="239" t="s">
        <v>185</v>
      </c>
      <c r="U30" s="221">
        <v>0.10191</v>
      </c>
      <c r="V30" s="221">
        <f>ROUND(E30*U30,2)</f>
        <v>0.99</v>
      </c>
      <c r="W30" s="221"/>
      <c r="X30" s="221" t="s">
        <v>170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333</v>
      </c>
      <c r="D31" s="223"/>
      <c r="E31" s="224">
        <v>9.6705000000000005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40">
        <v>12</v>
      </c>
      <c r="B32" s="241" t="s">
        <v>228</v>
      </c>
      <c r="C32" s="256" t="s">
        <v>229</v>
      </c>
      <c r="D32" s="242" t="s">
        <v>182</v>
      </c>
      <c r="E32" s="243">
        <v>20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2.0000000000000002E-5</v>
      </c>
      <c r="O32" s="243">
        <f>ROUND(E32*N32,2)</f>
        <v>0</v>
      </c>
      <c r="P32" s="243">
        <v>0</v>
      </c>
      <c r="Q32" s="243">
        <f>ROUND(E32*P32,2)</f>
        <v>0</v>
      </c>
      <c r="R32" s="245" t="s">
        <v>224</v>
      </c>
      <c r="S32" s="245" t="s">
        <v>184</v>
      </c>
      <c r="T32" s="246" t="s">
        <v>185</v>
      </c>
      <c r="U32" s="221">
        <v>2.9000000000000001E-2</v>
      </c>
      <c r="V32" s="221">
        <f>ROUND(E32*U32,2)</f>
        <v>0.57999999999999996</v>
      </c>
      <c r="W32" s="221"/>
      <c r="X32" s="221" t="s">
        <v>170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0">
        <v>13</v>
      </c>
      <c r="B33" s="241" t="s">
        <v>231</v>
      </c>
      <c r="C33" s="256" t="s">
        <v>232</v>
      </c>
      <c r="D33" s="242" t="s">
        <v>182</v>
      </c>
      <c r="E33" s="243">
        <v>20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12</v>
      </c>
      <c r="M33" s="245">
        <f>G33*(1+L33/100)</f>
        <v>0</v>
      </c>
      <c r="N33" s="243">
        <v>3.5E-4</v>
      </c>
      <c r="O33" s="243">
        <f>ROUND(E33*N33,2)</f>
        <v>0.01</v>
      </c>
      <c r="P33" s="243">
        <v>0</v>
      </c>
      <c r="Q33" s="243">
        <f>ROUND(E33*P33,2)</f>
        <v>0</v>
      </c>
      <c r="R33" s="245" t="s">
        <v>224</v>
      </c>
      <c r="S33" s="245" t="s">
        <v>184</v>
      </c>
      <c r="T33" s="246" t="s">
        <v>185</v>
      </c>
      <c r="U33" s="221">
        <v>1.35E-2</v>
      </c>
      <c r="V33" s="221">
        <f>ROUND(E33*U33,2)</f>
        <v>0.27</v>
      </c>
      <c r="W33" s="221"/>
      <c r="X33" s="221" t="s">
        <v>170</v>
      </c>
      <c r="Y33" s="221" t="s">
        <v>171</v>
      </c>
      <c r="Z33" s="210"/>
      <c r="AA33" s="210"/>
      <c r="AB33" s="210"/>
      <c r="AC33" s="210"/>
      <c r="AD33" s="210"/>
      <c r="AE33" s="210"/>
      <c r="AF33" s="210"/>
      <c r="AG33" s="210" t="s">
        <v>172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226" t="s">
        <v>163</v>
      </c>
      <c r="B34" s="227" t="s">
        <v>131</v>
      </c>
      <c r="C34" s="253" t="s">
        <v>132</v>
      </c>
      <c r="D34" s="228"/>
      <c r="E34" s="229"/>
      <c r="F34" s="230"/>
      <c r="G34" s="230">
        <f>SUMIF(AG35:AG43,"&lt;&gt;NOR",G35:G43)</f>
        <v>0</v>
      </c>
      <c r="H34" s="230"/>
      <c r="I34" s="230">
        <f>SUM(I35:I43)</f>
        <v>0</v>
      </c>
      <c r="J34" s="230"/>
      <c r="K34" s="230">
        <f>SUM(K35:K43)</f>
        <v>0</v>
      </c>
      <c r="L34" s="230"/>
      <c r="M34" s="230">
        <f>SUM(M35:M43)</f>
        <v>0</v>
      </c>
      <c r="N34" s="229"/>
      <c r="O34" s="229">
        <f>SUM(O35:O43)</f>
        <v>0</v>
      </c>
      <c r="P34" s="229"/>
      <c r="Q34" s="229">
        <f>SUM(Q35:Q43)</f>
        <v>0</v>
      </c>
      <c r="R34" s="230"/>
      <c r="S34" s="230"/>
      <c r="T34" s="231"/>
      <c r="U34" s="225"/>
      <c r="V34" s="225">
        <f>SUM(V35:V43)</f>
        <v>0.08</v>
      </c>
      <c r="W34" s="225"/>
      <c r="X34" s="225"/>
      <c r="Y34" s="225"/>
      <c r="AG34" t="s">
        <v>164</v>
      </c>
    </row>
    <row r="35" spans="1:60" ht="22.5" outlineLevel="1" x14ac:dyDescent="0.2">
      <c r="A35" s="240">
        <v>14</v>
      </c>
      <c r="B35" s="241" t="s">
        <v>233</v>
      </c>
      <c r="C35" s="256" t="s">
        <v>234</v>
      </c>
      <c r="D35" s="242" t="s">
        <v>203</v>
      </c>
      <c r="E35" s="243">
        <v>8.8999999999999999E-3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0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198</v>
      </c>
      <c r="S35" s="245" t="s">
        <v>184</v>
      </c>
      <c r="T35" s="246" t="s">
        <v>185</v>
      </c>
      <c r="U35" s="221">
        <v>2.0089999999999999</v>
      </c>
      <c r="V35" s="221">
        <f>ROUND(E35*U35,2)</f>
        <v>0.02</v>
      </c>
      <c r="W35" s="221"/>
      <c r="X35" s="221" t="s">
        <v>235</v>
      </c>
      <c r="Y35" s="221" t="s">
        <v>171</v>
      </c>
      <c r="Z35" s="210"/>
      <c r="AA35" s="210"/>
      <c r="AB35" s="210"/>
      <c r="AC35" s="210"/>
      <c r="AD35" s="210"/>
      <c r="AE35" s="210"/>
      <c r="AF35" s="210"/>
      <c r="AG35" s="210" t="s">
        <v>236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40">
        <v>15</v>
      </c>
      <c r="B36" s="241" t="s">
        <v>237</v>
      </c>
      <c r="C36" s="256" t="s">
        <v>238</v>
      </c>
      <c r="D36" s="242" t="s">
        <v>203</v>
      </c>
      <c r="E36" s="243">
        <v>3.56E-2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0</v>
      </c>
      <c r="O36" s="243">
        <f>ROUND(E36*N36,2)</f>
        <v>0</v>
      </c>
      <c r="P36" s="243">
        <v>0</v>
      </c>
      <c r="Q36" s="243">
        <f>ROUND(E36*P36,2)</f>
        <v>0</v>
      </c>
      <c r="R36" s="245" t="s">
        <v>198</v>
      </c>
      <c r="S36" s="245" t="s">
        <v>184</v>
      </c>
      <c r="T36" s="246" t="s">
        <v>185</v>
      </c>
      <c r="U36" s="221">
        <v>0.95899999999999996</v>
      </c>
      <c r="V36" s="221">
        <f>ROUND(E36*U36,2)</f>
        <v>0.03</v>
      </c>
      <c r="W36" s="221"/>
      <c r="X36" s="221" t="s">
        <v>235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236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3">
        <v>16</v>
      </c>
      <c r="B37" s="234" t="s">
        <v>239</v>
      </c>
      <c r="C37" s="254" t="s">
        <v>240</v>
      </c>
      <c r="D37" s="235" t="s">
        <v>203</v>
      </c>
      <c r="E37" s="236">
        <v>8.8999999999999999E-3</v>
      </c>
      <c r="F37" s="237"/>
      <c r="G37" s="238">
        <f>ROUND(E37*F37,2)</f>
        <v>0</v>
      </c>
      <c r="H37" s="237"/>
      <c r="I37" s="238">
        <f>ROUND(E37*H37,2)</f>
        <v>0</v>
      </c>
      <c r="J37" s="237"/>
      <c r="K37" s="238">
        <f>ROUND(E37*J37,2)</f>
        <v>0</v>
      </c>
      <c r="L37" s="238">
        <v>12</v>
      </c>
      <c r="M37" s="238">
        <f>G37*(1+L37/100)</f>
        <v>0</v>
      </c>
      <c r="N37" s="236">
        <v>0</v>
      </c>
      <c r="O37" s="236">
        <f>ROUND(E37*N37,2)</f>
        <v>0</v>
      </c>
      <c r="P37" s="236">
        <v>0</v>
      </c>
      <c r="Q37" s="236">
        <f>ROUND(E37*P37,2)</f>
        <v>0</v>
      </c>
      <c r="R37" s="238" t="s">
        <v>198</v>
      </c>
      <c r="S37" s="238" t="s">
        <v>184</v>
      </c>
      <c r="T37" s="239" t="s">
        <v>185</v>
      </c>
      <c r="U37" s="221">
        <v>0.49</v>
      </c>
      <c r="V37" s="221">
        <f>ROUND(E37*U37,2)</f>
        <v>0</v>
      </c>
      <c r="W37" s="221"/>
      <c r="X37" s="221" t="s">
        <v>235</v>
      </c>
      <c r="Y37" s="221" t="s">
        <v>171</v>
      </c>
      <c r="Z37" s="210"/>
      <c r="AA37" s="210"/>
      <c r="AB37" s="210"/>
      <c r="AC37" s="210"/>
      <c r="AD37" s="210"/>
      <c r="AE37" s="210"/>
      <c r="AF37" s="210"/>
      <c r="AG37" s="210" t="s">
        <v>236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2">
      <c r="A38" s="217"/>
      <c r="B38" s="218"/>
      <c r="C38" s="260" t="s">
        <v>241</v>
      </c>
      <c r="D38" s="250"/>
      <c r="E38" s="250"/>
      <c r="F38" s="250"/>
      <c r="G38" s="250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242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0">
        <v>17</v>
      </c>
      <c r="B39" s="241" t="s">
        <v>243</v>
      </c>
      <c r="C39" s="256" t="s">
        <v>244</v>
      </c>
      <c r="D39" s="242" t="s">
        <v>203</v>
      </c>
      <c r="E39" s="243">
        <v>8.8999999999999996E-2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198</v>
      </c>
      <c r="S39" s="245" t="s">
        <v>184</v>
      </c>
      <c r="T39" s="246" t="s">
        <v>185</v>
      </c>
      <c r="U39" s="221">
        <v>0</v>
      </c>
      <c r="V39" s="221">
        <f>ROUND(E39*U39,2)</f>
        <v>0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0">
        <v>18</v>
      </c>
      <c r="B40" s="241" t="s">
        <v>245</v>
      </c>
      <c r="C40" s="256" t="s">
        <v>259</v>
      </c>
      <c r="D40" s="242" t="s">
        <v>203</v>
      </c>
      <c r="E40" s="243">
        <v>8.8999999999999999E-3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198</v>
      </c>
      <c r="S40" s="245" t="s">
        <v>184</v>
      </c>
      <c r="T40" s="246" t="s">
        <v>185</v>
      </c>
      <c r="U40" s="221">
        <v>0</v>
      </c>
      <c r="V40" s="221">
        <f>ROUND(E40*U40,2)</f>
        <v>0</v>
      </c>
      <c r="W40" s="221"/>
      <c r="X40" s="221" t="s">
        <v>235</v>
      </c>
      <c r="Y40" s="221" t="s">
        <v>171</v>
      </c>
      <c r="Z40" s="210"/>
      <c r="AA40" s="210"/>
      <c r="AB40" s="210"/>
      <c r="AC40" s="210"/>
      <c r="AD40" s="210"/>
      <c r="AE40" s="210"/>
      <c r="AF40" s="210"/>
      <c r="AG40" s="210" t="s">
        <v>236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ht="22.5" outlineLevel="1" x14ac:dyDescent="0.2">
      <c r="A41" s="233">
        <v>19</v>
      </c>
      <c r="B41" s="234" t="s">
        <v>247</v>
      </c>
      <c r="C41" s="254" t="s">
        <v>248</v>
      </c>
      <c r="D41" s="235" t="s">
        <v>203</v>
      </c>
      <c r="E41" s="236">
        <v>4.4499999999999998E-2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249</v>
      </c>
      <c r="S41" s="238" t="s">
        <v>184</v>
      </c>
      <c r="T41" s="239" t="s">
        <v>185</v>
      </c>
      <c r="U41" s="221">
        <v>0.752</v>
      </c>
      <c r="V41" s="221">
        <f>ROUND(E41*U41,2)</f>
        <v>0.03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57" t="s">
        <v>250</v>
      </c>
      <c r="D42" s="247"/>
      <c r="E42" s="247"/>
      <c r="F42" s="247"/>
      <c r="G42" s="247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208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51" t="str">
        <f>C42</f>
        <v>nebo vybouraných hmot nošením nebo přehazováním k místu nakládky přístupnému normálním dopravním prostředkům do 10 m,</v>
      </c>
      <c r="BB42" s="210"/>
      <c r="BC42" s="210"/>
      <c r="BD42" s="210"/>
      <c r="BE42" s="210"/>
      <c r="BF42" s="210"/>
      <c r="BG42" s="210"/>
      <c r="BH42" s="210"/>
    </row>
    <row r="43" spans="1:60" ht="22.5" outlineLevel="2" x14ac:dyDescent="0.2">
      <c r="A43" s="217"/>
      <c r="B43" s="218"/>
      <c r="C43" s="261" t="s">
        <v>251</v>
      </c>
      <c r="D43" s="252"/>
      <c r="E43" s="252"/>
      <c r="F43" s="252"/>
      <c r="G43" s="252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242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51" t="str">
        <f>C43</f>
        <v>S naložením suti nebo vybouraných hmot do dopravního prostředku a na jejich vyložením, popřípadě přeložením na normální dopravní prostředek.</v>
      </c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3"/>
      <c r="B44" s="4"/>
      <c r="C44" s="262"/>
      <c r="D44" s="6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E44">
        <v>12</v>
      </c>
      <c r="AF44">
        <v>21</v>
      </c>
      <c r="AG44" t="s">
        <v>149</v>
      </c>
    </row>
    <row r="45" spans="1:60" x14ac:dyDescent="0.2">
      <c r="A45" s="213"/>
      <c r="B45" s="214" t="s">
        <v>29</v>
      </c>
      <c r="C45" s="263"/>
      <c r="D45" s="215"/>
      <c r="E45" s="216"/>
      <c r="F45" s="216"/>
      <c r="G45" s="232">
        <f>G8+G12+G16+G18+G21+G27+G34</f>
        <v>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E45">
        <f>SUMIF(L7:L43,AE44,G7:G43)</f>
        <v>0</v>
      </c>
      <c r="AF45">
        <f>SUMIF(L7:L43,AF44,G7:G43)</f>
        <v>0</v>
      </c>
      <c r="AG45" t="s">
        <v>252</v>
      </c>
    </row>
    <row r="46" spans="1:60" x14ac:dyDescent="0.2">
      <c r="C46" s="264"/>
      <c r="D46" s="10"/>
      <c r="AG46" t="s">
        <v>253</v>
      </c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2ClIeIrWEbNqAdM3gdkTyhuRkAPJjt2V+6NPdTuKaGos9luXu5QUfx7hO7WpkNZTTvVecM4exz6bLOci2PEf/w==" saltValue="ntmrmmFurXq966OFem00Gg==" spinCount="100000" sheet="1" formatRows="0"/>
  <mergeCells count="9">
    <mergeCell ref="C38:G38"/>
    <mergeCell ref="C42:G42"/>
    <mergeCell ref="C43:G43"/>
    <mergeCell ref="A1:G1"/>
    <mergeCell ref="C2:G2"/>
    <mergeCell ref="C3:G3"/>
    <mergeCell ref="C4:G4"/>
    <mergeCell ref="C20:G20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507E6-6B9A-42C8-B35B-B0681B03EC3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72</v>
      </c>
      <c r="C4" s="202" t="s">
        <v>73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334</v>
      </c>
      <c r="D9" s="235" t="s">
        <v>167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335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261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164</v>
      </c>
    </row>
    <row r="13" spans="1:60" ht="56.25" outlineLevel="1" x14ac:dyDescent="0.2">
      <c r="A13" s="240">
        <v>2</v>
      </c>
      <c r="B13" s="241" t="s">
        <v>180</v>
      </c>
      <c r="C13" s="256" t="s">
        <v>181</v>
      </c>
      <c r="D13" s="242" t="s">
        <v>182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183</v>
      </c>
      <c r="S13" s="245" t="s">
        <v>184</v>
      </c>
      <c r="T13" s="246" t="s">
        <v>185</v>
      </c>
      <c r="U13" s="221">
        <v>0.35399999999999998</v>
      </c>
      <c r="V13" s="221">
        <f>ROUND(E13*U13,2)</f>
        <v>7.08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187</v>
      </c>
      <c r="C14" s="254" t="s">
        <v>188</v>
      </c>
      <c r="D14" s="235" t="s">
        <v>189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190</v>
      </c>
      <c r="S14" s="238" t="s">
        <v>184</v>
      </c>
      <c r="T14" s="239" t="s">
        <v>185</v>
      </c>
      <c r="U14" s="221">
        <v>1</v>
      </c>
      <c r="V14" s="221">
        <f>ROUND(E14*U14,2)</f>
        <v>5</v>
      </c>
      <c r="W14" s="221"/>
      <c r="X14" s="221" t="s">
        <v>191</v>
      </c>
      <c r="Y14" s="221" t="s">
        <v>192</v>
      </c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256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163</v>
      </c>
      <c r="B16" s="227" t="s">
        <v>113</v>
      </c>
      <c r="C16" s="253" t="s">
        <v>114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164</v>
      </c>
    </row>
    <row r="17" spans="1:60" outlineLevel="1" x14ac:dyDescent="0.2">
      <c r="A17" s="240">
        <v>4</v>
      </c>
      <c r="B17" s="241" t="s">
        <v>195</v>
      </c>
      <c r="C17" s="256" t="s">
        <v>196</v>
      </c>
      <c r="D17" s="242" t="s">
        <v>197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198</v>
      </c>
      <c r="S17" s="245" t="s">
        <v>184</v>
      </c>
      <c r="T17" s="246" t="s">
        <v>199</v>
      </c>
      <c r="U17" s="221">
        <v>1.3640000000000001</v>
      </c>
      <c r="V17" s="221">
        <f>ROUND(E17*U17,2)</f>
        <v>1.36</v>
      </c>
      <c r="W17" s="221"/>
      <c r="X17" s="221" t="s">
        <v>170</v>
      </c>
      <c r="Y17" s="221" t="s">
        <v>200</v>
      </c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163</v>
      </c>
      <c r="B18" s="227" t="s">
        <v>115</v>
      </c>
      <c r="C18" s="253" t="s">
        <v>116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164</v>
      </c>
    </row>
    <row r="19" spans="1:60" ht="22.5" outlineLevel="1" x14ac:dyDescent="0.2">
      <c r="A19" s="233">
        <v>5</v>
      </c>
      <c r="B19" s="234" t="s">
        <v>201</v>
      </c>
      <c r="C19" s="254" t="s">
        <v>202</v>
      </c>
      <c r="D19" s="235" t="s">
        <v>203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204</v>
      </c>
      <c r="S19" s="238" t="s">
        <v>184</v>
      </c>
      <c r="T19" s="239" t="s">
        <v>185</v>
      </c>
      <c r="U19" s="221">
        <v>5.5</v>
      </c>
      <c r="V19" s="221">
        <f>ROUND(E19*U19,2)</f>
        <v>0</v>
      </c>
      <c r="W19" s="221"/>
      <c r="X19" s="221" t="s">
        <v>205</v>
      </c>
      <c r="Y19" s="221" t="s">
        <v>171</v>
      </c>
      <c r="Z19" s="210"/>
      <c r="AA19" s="210"/>
      <c r="AB19" s="210"/>
      <c r="AC19" s="210"/>
      <c r="AD19" s="210"/>
      <c r="AE19" s="210"/>
      <c r="AF19" s="210"/>
      <c r="AG19" s="210" t="s">
        <v>206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207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208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163</v>
      </c>
      <c r="B21" s="227" t="s">
        <v>123</v>
      </c>
      <c r="C21" s="253" t="s">
        <v>124</v>
      </c>
      <c r="D21" s="228"/>
      <c r="E21" s="229"/>
      <c r="F21" s="230"/>
      <c r="G21" s="230">
        <f>SUMIF(AG22:AG26,"&lt;&gt;NOR",G22:G26)</f>
        <v>0</v>
      </c>
      <c r="H21" s="230"/>
      <c r="I21" s="230">
        <f>SUM(I22:I26)</f>
        <v>0</v>
      </c>
      <c r="J21" s="230"/>
      <c r="K21" s="230">
        <f>SUM(K22:K26)</f>
        <v>0</v>
      </c>
      <c r="L21" s="230"/>
      <c r="M21" s="230">
        <f>SUM(M22:M26)</f>
        <v>0</v>
      </c>
      <c r="N21" s="229"/>
      <c r="O21" s="229">
        <f>SUM(O22:O26)</f>
        <v>0</v>
      </c>
      <c r="P21" s="229"/>
      <c r="Q21" s="229">
        <f>SUM(Q22:Q26)</f>
        <v>0</v>
      </c>
      <c r="R21" s="230"/>
      <c r="S21" s="230"/>
      <c r="T21" s="231"/>
      <c r="U21" s="225"/>
      <c r="V21" s="225">
        <f>SUM(V22:V26)</f>
        <v>0.37</v>
      </c>
      <c r="W21" s="225"/>
      <c r="X21" s="225"/>
      <c r="Y21" s="225"/>
      <c r="AG21" t="s">
        <v>164</v>
      </c>
    </row>
    <row r="22" spans="1:60" outlineLevel="1" x14ac:dyDescent="0.2">
      <c r="A22" s="240">
        <v>6</v>
      </c>
      <c r="B22" s="241" t="s">
        <v>209</v>
      </c>
      <c r="C22" s="256" t="s">
        <v>210</v>
      </c>
      <c r="D22" s="242" t="s">
        <v>197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211</v>
      </c>
      <c r="S22" s="245" t="s">
        <v>184</v>
      </c>
      <c r="T22" s="246" t="s">
        <v>199</v>
      </c>
      <c r="U22" s="221">
        <v>0.37</v>
      </c>
      <c r="V22" s="221">
        <f>ROUND(E22*U22,2)</f>
        <v>0.37</v>
      </c>
      <c r="W22" s="221"/>
      <c r="X22" s="221" t="s">
        <v>170</v>
      </c>
      <c r="Y22" s="221" t="s">
        <v>200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7</v>
      </c>
      <c r="B23" s="241" t="s">
        <v>212</v>
      </c>
      <c r="C23" s="256" t="s">
        <v>213</v>
      </c>
      <c r="D23" s="242" t="s">
        <v>167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168</v>
      </c>
      <c r="T23" s="246" t="s">
        <v>169</v>
      </c>
      <c r="U23" s="221">
        <v>0</v>
      </c>
      <c r="V23" s="221">
        <f>ROUND(E23*U23,2)</f>
        <v>0</v>
      </c>
      <c r="W23" s="221"/>
      <c r="X23" s="221" t="s">
        <v>170</v>
      </c>
      <c r="Y23" s="221" t="s">
        <v>171</v>
      </c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215</v>
      </c>
      <c r="C24" s="254" t="s">
        <v>216</v>
      </c>
      <c r="D24" s="235" t="s">
        <v>197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217</v>
      </c>
      <c r="Y24" s="221" t="s">
        <v>200</v>
      </c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219</v>
      </c>
      <c r="C25" s="258" t="s">
        <v>220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211</v>
      </c>
      <c r="S25" s="221" t="s">
        <v>184</v>
      </c>
      <c r="T25" s="221" t="s">
        <v>185</v>
      </c>
      <c r="U25" s="221">
        <v>0</v>
      </c>
      <c r="V25" s="221">
        <f>ROUND(E25*U25,2)</f>
        <v>0</v>
      </c>
      <c r="W25" s="221"/>
      <c r="X25" s="221" t="s">
        <v>205</v>
      </c>
      <c r="Y25" s="221" t="s">
        <v>171</v>
      </c>
      <c r="Z25" s="210"/>
      <c r="AA25" s="210"/>
      <c r="AB25" s="210"/>
      <c r="AC25" s="210"/>
      <c r="AD25" s="210"/>
      <c r="AE25" s="210"/>
      <c r="AF25" s="210"/>
      <c r="AG25" s="210" t="s">
        <v>206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221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208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163</v>
      </c>
      <c r="B27" s="227" t="s">
        <v>129</v>
      </c>
      <c r="C27" s="253" t="s">
        <v>130</v>
      </c>
      <c r="D27" s="228"/>
      <c r="E27" s="229"/>
      <c r="F27" s="230"/>
      <c r="G27" s="230">
        <f>SUMIF(AG28:AG35,"&lt;&gt;NOR",G28:G35)</f>
        <v>0</v>
      </c>
      <c r="H27" s="230"/>
      <c r="I27" s="230">
        <f>SUM(I28:I35)</f>
        <v>0</v>
      </c>
      <c r="J27" s="230"/>
      <c r="K27" s="230">
        <f>SUM(K28:K35)</f>
        <v>0</v>
      </c>
      <c r="L27" s="230"/>
      <c r="M27" s="230">
        <f>SUM(M28:M35)</f>
        <v>0</v>
      </c>
      <c r="N27" s="229"/>
      <c r="O27" s="229">
        <f>SUM(O28:O35)</f>
        <v>0.01</v>
      </c>
      <c r="P27" s="229"/>
      <c r="Q27" s="229">
        <f>SUM(Q28:Q35)</f>
        <v>0</v>
      </c>
      <c r="R27" s="230"/>
      <c r="S27" s="230"/>
      <c r="T27" s="231"/>
      <c r="U27" s="225"/>
      <c r="V27" s="225">
        <f>SUM(V28:V35)</f>
        <v>1.19</v>
      </c>
      <c r="W27" s="225"/>
      <c r="X27" s="225"/>
      <c r="Y27" s="225"/>
      <c r="AG27" t="s">
        <v>164</v>
      </c>
    </row>
    <row r="28" spans="1:60" outlineLevel="1" x14ac:dyDescent="0.2">
      <c r="A28" s="233">
        <v>10</v>
      </c>
      <c r="B28" s="234" t="s">
        <v>222</v>
      </c>
      <c r="C28" s="254" t="s">
        <v>223</v>
      </c>
      <c r="D28" s="235" t="s">
        <v>182</v>
      </c>
      <c r="E28" s="236">
        <v>2.5184000000000002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224</v>
      </c>
      <c r="S28" s="238" t="s">
        <v>184</v>
      </c>
      <c r="T28" s="239" t="s">
        <v>185</v>
      </c>
      <c r="U28" s="221">
        <v>3.2480000000000002E-2</v>
      </c>
      <c r="V28" s="221">
        <f>ROUND(E28*U28,2)</f>
        <v>0.08</v>
      </c>
      <c r="W28" s="221"/>
      <c r="X28" s="221" t="s">
        <v>170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336</v>
      </c>
      <c r="D29" s="223"/>
      <c r="E29" s="224">
        <v>2.5184000000000002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226</v>
      </c>
      <c r="C30" s="254" t="s">
        <v>227</v>
      </c>
      <c r="D30" s="235" t="s">
        <v>182</v>
      </c>
      <c r="E30" s="236">
        <v>2.5184000000000002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1.4999999999999999E-4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224</v>
      </c>
      <c r="S30" s="238" t="s">
        <v>184</v>
      </c>
      <c r="T30" s="239" t="s">
        <v>185</v>
      </c>
      <c r="U30" s="221">
        <v>0.10191</v>
      </c>
      <c r="V30" s="221">
        <f>ROUND(E30*U30,2)</f>
        <v>0.26</v>
      </c>
      <c r="W30" s="221"/>
      <c r="X30" s="221" t="s">
        <v>170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336</v>
      </c>
      <c r="D31" s="223"/>
      <c r="E31" s="224">
        <v>2.5184000000000002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12</v>
      </c>
      <c r="B32" s="234" t="s">
        <v>228</v>
      </c>
      <c r="C32" s="254" t="s">
        <v>229</v>
      </c>
      <c r="D32" s="235" t="s">
        <v>182</v>
      </c>
      <c r="E32" s="236">
        <v>20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2.0000000000000002E-5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224</v>
      </c>
      <c r="S32" s="238" t="s">
        <v>184</v>
      </c>
      <c r="T32" s="239" t="s">
        <v>185</v>
      </c>
      <c r="U32" s="221">
        <v>2.9000000000000001E-2</v>
      </c>
      <c r="V32" s="221">
        <f>ROUND(E32*U32,2)</f>
        <v>0.57999999999999996</v>
      </c>
      <c r="W32" s="221"/>
      <c r="X32" s="221" t="s">
        <v>170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258</v>
      </c>
      <c r="D33" s="223"/>
      <c r="E33" s="224">
        <v>20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13</v>
      </c>
      <c r="B34" s="234" t="s">
        <v>231</v>
      </c>
      <c r="C34" s="254" t="s">
        <v>232</v>
      </c>
      <c r="D34" s="235" t="s">
        <v>182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3.5E-4</v>
      </c>
      <c r="O34" s="236">
        <f>ROUND(E34*N34,2)</f>
        <v>0.01</v>
      </c>
      <c r="P34" s="236">
        <v>0</v>
      </c>
      <c r="Q34" s="236">
        <f>ROUND(E34*P34,2)</f>
        <v>0</v>
      </c>
      <c r="R34" s="238" t="s">
        <v>224</v>
      </c>
      <c r="S34" s="238" t="s">
        <v>184</v>
      </c>
      <c r="T34" s="239" t="s">
        <v>185</v>
      </c>
      <c r="U34" s="221">
        <v>1.35E-2</v>
      </c>
      <c r="V34" s="221">
        <f>ROUND(E34*U34,2)</f>
        <v>0.27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258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6" t="s">
        <v>163</v>
      </c>
      <c r="B36" s="227" t="s">
        <v>131</v>
      </c>
      <c r="C36" s="253" t="s">
        <v>132</v>
      </c>
      <c r="D36" s="228"/>
      <c r="E36" s="229"/>
      <c r="F36" s="230"/>
      <c r="G36" s="230">
        <f>SUMIF(AG37:AG45,"&lt;&gt;NOR",G37:G45)</f>
        <v>0</v>
      </c>
      <c r="H36" s="230"/>
      <c r="I36" s="230">
        <f>SUM(I37:I45)</f>
        <v>0</v>
      </c>
      <c r="J36" s="230"/>
      <c r="K36" s="230">
        <f>SUM(K37:K45)</f>
        <v>0</v>
      </c>
      <c r="L36" s="230"/>
      <c r="M36" s="230">
        <f>SUM(M37:M45)</f>
        <v>0</v>
      </c>
      <c r="N36" s="229"/>
      <c r="O36" s="229">
        <f>SUM(O37:O45)</f>
        <v>0</v>
      </c>
      <c r="P36" s="229"/>
      <c r="Q36" s="229">
        <f>SUM(Q37:Q45)</f>
        <v>0</v>
      </c>
      <c r="R36" s="230"/>
      <c r="S36" s="230"/>
      <c r="T36" s="231"/>
      <c r="U36" s="225"/>
      <c r="V36" s="225">
        <f>SUM(V37:V45)</f>
        <v>0.08</v>
      </c>
      <c r="W36" s="225"/>
      <c r="X36" s="225"/>
      <c r="Y36" s="225"/>
      <c r="AG36" t="s">
        <v>164</v>
      </c>
    </row>
    <row r="37" spans="1:60" ht="22.5" outlineLevel="1" x14ac:dyDescent="0.2">
      <c r="A37" s="240">
        <v>14</v>
      </c>
      <c r="B37" s="241" t="s">
        <v>233</v>
      </c>
      <c r="C37" s="256" t="s">
        <v>234</v>
      </c>
      <c r="D37" s="242" t="s">
        <v>203</v>
      </c>
      <c r="E37" s="243">
        <v>8.8999999999999999E-3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12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 t="s">
        <v>198</v>
      </c>
      <c r="S37" s="245" t="s">
        <v>184</v>
      </c>
      <c r="T37" s="246" t="s">
        <v>185</v>
      </c>
      <c r="U37" s="221">
        <v>2.0089999999999999</v>
      </c>
      <c r="V37" s="221">
        <f>ROUND(E37*U37,2)</f>
        <v>0.02</v>
      </c>
      <c r="W37" s="221"/>
      <c r="X37" s="221" t="s">
        <v>235</v>
      </c>
      <c r="Y37" s="221" t="s">
        <v>171</v>
      </c>
      <c r="Z37" s="210"/>
      <c r="AA37" s="210"/>
      <c r="AB37" s="210"/>
      <c r="AC37" s="210"/>
      <c r="AD37" s="210"/>
      <c r="AE37" s="210"/>
      <c r="AF37" s="210"/>
      <c r="AG37" s="210" t="s">
        <v>236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0">
        <v>15</v>
      </c>
      <c r="B38" s="241" t="s">
        <v>237</v>
      </c>
      <c r="C38" s="256" t="s">
        <v>238</v>
      </c>
      <c r="D38" s="242" t="s">
        <v>203</v>
      </c>
      <c r="E38" s="243">
        <v>3.56E-2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198</v>
      </c>
      <c r="S38" s="245" t="s">
        <v>184</v>
      </c>
      <c r="T38" s="246" t="s">
        <v>185</v>
      </c>
      <c r="U38" s="221">
        <v>0.95899999999999996</v>
      </c>
      <c r="V38" s="221">
        <f>ROUND(E38*U38,2)</f>
        <v>0.03</v>
      </c>
      <c r="W38" s="221"/>
      <c r="X38" s="221" t="s">
        <v>235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236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3">
        <v>16</v>
      </c>
      <c r="B39" s="234" t="s">
        <v>239</v>
      </c>
      <c r="C39" s="254" t="s">
        <v>240</v>
      </c>
      <c r="D39" s="235" t="s">
        <v>203</v>
      </c>
      <c r="E39" s="236">
        <v>8.8999999999999999E-3</v>
      </c>
      <c r="F39" s="237"/>
      <c r="G39" s="238">
        <f>ROUND(E39*F39,2)</f>
        <v>0</v>
      </c>
      <c r="H39" s="237"/>
      <c r="I39" s="238">
        <f>ROUND(E39*H39,2)</f>
        <v>0</v>
      </c>
      <c r="J39" s="237"/>
      <c r="K39" s="238">
        <f>ROUND(E39*J39,2)</f>
        <v>0</v>
      </c>
      <c r="L39" s="238">
        <v>12</v>
      </c>
      <c r="M39" s="238">
        <f>G39*(1+L39/100)</f>
        <v>0</v>
      </c>
      <c r="N39" s="236">
        <v>0</v>
      </c>
      <c r="O39" s="236">
        <f>ROUND(E39*N39,2)</f>
        <v>0</v>
      </c>
      <c r="P39" s="236">
        <v>0</v>
      </c>
      <c r="Q39" s="236">
        <f>ROUND(E39*P39,2)</f>
        <v>0</v>
      </c>
      <c r="R39" s="238" t="s">
        <v>198</v>
      </c>
      <c r="S39" s="238" t="s">
        <v>184</v>
      </c>
      <c r="T39" s="239" t="s">
        <v>185</v>
      </c>
      <c r="U39" s="221">
        <v>0.49</v>
      </c>
      <c r="V39" s="221">
        <f>ROUND(E39*U39,2)</f>
        <v>0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60" t="s">
        <v>241</v>
      </c>
      <c r="D40" s="250"/>
      <c r="E40" s="250"/>
      <c r="F40" s="250"/>
      <c r="G40" s="250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242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0">
        <v>17</v>
      </c>
      <c r="B41" s="241" t="s">
        <v>243</v>
      </c>
      <c r="C41" s="256" t="s">
        <v>244</v>
      </c>
      <c r="D41" s="242" t="s">
        <v>203</v>
      </c>
      <c r="E41" s="243">
        <v>8.8999999999999996E-2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 t="s">
        <v>198</v>
      </c>
      <c r="S41" s="245" t="s">
        <v>184</v>
      </c>
      <c r="T41" s="246" t="s">
        <v>185</v>
      </c>
      <c r="U41" s="221">
        <v>0</v>
      </c>
      <c r="V41" s="221">
        <f>ROUND(E41*U41,2)</f>
        <v>0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0">
        <v>18</v>
      </c>
      <c r="B42" s="241" t="s">
        <v>245</v>
      </c>
      <c r="C42" s="256" t="s">
        <v>259</v>
      </c>
      <c r="D42" s="242" t="s">
        <v>203</v>
      </c>
      <c r="E42" s="243">
        <v>8.8999999999999999E-3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198</v>
      </c>
      <c r="S42" s="245" t="s">
        <v>184</v>
      </c>
      <c r="T42" s="246" t="s">
        <v>185</v>
      </c>
      <c r="U42" s="221">
        <v>0</v>
      </c>
      <c r="V42" s="221">
        <f>ROUND(E42*U42,2)</f>
        <v>0</v>
      </c>
      <c r="W42" s="221"/>
      <c r="X42" s="221" t="s">
        <v>235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33">
        <v>19</v>
      </c>
      <c r="B43" s="234" t="s">
        <v>247</v>
      </c>
      <c r="C43" s="254" t="s">
        <v>248</v>
      </c>
      <c r="D43" s="235" t="s">
        <v>203</v>
      </c>
      <c r="E43" s="236">
        <v>4.4499999999999998E-2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249</v>
      </c>
      <c r="S43" s="238" t="s">
        <v>184</v>
      </c>
      <c r="T43" s="239" t="s">
        <v>185</v>
      </c>
      <c r="U43" s="221">
        <v>0.752</v>
      </c>
      <c r="V43" s="221">
        <f>ROUND(E43*U43,2)</f>
        <v>0.03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57" t="s">
        <v>250</v>
      </c>
      <c r="D44" s="247"/>
      <c r="E44" s="247"/>
      <c r="F44" s="247"/>
      <c r="G44" s="247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208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51" t="str">
        <f>C44</f>
        <v>nebo vybouraných hmot nošením nebo přehazováním k místu nakládky přístupnému normálním dopravním prostředkům do 10 m,</v>
      </c>
      <c r="BB44" s="210"/>
      <c r="BC44" s="210"/>
      <c r="BD44" s="210"/>
      <c r="BE44" s="210"/>
      <c r="BF44" s="210"/>
      <c r="BG44" s="210"/>
      <c r="BH44" s="210"/>
    </row>
    <row r="45" spans="1:60" ht="22.5" outlineLevel="2" x14ac:dyDescent="0.2">
      <c r="A45" s="217"/>
      <c r="B45" s="218"/>
      <c r="C45" s="261" t="s">
        <v>251</v>
      </c>
      <c r="D45" s="252"/>
      <c r="E45" s="252"/>
      <c r="F45" s="252"/>
      <c r="G45" s="252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242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S naložením suti nebo vybouraných hmot do dopravního prostředku a na jejich vyložením, popřípadě přeložením na normální dopravní prostředek.</v>
      </c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3"/>
      <c r="B46" s="4"/>
      <c r="C46" s="262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12</v>
      </c>
      <c r="AF46">
        <v>21</v>
      </c>
      <c r="AG46" t="s">
        <v>149</v>
      </c>
    </row>
    <row r="47" spans="1:60" x14ac:dyDescent="0.2">
      <c r="A47" s="213"/>
      <c r="B47" s="214" t="s">
        <v>29</v>
      </c>
      <c r="C47" s="263"/>
      <c r="D47" s="215"/>
      <c r="E47" s="216"/>
      <c r="F47" s="216"/>
      <c r="G47" s="232">
        <f>G8+G12+G16+G18+G21+G27+G36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252</v>
      </c>
    </row>
    <row r="48" spans="1:60" x14ac:dyDescent="0.2">
      <c r="C48" s="264"/>
      <c r="D48" s="10"/>
      <c r="AG48" t="s">
        <v>253</v>
      </c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5eHwl0h56qRw6X1CPq94psWKB8YFZrWb6CIfNe0X2nk+PKXyFWiykTsLgvXLjE3V3LHhW2SdK7Gw7fIhJxuYIQ==" saltValue="6jfj52f8xyzk9RFitQeaLg==" spinCount="100000" sheet="1" formatRows="0"/>
  <mergeCells count="9">
    <mergeCell ref="C40:G40"/>
    <mergeCell ref="C44:G44"/>
    <mergeCell ref="C45:G45"/>
    <mergeCell ref="A1:G1"/>
    <mergeCell ref="C2:G2"/>
    <mergeCell ref="C3:G3"/>
    <mergeCell ref="C4:G4"/>
    <mergeCell ref="C20:G20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0B218-410D-42F2-902C-2244581EAF4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74</v>
      </c>
      <c r="C4" s="202" t="s">
        <v>75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337</v>
      </c>
      <c r="D9" s="235" t="s">
        <v>167</v>
      </c>
      <c r="E9" s="236">
        <v>2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335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338</v>
      </c>
      <c r="D11" s="223"/>
      <c r="E11" s="224">
        <v>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SUMIF(AG13:AG14,"&lt;&gt;NOR",G13:G14)</f>
        <v>0</v>
      </c>
      <c r="H12" s="230"/>
      <c r="I12" s="230">
        <f>SUM(I13:I14)</f>
        <v>0</v>
      </c>
      <c r="J12" s="230"/>
      <c r="K12" s="230">
        <f>SUM(K13:K14)</f>
        <v>0</v>
      </c>
      <c r="L12" s="230"/>
      <c r="M12" s="230">
        <f>SUM(M13:M14)</f>
        <v>0</v>
      </c>
      <c r="N12" s="229"/>
      <c r="O12" s="229">
        <f>SUM(O13:O14)</f>
        <v>0</v>
      </c>
      <c r="P12" s="229"/>
      <c r="Q12" s="229">
        <f>SUM(Q13:Q14)</f>
        <v>0</v>
      </c>
      <c r="R12" s="230"/>
      <c r="S12" s="230"/>
      <c r="T12" s="231"/>
      <c r="U12" s="225"/>
      <c r="V12" s="225">
        <f>SUM(V13:V14)</f>
        <v>24.16</v>
      </c>
      <c r="W12" s="225"/>
      <c r="X12" s="225"/>
      <c r="Y12" s="225"/>
      <c r="AG12" t="s">
        <v>164</v>
      </c>
    </row>
    <row r="13" spans="1:60" ht="56.25" outlineLevel="1" x14ac:dyDescent="0.2">
      <c r="A13" s="240">
        <v>2</v>
      </c>
      <c r="B13" s="241" t="s">
        <v>180</v>
      </c>
      <c r="C13" s="256" t="s">
        <v>181</v>
      </c>
      <c r="D13" s="242" t="s">
        <v>182</v>
      </c>
      <c r="E13" s="243">
        <v>40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183</v>
      </c>
      <c r="S13" s="245" t="s">
        <v>184</v>
      </c>
      <c r="T13" s="246" t="s">
        <v>185</v>
      </c>
      <c r="U13" s="221">
        <v>0.35399999999999998</v>
      </c>
      <c r="V13" s="221">
        <f>ROUND(E13*U13,2)</f>
        <v>14.16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0">
        <v>3</v>
      </c>
      <c r="B14" s="241" t="s">
        <v>187</v>
      </c>
      <c r="C14" s="256" t="s">
        <v>188</v>
      </c>
      <c r="D14" s="242" t="s">
        <v>189</v>
      </c>
      <c r="E14" s="243">
        <v>10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12</v>
      </c>
      <c r="M14" s="245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5" t="s">
        <v>190</v>
      </c>
      <c r="S14" s="245" t="s">
        <v>184</v>
      </c>
      <c r="T14" s="246" t="s">
        <v>185</v>
      </c>
      <c r="U14" s="221">
        <v>1</v>
      </c>
      <c r="V14" s="221">
        <f>ROUND(E14*U14,2)</f>
        <v>10</v>
      </c>
      <c r="W14" s="221"/>
      <c r="X14" s="221" t="s">
        <v>191</v>
      </c>
      <c r="Y14" s="221" t="s">
        <v>192</v>
      </c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2">
      <c r="A15" s="226" t="s">
        <v>163</v>
      </c>
      <c r="B15" s="227" t="s">
        <v>113</v>
      </c>
      <c r="C15" s="253" t="s">
        <v>114</v>
      </c>
      <c r="D15" s="228"/>
      <c r="E15" s="229"/>
      <c r="F15" s="230"/>
      <c r="G15" s="230">
        <f>SUMIF(AG16:AG16,"&lt;&gt;NOR",G16:G16)</f>
        <v>0</v>
      </c>
      <c r="H15" s="230"/>
      <c r="I15" s="230">
        <f>SUM(I16:I16)</f>
        <v>0</v>
      </c>
      <c r="J15" s="230"/>
      <c r="K15" s="230">
        <f>SUM(K16:K16)</f>
        <v>0</v>
      </c>
      <c r="L15" s="230"/>
      <c r="M15" s="230">
        <f>SUM(M16:M16)</f>
        <v>0</v>
      </c>
      <c r="N15" s="229"/>
      <c r="O15" s="229">
        <f>SUM(O16:O16)</f>
        <v>0</v>
      </c>
      <c r="P15" s="229"/>
      <c r="Q15" s="229">
        <f>SUM(Q16:Q16)</f>
        <v>0.02</v>
      </c>
      <c r="R15" s="230"/>
      <c r="S15" s="230"/>
      <c r="T15" s="231"/>
      <c r="U15" s="225"/>
      <c r="V15" s="225">
        <f>SUM(V16:V16)</f>
        <v>2.73</v>
      </c>
      <c r="W15" s="225"/>
      <c r="X15" s="225"/>
      <c r="Y15" s="225"/>
      <c r="AG15" t="s">
        <v>164</v>
      </c>
    </row>
    <row r="16" spans="1:60" outlineLevel="1" x14ac:dyDescent="0.2">
      <c r="A16" s="240">
        <v>4</v>
      </c>
      <c r="B16" s="241" t="s">
        <v>195</v>
      </c>
      <c r="C16" s="256" t="s">
        <v>196</v>
      </c>
      <c r="D16" s="242" t="s">
        <v>197</v>
      </c>
      <c r="E16" s="243">
        <v>2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12</v>
      </c>
      <c r="M16" s="245">
        <f>G16*(1+L16/100)</f>
        <v>0</v>
      </c>
      <c r="N16" s="243">
        <v>0</v>
      </c>
      <c r="O16" s="243">
        <f>ROUND(E16*N16,2)</f>
        <v>0</v>
      </c>
      <c r="P16" s="243">
        <v>8.8999999999999999E-3</v>
      </c>
      <c r="Q16" s="243">
        <f>ROUND(E16*P16,2)</f>
        <v>0.02</v>
      </c>
      <c r="R16" s="245" t="s">
        <v>198</v>
      </c>
      <c r="S16" s="245" t="s">
        <v>184</v>
      </c>
      <c r="T16" s="246" t="s">
        <v>199</v>
      </c>
      <c r="U16" s="221">
        <v>1.3640000000000001</v>
      </c>
      <c r="V16" s="221">
        <f>ROUND(E16*U16,2)</f>
        <v>2.73</v>
      </c>
      <c r="W16" s="221"/>
      <c r="X16" s="221" t="s">
        <v>170</v>
      </c>
      <c r="Y16" s="221" t="s">
        <v>200</v>
      </c>
      <c r="Z16" s="210"/>
      <c r="AA16" s="210"/>
      <c r="AB16" s="210"/>
      <c r="AC16" s="210"/>
      <c r="AD16" s="210"/>
      <c r="AE16" s="210"/>
      <c r="AF16" s="210"/>
      <c r="AG16" s="210" t="s">
        <v>172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163</v>
      </c>
      <c r="B17" s="227" t="s">
        <v>115</v>
      </c>
      <c r="C17" s="253" t="s">
        <v>116</v>
      </c>
      <c r="D17" s="228"/>
      <c r="E17" s="229"/>
      <c r="F17" s="230"/>
      <c r="G17" s="230">
        <f>SUMIF(AG18:AG19,"&lt;&gt;NOR",G18:G19)</f>
        <v>0</v>
      </c>
      <c r="H17" s="230"/>
      <c r="I17" s="230">
        <f>SUM(I18:I19)</f>
        <v>0</v>
      </c>
      <c r="J17" s="230"/>
      <c r="K17" s="230">
        <f>SUM(K18:K19)</f>
        <v>0</v>
      </c>
      <c r="L17" s="230"/>
      <c r="M17" s="230">
        <f>SUM(M18:M19)</f>
        <v>0</v>
      </c>
      <c r="N17" s="229"/>
      <c r="O17" s="229">
        <f>SUM(O18:O19)</f>
        <v>0</v>
      </c>
      <c r="P17" s="229"/>
      <c r="Q17" s="229">
        <f>SUM(Q18:Q19)</f>
        <v>0</v>
      </c>
      <c r="R17" s="230"/>
      <c r="S17" s="230"/>
      <c r="T17" s="231"/>
      <c r="U17" s="225"/>
      <c r="V17" s="225">
        <f>SUM(V18:V19)</f>
        <v>0.01</v>
      </c>
      <c r="W17" s="225"/>
      <c r="X17" s="225"/>
      <c r="Y17" s="225"/>
      <c r="AG17" t="s">
        <v>164</v>
      </c>
    </row>
    <row r="18" spans="1:60" ht="22.5" outlineLevel="1" x14ac:dyDescent="0.2">
      <c r="A18" s="233">
        <v>5</v>
      </c>
      <c r="B18" s="234" t="s">
        <v>201</v>
      </c>
      <c r="C18" s="254" t="s">
        <v>202</v>
      </c>
      <c r="D18" s="235" t="s">
        <v>203</v>
      </c>
      <c r="E18" s="236">
        <v>1.6000000000000001E-3</v>
      </c>
      <c r="F18" s="237"/>
      <c r="G18" s="238">
        <f>ROUND(E18*F18,2)</f>
        <v>0</v>
      </c>
      <c r="H18" s="237"/>
      <c r="I18" s="238">
        <f>ROUND(E18*H18,2)</f>
        <v>0</v>
      </c>
      <c r="J18" s="237"/>
      <c r="K18" s="238">
        <f>ROUND(E18*J18,2)</f>
        <v>0</v>
      </c>
      <c r="L18" s="238">
        <v>12</v>
      </c>
      <c r="M18" s="238">
        <f>G18*(1+L18/100)</f>
        <v>0</v>
      </c>
      <c r="N18" s="236">
        <v>0</v>
      </c>
      <c r="O18" s="236">
        <f>ROUND(E18*N18,2)</f>
        <v>0</v>
      </c>
      <c r="P18" s="236">
        <v>0</v>
      </c>
      <c r="Q18" s="236">
        <f>ROUND(E18*P18,2)</f>
        <v>0</v>
      </c>
      <c r="R18" s="238" t="s">
        <v>204</v>
      </c>
      <c r="S18" s="238" t="s">
        <v>184</v>
      </c>
      <c r="T18" s="239" t="s">
        <v>185</v>
      </c>
      <c r="U18" s="221">
        <v>5.5</v>
      </c>
      <c r="V18" s="221">
        <f>ROUND(E18*U18,2)</f>
        <v>0.01</v>
      </c>
      <c r="W18" s="221"/>
      <c r="X18" s="221" t="s">
        <v>205</v>
      </c>
      <c r="Y18" s="221" t="s">
        <v>171</v>
      </c>
      <c r="Z18" s="210"/>
      <c r="AA18" s="210"/>
      <c r="AB18" s="210"/>
      <c r="AC18" s="210"/>
      <c r="AD18" s="210"/>
      <c r="AE18" s="210"/>
      <c r="AF18" s="210"/>
      <c r="AG18" s="210" t="s">
        <v>206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7" t="s">
        <v>207</v>
      </c>
      <c r="D19" s="247"/>
      <c r="E19" s="247"/>
      <c r="F19" s="247"/>
      <c r="G19" s="247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208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x14ac:dyDescent="0.2">
      <c r="A20" s="226" t="s">
        <v>163</v>
      </c>
      <c r="B20" s="227" t="s">
        <v>123</v>
      </c>
      <c r="C20" s="253" t="s">
        <v>124</v>
      </c>
      <c r="D20" s="228"/>
      <c r="E20" s="229"/>
      <c r="F20" s="230"/>
      <c r="G20" s="230">
        <f>SUMIF(AG21:AG26,"&lt;&gt;NOR",G21:G26)</f>
        <v>0</v>
      </c>
      <c r="H20" s="230"/>
      <c r="I20" s="230">
        <f>SUM(I21:I26)</f>
        <v>0</v>
      </c>
      <c r="J20" s="230"/>
      <c r="K20" s="230">
        <f>SUM(K21:K26)</f>
        <v>0</v>
      </c>
      <c r="L20" s="230"/>
      <c r="M20" s="230">
        <f>SUM(M21:M26)</f>
        <v>0</v>
      </c>
      <c r="N20" s="229"/>
      <c r="O20" s="229">
        <f>SUM(O21:O26)</f>
        <v>0</v>
      </c>
      <c r="P20" s="229"/>
      <c r="Q20" s="229">
        <f>SUM(Q21:Q26)</f>
        <v>0</v>
      </c>
      <c r="R20" s="230"/>
      <c r="S20" s="230"/>
      <c r="T20" s="231"/>
      <c r="U20" s="225"/>
      <c r="V20" s="225">
        <f>SUM(V21:V26)</f>
        <v>0.74</v>
      </c>
      <c r="W20" s="225"/>
      <c r="X20" s="225"/>
      <c r="Y20" s="225"/>
      <c r="AG20" t="s">
        <v>164</v>
      </c>
    </row>
    <row r="21" spans="1:60" outlineLevel="1" x14ac:dyDescent="0.2">
      <c r="A21" s="240">
        <v>6</v>
      </c>
      <c r="B21" s="241" t="s">
        <v>209</v>
      </c>
      <c r="C21" s="256" t="s">
        <v>210</v>
      </c>
      <c r="D21" s="242" t="s">
        <v>197</v>
      </c>
      <c r="E21" s="243">
        <v>2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12</v>
      </c>
      <c r="M21" s="245">
        <f>G21*(1+L21/100)</f>
        <v>0</v>
      </c>
      <c r="N21" s="243">
        <v>0</v>
      </c>
      <c r="O21" s="243">
        <f>ROUND(E21*N21,2)</f>
        <v>0</v>
      </c>
      <c r="P21" s="243">
        <v>0</v>
      </c>
      <c r="Q21" s="243">
        <f>ROUND(E21*P21,2)</f>
        <v>0</v>
      </c>
      <c r="R21" s="245" t="s">
        <v>211</v>
      </c>
      <c r="S21" s="245" t="s">
        <v>184</v>
      </c>
      <c r="T21" s="246" t="s">
        <v>199</v>
      </c>
      <c r="U21" s="221">
        <v>0.37</v>
      </c>
      <c r="V21" s="221">
        <f>ROUND(E21*U21,2)</f>
        <v>0.74</v>
      </c>
      <c r="W21" s="221"/>
      <c r="X21" s="221" t="s">
        <v>170</v>
      </c>
      <c r="Y21" s="221" t="s">
        <v>200</v>
      </c>
      <c r="Z21" s="210"/>
      <c r="AA21" s="210"/>
      <c r="AB21" s="210"/>
      <c r="AC21" s="210"/>
      <c r="AD21" s="210"/>
      <c r="AE21" s="210"/>
      <c r="AF21" s="210"/>
      <c r="AG21" s="210" t="s">
        <v>172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3">
        <v>7</v>
      </c>
      <c r="B22" s="234" t="s">
        <v>212</v>
      </c>
      <c r="C22" s="254" t="s">
        <v>213</v>
      </c>
      <c r="D22" s="235" t="s">
        <v>167</v>
      </c>
      <c r="E22" s="236">
        <v>2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/>
      <c r="S22" s="238" t="s">
        <v>168</v>
      </c>
      <c r="T22" s="239" t="s">
        <v>169</v>
      </c>
      <c r="U22" s="221">
        <v>0</v>
      </c>
      <c r="V22" s="221">
        <f>ROUND(E22*U22,2)</f>
        <v>0</v>
      </c>
      <c r="W22" s="221"/>
      <c r="X22" s="221" t="s">
        <v>170</v>
      </c>
      <c r="Y22" s="221" t="s">
        <v>171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5" t="s">
        <v>339</v>
      </c>
      <c r="D23" s="223"/>
      <c r="E23" s="224">
        <v>2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174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215</v>
      </c>
      <c r="C24" s="254" t="s">
        <v>216</v>
      </c>
      <c r="D24" s="235" t="s">
        <v>197</v>
      </c>
      <c r="E24" s="236">
        <v>2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217</v>
      </c>
      <c r="Y24" s="221" t="s">
        <v>200</v>
      </c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219</v>
      </c>
      <c r="C25" s="258" t="s">
        <v>220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211</v>
      </c>
      <c r="S25" s="221" t="s">
        <v>184</v>
      </c>
      <c r="T25" s="221" t="s">
        <v>185</v>
      </c>
      <c r="U25" s="221">
        <v>0</v>
      </c>
      <c r="V25" s="221">
        <f>ROUND(E25*U25,2)</f>
        <v>0</v>
      </c>
      <c r="W25" s="221"/>
      <c r="X25" s="221" t="s">
        <v>205</v>
      </c>
      <c r="Y25" s="221" t="s">
        <v>171</v>
      </c>
      <c r="Z25" s="210"/>
      <c r="AA25" s="210"/>
      <c r="AB25" s="210"/>
      <c r="AC25" s="210"/>
      <c r="AD25" s="210"/>
      <c r="AE25" s="210"/>
      <c r="AF25" s="210"/>
      <c r="AG25" s="210" t="s">
        <v>206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221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208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163</v>
      </c>
      <c r="B27" s="227" t="s">
        <v>129</v>
      </c>
      <c r="C27" s="253" t="s">
        <v>130</v>
      </c>
      <c r="D27" s="228"/>
      <c r="E27" s="229"/>
      <c r="F27" s="230"/>
      <c r="G27" s="230">
        <f>SUMIF(AG28:AG35,"&lt;&gt;NOR",G28:G35)</f>
        <v>0</v>
      </c>
      <c r="H27" s="230"/>
      <c r="I27" s="230">
        <f>SUM(I28:I35)</f>
        <v>0</v>
      </c>
      <c r="J27" s="230"/>
      <c r="K27" s="230">
        <f>SUM(K28:K35)</f>
        <v>0</v>
      </c>
      <c r="L27" s="230"/>
      <c r="M27" s="230">
        <f>SUM(M28:M35)</f>
        <v>0</v>
      </c>
      <c r="N27" s="229"/>
      <c r="O27" s="229">
        <f>SUM(O28:O35)</f>
        <v>0.01</v>
      </c>
      <c r="P27" s="229"/>
      <c r="Q27" s="229">
        <f>SUM(Q28:Q35)</f>
        <v>0</v>
      </c>
      <c r="R27" s="230"/>
      <c r="S27" s="230"/>
      <c r="T27" s="231"/>
      <c r="U27" s="225"/>
      <c r="V27" s="225">
        <f>SUM(V28:V35)</f>
        <v>2.52</v>
      </c>
      <c r="W27" s="225"/>
      <c r="X27" s="225"/>
      <c r="Y27" s="225"/>
      <c r="AG27" t="s">
        <v>164</v>
      </c>
    </row>
    <row r="28" spans="1:60" outlineLevel="1" x14ac:dyDescent="0.2">
      <c r="A28" s="233">
        <v>10</v>
      </c>
      <c r="B28" s="234" t="s">
        <v>222</v>
      </c>
      <c r="C28" s="254" t="s">
        <v>223</v>
      </c>
      <c r="D28" s="235" t="s">
        <v>182</v>
      </c>
      <c r="E28" s="236">
        <v>6.1227999999999998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224</v>
      </c>
      <c r="S28" s="238" t="s">
        <v>184</v>
      </c>
      <c r="T28" s="239" t="s">
        <v>185</v>
      </c>
      <c r="U28" s="221">
        <v>3.2480000000000002E-2</v>
      </c>
      <c r="V28" s="221">
        <f>ROUND(E28*U28,2)</f>
        <v>0.2</v>
      </c>
      <c r="W28" s="221"/>
      <c r="X28" s="221" t="s">
        <v>170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340</v>
      </c>
      <c r="D29" s="223"/>
      <c r="E29" s="224">
        <v>6.1227999999999998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226</v>
      </c>
      <c r="C30" s="254" t="s">
        <v>227</v>
      </c>
      <c r="D30" s="235" t="s">
        <v>182</v>
      </c>
      <c r="E30" s="236">
        <v>6.1227999999999998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1.4999999999999999E-4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224</v>
      </c>
      <c r="S30" s="238" t="s">
        <v>184</v>
      </c>
      <c r="T30" s="239" t="s">
        <v>185</v>
      </c>
      <c r="U30" s="221">
        <v>0.10191</v>
      </c>
      <c r="V30" s="221">
        <f>ROUND(E30*U30,2)</f>
        <v>0.62</v>
      </c>
      <c r="W30" s="221"/>
      <c r="X30" s="221" t="s">
        <v>170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340</v>
      </c>
      <c r="D31" s="223"/>
      <c r="E31" s="224">
        <v>6.1227999999999998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12</v>
      </c>
      <c r="B32" s="234" t="s">
        <v>228</v>
      </c>
      <c r="C32" s="254" t="s">
        <v>229</v>
      </c>
      <c r="D32" s="235" t="s">
        <v>182</v>
      </c>
      <c r="E32" s="236">
        <v>40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2.0000000000000002E-5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224</v>
      </c>
      <c r="S32" s="238" t="s">
        <v>184</v>
      </c>
      <c r="T32" s="239" t="s">
        <v>185</v>
      </c>
      <c r="U32" s="221">
        <v>2.9000000000000001E-2</v>
      </c>
      <c r="V32" s="221">
        <f>ROUND(E32*U32,2)</f>
        <v>1.1599999999999999</v>
      </c>
      <c r="W32" s="221"/>
      <c r="X32" s="221" t="s">
        <v>170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341</v>
      </c>
      <c r="D33" s="223"/>
      <c r="E33" s="224">
        <v>40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13</v>
      </c>
      <c r="B34" s="234" t="s">
        <v>231</v>
      </c>
      <c r="C34" s="254" t="s">
        <v>232</v>
      </c>
      <c r="D34" s="235" t="s">
        <v>182</v>
      </c>
      <c r="E34" s="236">
        <v>40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3.5E-4</v>
      </c>
      <c r="O34" s="236">
        <f>ROUND(E34*N34,2)</f>
        <v>0.01</v>
      </c>
      <c r="P34" s="236">
        <v>0</v>
      </c>
      <c r="Q34" s="236">
        <f>ROUND(E34*P34,2)</f>
        <v>0</v>
      </c>
      <c r="R34" s="238" t="s">
        <v>224</v>
      </c>
      <c r="S34" s="238" t="s">
        <v>184</v>
      </c>
      <c r="T34" s="239" t="s">
        <v>185</v>
      </c>
      <c r="U34" s="221">
        <v>1.35E-2</v>
      </c>
      <c r="V34" s="221">
        <f>ROUND(E34*U34,2)</f>
        <v>0.54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341</v>
      </c>
      <c r="D35" s="223"/>
      <c r="E35" s="224">
        <v>40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6" t="s">
        <v>163</v>
      </c>
      <c r="B36" s="227" t="s">
        <v>131</v>
      </c>
      <c r="C36" s="253" t="s">
        <v>132</v>
      </c>
      <c r="D36" s="228"/>
      <c r="E36" s="229"/>
      <c r="F36" s="230"/>
      <c r="G36" s="230">
        <f>SUMIF(AG37:AG45,"&lt;&gt;NOR",G37:G45)</f>
        <v>0</v>
      </c>
      <c r="H36" s="230"/>
      <c r="I36" s="230">
        <f>SUM(I37:I45)</f>
        <v>0</v>
      </c>
      <c r="J36" s="230"/>
      <c r="K36" s="230">
        <f>SUM(K37:K45)</f>
        <v>0</v>
      </c>
      <c r="L36" s="230"/>
      <c r="M36" s="230">
        <f>SUM(M37:M45)</f>
        <v>0</v>
      </c>
      <c r="N36" s="229"/>
      <c r="O36" s="229">
        <f>SUM(O37:O45)</f>
        <v>0</v>
      </c>
      <c r="P36" s="229"/>
      <c r="Q36" s="229">
        <f>SUM(Q37:Q45)</f>
        <v>0</v>
      </c>
      <c r="R36" s="230"/>
      <c r="S36" s="230"/>
      <c r="T36" s="231"/>
      <c r="U36" s="225"/>
      <c r="V36" s="225">
        <f>SUM(V37:V45)</f>
        <v>0.19</v>
      </c>
      <c r="W36" s="225"/>
      <c r="X36" s="225"/>
      <c r="Y36" s="225"/>
      <c r="AG36" t="s">
        <v>164</v>
      </c>
    </row>
    <row r="37" spans="1:60" ht="22.5" outlineLevel="1" x14ac:dyDescent="0.2">
      <c r="A37" s="240">
        <v>14</v>
      </c>
      <c r="B37" s="241" t="s">
        <v>233</v>
      </c>
      <c r="C37" s="256" t="s">
        <v>234</v>
      </c>
      <c r="D37" s="242" t="s">
        <v>203</v>
      </c>
      <c r="E37" s="243">
        <v>1.78E-2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12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 t="s">
        <v>198</v>
      </c>
      <c r="S37" s="245" t="s">
        <v>184</v>
      </c>
      <c r="T37" s="246" t="s">
        <v>185</v>
      </c>
      <c r="U37" s="221">
        <v>2.0089999999999999</v>
      </c>
      <c r="V37" s="221">
        <f>ROUND(E37*U37,2)</f>
        <v>0.04</v>
      </c>
      <c r="W37" s="221"/>
      <c r="X37" s="221" t="s">
        <v>235</v>
      </c>
      <c r="Y37" s="221" t="s">
        <v>171</v>
      </c>
      <c r="Z37" s="210"/>
      <c r="AA37" s="210"/>
      <c r="AB37" s="210"/>
      <c r="AC37" s="210"/>
      <c r="AD37" s="210"/>
      <c r="AE37" s="210"/>
      <c r="AF37" s="210"/>
      <c r="AG37" s="210" t="s">
        <v>236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0">
        <v>15</v>
      </c>
      <c r="B38" s="241" t="s">
        <v>237</v>
      </c>
      <c r="C38" s="256" t="s">
        <v>238</v>
      </c>
      <c r="D38" s="242" t="s">
        <v>203</v>
      </c>
      <c r="E38" s="243">
        <v>7.1199999999999999E-2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198</v>
      </c>
      <c r="S38" s="245" t="s">
        <v>184</v>
      </c>
      <c r="T38" s="246" t="s">
        <v>185</v>
      </c>
      <c r="U38" s="221">
        <v>0.95899999999999996</v>
      </c>
      <c r="V38" s="221">
        <f>ROUND(E38*U38,2)</f>
        <v>7.0000000000000007E-2</v>
      </c>
      <c r="W38" s="221"/>
      <c r="X38" s="221" t="s">
        <v>235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236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3">
        <v>16</v>
      </c>
      <c r="B39" s="234" t="s">
        <v>239</v>
      </c>
      <c r="C39" s="254" t="s">
        <v>240</v>
      </c>
      <c r="D39" s="235" t="s">
        <v>203</v>
      </c>
      <c r="E39" s="236">
        <v>1.78E-2</v>
      </c>
      <c r="F39" s="237"/>
      <c r="G39" s="238">
        <f>ROUND(E39*F39,2)</f>
        <v>0</v>
      </c>
      <c r="H39" s="237"/>
      <c r="I39" s="238">
        <f>ROUND(E39*H39,2)</f>
        <v>0</v>
      </c>
      <c r="J39" s="237"/>
      <c r="K39" s="238">
        <f>ROUND(E39*J39,2)</f>
        <v>0</v>
      </c>
      <c r="L39" s="238">
        <v>12</v>
      </c>
      <c r="M39" s="238">
        <f>G39*(1+L39/100)</f>
        <v>0</v>
      </c>
      <c r="N39" s="236">
        <v>0</v>
      </c>
      <c r="O39" s="236">
        <f>ROUND(E39*N39,2)</f>
        <v>0</v>
      </c>
      <c r="P39" s="236">
        <v>0</v>
      </c>
      <c r="Q39" s="236">
        <f>ROUND(E39*P39,2)</f>
        <v>0</v>
      </c>
      <c r="R39" s="238" t="s">
        <v>198</v>
      </c>
      <c r="S39" s="238" t="s">
        <v>184</v>
      </c>
      <c r="T39" s="239" t="s">
        <v>185</v>
      </c>
      <c r="U39" s="221">
        <v>0.49</v>
      </c>
      <c r="V39" s="221">
        <f>ROUND(E39*U39,2)</f>
        <v>0.01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60" t="s">
        <v>241</v>
      </c>
      <c r="D40" s="250"/>
      <c r="E40" s="250"/>
      <c r="F40" s="250"/>
      <c r="G40" s="250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242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0">
        <v>17</v>
      </c>
      <c r="B41" s="241" t="s">
        <v>243</v>
      </c>
      <c r="C41" s="256" t="s">
        <v>244</v>
      </c>
      <c r="D41" s="242" t="s">
        <v>203</v>
      </c>
      <c r="E41" s="243">
        <v>0.17799999999999999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 t="s">
        <v>198</v>
      </c>
      <c r="S41" s="245" t="s">
        <v>184</v>
      </c>
      <c r="T41" s="246" t="s">
        <v>185</v>
      </c>
      <c r="U41" s="221">
        <v>0</v>
      </c>
      <c r="V41" s="221">
        <f>ROUND(E41*U41,2)</f>
        <v>0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0">
        <v>18</v>
      </c>
      <c r="B42" s="241" t="s">
        <v>245</v>
      </c>
      <c r="C42" s="256" t="s">
        <v>259</v>
      </c>
      <c r="D42" s="242" t="s">
        <v>203</v>
      </c>
      <c r="E42" s="243">
        <v>1.78E-2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198</v>
      </c>
      <c r="S42" s="245" t="s">
        <v>184</v>
      </c>
      <c r="T42" s="246" t="s">
        <v>185</v>
      </c>
      <c r="U42" s="221">
        <v>0</v>
      </c>
      <c r="V42" s="221">
        <f>ROUND(E42*U42,2)</f>
        <v>0</v>
      </c>
      <c r="W42" s="221"/>
      <c r="X42" s="221" t="s">
        <v>235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33">
        <v>19</v>
      </c>
      <c r="B43" s="234" t="s">
        <v>247</v>
      </c>
      <c r="C43" s="254" t="s">
        <v>248</v>
      </c>
      <c r="D43" s="235" t="s">
        <v>203</v>
      </c>
      <c r="E43" s="236">
        <v>8.8999999999999996E-2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249</v>
      </c>
      <c r="S43" s="238" t="s">
        <v>184</v>
      </c>
      <c r="T43" s="239" t="s">
        <v>185</v>
      </c>
      <c r="U43" s="221">
        <v>0.752</v>
      </c>
      <c r="V43" s="221">
        <f>ROUND(E43*U43,2)</f>
        <v>7.0000000000000007E-2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57" t="s">
        <v>250</v>
      </c>
      <c r="D44" s="247"/>
      <c r="E44" s="247"/>
      <c r="F44" s="247"/>
      <c r="G44" s="247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208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51" t="str">
        <f>C44</f>
        <v>nebo vybouraných hmot nošením nebo přehazováním k místu nakládky přístupnému normálním dopravním prostředkům do 10 m,</v>
      </c>
      <c r="BB44" s="210"/>
      <c r="BC44" s="210"/>
      <c r="BD44" s="210"/>
      <c r="BE44" s="210"/>
      <c r="BF44" s="210"/>
      <c r="BG44" s="210"/>
      <c r="BH44" s="210"/>
    </row>
    <row r="45" spans="1:60" ht="22.5" outlineLevel="2" x14ac:dyDescent="0.2">
      <c r="A45" s="217"/>
      <c r="B45" s="218"/>
      <c r="C45" s="261" t="s">
        <v>251</v>
      </c>
      <c r="D45" s="252"/>
      <c r="E45" s="252"/>
      <c r="F45" s="252"/>
      <c r="G45" s="252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242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S naložením suti nebo vybouraných hmot do dopravního prostředku a na jejich vyložením, popřípadě přeložením na normální dopravní prostředek.</v>
      </c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3"/>
      <c r="B46" s="4"/>
      <c r="C46" s="262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12</v>
      </c>
      <c r="AF46">
        <v>21</v>
      </c>
      <c r="AG46" t="s">
        <v>149</v>
      </c>
    </row>
    <row r="47" spans="1:60" x14ac:dyDescent="0.2">
      <c r="A47" s="213"/>
      <c r="B47" s="214" t="s">
        <v>29</v>
      </c>
      <c r="C47" s="263"/>
      <c r="D47" s="215"/>
      <c r="E47" s="216"/>
      <c r="F47" s="216"/>
      <c r="G47" s="232">
        <f>G8+G12+G15+G17+G20+G27+G36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252</v>
      </c>
    </row>
    <row r="48" spans="1:60" x14ac:dyDescent="0.2">
      <c r="C48" s="264"/>
      <c r="D48" s="10"/>
      <c r="AG48" t="s">
        <v>253</v>
      </c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ZSRu2IndZ6HgaECa+8NQqm965v2dskBVkiT4tvpZrwrYRA+FbU2Mi0PeknuzVK7HOoSDYsM1saB1lBzemVhbLA==" saltValue="2Mc2K2ftEM2G29PIoGyHRQ==" spinCount="100000" sheet="1" formatRows="0"/>
  <mergeCells count="9">
    <mergeCell ref="C40:G40"/>
    <mergeCell ref="C44:G44"/>
    <mergeCell ref="C45:G45"/>
    <mergeCell ref="A1:G1"/>
    <mergeCell ref="C2:G2"/>
    <mergeCell ref="C3:G3"/>
    <mergeCell ref="C4:G4"/>
    <mergeCell ref="C19:G19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16265-810B-44F1-862F-1346EB33F5A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76</v>
      </c>
      <c r="C4" s="202" t="s">
        <v>77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342</v>
      </c>
      <c r="D9" s="235" t="s">
        <v>167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332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12.08</v>
      </c>
      <c r="W12" s="225"/>
      <c r="X12" s="225"/>
      <c r="Y12" s="225"/>
      <c r="AG12" t="s">
        <v>164</v>
      </c>
    </row>
    <row r="13" spans="1:60" ht="56.25" outlineLevel="1" x14ac:dyDescent="0.2">
      <c r="A13" s="233">
        <v>2</v>
      </c>
      <c r="B13" s="234" t="s">
        <v>180</v>
      </c>
      <c r="C13" s="254" t="s">
        <v>181</v>
      </c>
      <c r="D13" s="235" t="s">
        <v>182</v>
      </c>
      <c r="E13" s="236">
        <v>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183</v>
      </c>
      <c r="S13" s="238" t="s">
        <v>184</v>
      </c>
      <c r="T13" s="239" t="s">
        <v>185</v>
      </c>
      <c r="U13" s="221">
        <v>0.35399999999999998</v>
      </c>
      <c r="V13" s="221">
        <f>ROUND(E13*U13,2)</f>
        <v>7.08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258</v>
      </c>
      <c r="D14" s="223"/>
      <c r="E14" s="224">
        <v>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187</v>
      </c>
      <c r="C15" s="254" t="s">
        <v>188</v>
      </c>
      <c r="D15" s="235" t="s">
        <v>189</v>
      </c>
      <c r="E15" s="236">
        <v>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190</v>
      </c>
      <c r="S15" s="238" t="s">
        <v>184</v>
      </c>
      <c r="T15" s="239" t="s">
        <v>185</v>
      </c>
      <c r="U15" s="221">
        <v>1</v>
      </c>
      <c r="V15" s="221">
        <f>ROUND(E15*U15,2)</f>
        <v>5</v>
      </c>
      <c r="W15" s="221"/>
      <c r="X15" s="221" t="s">
        <v>191</v>
      </c>
      <c r="Y15" s="221" t="s">
        <v>192</v>
      </c>
      <c r="Z15" s="210"/>
      <c r="AA15" s="210"/>
      <c r="AB15" s="210"/>
      <c r="AC15" s="210"/>
      <c r="AD15" s="210"/>
      <c r="AE15" s="210"/>
      <c r="AF15" s="210"/>
      <c r="AG15" s="210" t="s">
        <v>193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256</v>
      </c>
      <c r="D16" s="223"/>
      <c r="E16" s="224">
        <v>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163</v>
      </c>
      <c r="B17" s="227" t="s">
        <v>113</v>
      </c>
      <c r="C17" s="253" t="s">
        <v>114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0.01</v>
      </c>
      <c r="R17" s="230"/>
      <c r="S17" s="230"/>
      <c r="T17" s="231"/>
      <c r="U17" s="225"/>
      <c r="V17" s="225">
        <f>SUM(V18:V18)</f>
        <v>1.36</v>
      </c>
      <c r="W17" s="225"/>
      <c r="X17" s="225"/>
      <c r="Y17" s="225"/>
      <c r="AG17" t="s">
        <v>164</v>
      </c>
    </row>
    <row r="18" spans="1:60" outlineLevel="1" x14ac:dyDescent="0.2">
      <c r="A18" s="240">
        <v>4</v>
      </c>
      <c r="B18" s="241" t="s">
        <v>195</v>
      </c>
      <c r="C18" s="256" t="s">
        <v>196</v>
      </c>
      <c r="D18" s="242" t="s">
        <v>197</v>
      </c>
      <c r="E18" s="243">
        <v>1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0</v>
      </c>
      <c r="O18" s="243">
        <f>ROUND(E18*N18,2)</f>
        <v>0</v>
      </c>
      <c r="P18" s="243">
        <v>8.8999999999999999E-3</v>
      </c>
      <c r="Q18" s="243">
        <f>ROUND(E18*P18,2)</f>
        <v>0.01</v>
      </c>
      <c r="R18" s="245" t="s">
        <v>198</v>
      </c>
      <c r="S18" s="245" t="s">
        <v>184</v>
      </c>
      <c r="T18" s="246" t="s">
        <v>199</v>
      </c>
      <c r="U18" s="221">
        <v>1.3640000000000001</v>
      </c>
      <c r="V18" s="221">
        <f>ROUND(E18*U18,2)</f>
        <v>1.36</v>
      </c>
      <c r="W18" s="221"/>
      <c r="X18" s="221" t="s">
        <v>170</v>
      </c>
      <c r="Y18" s="221" t="s">
        <v>200</v>
      </c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163</v>
      </c>
      <c r="B19" s="227" t="s">
        <v>115</v>
      </c>
      <c r="C19" s="253" t="s">
        <v>116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</v>
      </c>
      <c r="W19" s="225"/>
      <c r="X19" s="225"/>
      <c r="Y19" s="225"/>
      <c r="AG19" t="s">
        <v>164</v>
      </c>
    </row>
    <row r="20" spans="1:60" ht="22.5" outlineLevel="1" x14ac:dyDescent="0.2">
      <c r="A20" s="233">
        <v>5</v>
      </c>
      <c r="B20" s="234" t="s">
        <v>201</v>
      </c>
      <c r="C20" s="254" t="s">
        <v>202</v>
      </c>
      <c r="D20" s="235" t="s">
        <v>203</v>
      </c>
      <c r="E20" s="236">
        <v>8.0000000000000004E-4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204</v>
      </c>
      <c r="S20" s="238" t="s">
        <v>184</v>
      </c>
      <c r="T20" s="239" t="s">
        <v>185</v>
      </c>
      <c r="U20" s="221">
        <v>5.5</v>
      </c>
      <c r="V20" s="221">
        <f>ROUND(E20*U20,2)</f>
        <v>0</v>
      </c>
      <c r="W20" s="221"/>
      <c r="X20" s="221" t="s">
        <v>205</v>
      </c>
      <c r="Y20" s="221" t="s">
        <v>171</v>
      </c>
      <c r="Z20" s="210"/>
      <c r="AA20" s="210"/>
      <c r="AB20" s="210"/>
      <c r="AC20" s="210"/>
      <c r="AD20" s="210"/>
      <c r="AE20" s="210"/>
      <c r="AF20" s="210"/>
      <c r="AG20" s="210" t="s">
        <v>206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207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208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163</v>
      </c>
      <c r="B22" s="227" t="s">
        <v>123</v>
      </c>
      <c r="C22" s="253" t="s">
        <v>124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0.37</v>
      </c>
      <c r="W22" s="225"/>
      <c r="X22" s="225"/>
      <c r="Y22" s="225"/>
      <c r="AG22" t="s">
        <v>164</v>
      </c>
    </row>
    <row r="23" spans="1:60" outlineLevel="1" x14ac:dyDescent="0.2">
      <c r="A23" s="240">
        <v>6</v>
      </c>
      <c r="B23" s="241" t="s">
        <v>209</v>
      </c>
      <c r="C23" s="256" t="s">
        <v>210</v>
      </c>
      <c r="D23" s="242" t="s">
        <v>197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 t="s">
        <v>211</v>
      </c>
      <c r="S23" s="245" t="s">
        <v>184</v>
      </c>
      <c r="T23" s="246" t="s">
        <v>199</v>
      </c>
      <c r="U23" s="221">
        <v>0.37</v>
      </c>
      <c r="V23" s="221">
        <f>ROUND(E23*U23,2)</f>
        <v>0.37</v>
      </c>
      <c r="W23" s="221"/>
      <c r="X23" s="221" t="s">
        <v>170</v>
      </c>
      <c r="Y23" s="221" t="s">
        <v>200</v>
      </c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212</v>
      </c>
      <c r="C24" s="254" t="s">
        <v>213</v>
      </c>
      <c r="D24" s="235" t="s">
        <v>167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170</v>
      </c>
      <c r="Y24" s="221" t="s">
        <v>171</v>
      </c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343</v>
      </c>
      <c r="D25" s="223"/>
      <c r="E25" s="224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174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215</v>
      </c>
      <c r="C26" s="254" t="s">
        <v>216</v>
      </c>
      <c r="D26" s="235" t="s">
        <v>197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168</v>
      </c>
      <c r="T26" s="239" t="s">
        <v>169</v>
      </c>
      <c r="U26" s="221">
        <v>0</v>
      </c>
      <c r="V26" s="221">
        <f>ROUND(E26*U26,2)</f>
        <v>0</v>
      </c>
      <c r="W26" s="221"/>
      <c r="X26" s="221" t="s">
        <v>217</v>
      </c>
      <c r="Y26" s="221" t="s">
        <v>200</v>
      </c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219</v>
      </c>
      <c r="C27" s="258" t="s">
        <v>220</v>
      </c>
      <c r="D27" s="219" t="s">
        <v>0</v>
      </c>
      <c r="E27" s="248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211</v>
      </c>
      <c r="S27" s="221" t="s">
        <v>184</v>
      </c>
      <c r="T27" s="221" t="s">
        <v>185</v>
      </c>
      <c r="U27" s="221">
        <v>0</v>
      </c>
      <c r="V27" s="221">
        <f>ROUND(E27*U27,2)</f>
        <v>0</v>
      </c>
      <c r="W27" s="221"/>
      <c r="X27" s="221" t="s">
        <v>205</v>
      </c>
      <c r="Y27" s="221" t="s">
        <v>171</v>
      </c>
      <c r="Z27" s="210"/>
      <c r="AA27" s="210"/>
      <c r="AB27" s="210"/>
      <c r="AC27" s="210"/>
      <c r="AD27" s="210"/>
      <c r="AE27" s="210"/>
      <c r="AF27" s="210"/>
      <c r="AG27" s="210" t="s">
        <v>206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9" t="s">
        <v>221</v>
      </c>
      <c r="D28" s="249"/>
      <c r="E28" s="249"/>
      <c r="F28" s="249"/>
      <c r="G28" s="249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208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163</v>
      </c>
      <c r="B29" s="227" t="s">
        <v>129</v>
      </c>
      <c r="C29" s="253" t="s">
        <v>130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0.01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1.49</v>
      </c>
      <c r="W29" s="225"/>
      <c r="X29" s="225"/>
      <c r="Y29" s="225"/>
      <c r="AG29" t="s">
        <v>164</v>
      </c>
    </row>
    <row r="30" spans="1:60" outlineLevel="1" x14ac:dyDescent="0.2">
      <c r="A30" s="233">
        <v>10</v>
      </c>
      <c r="B30" s="234" t="s">
        <v>222</v>
      </c>
      <c r="C30" s="254" t="s">
        <v>223</v>
      </c>
      <c r="D30" s="235" t="s">
        <v>182</v>
      </c>
      <c r="E30" s="236">
        <v>4.7675999999999998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224</v>
      </c>
      <c r="S30" s="238" t="s">
        <v>184</v>
      </c>
      <c r="T30" s="239" t="s">
        <v>185</v>
      </c>
      <c r="U30" s="221">
        <v>3.2480000000000002E-2</v>
      </c>
      <c r="V30" s="221">
        <f>ROUND(E30*U30,2)</f>
        <v>0.15</v>
      </c>
      <c r="W30" s="221"/>
      <c r="X30" s="221" t="s">
        <v>170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344</v>
      </c>
      <c r="D31" s="223"/>
      <c r="E31" s="224">
        <v>4.7675999999999998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226</v>
      </c>
      <c r="C32" s="254" t="s">
        <v>227</v>
      </c>
      <c r="D32" s="235" t="s">
        <v>182</v>
      </c>
      <c r="E32" s="236">
        <v>4.7675999999999998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224</v>
      </c>
      <c r="S32" s="238" t="s">
        <v>184</v>
      </c>
      <c r="T32" s="239" t="s">
        <v>185</v>
      </c>
      <c r="U32" s="221">
        <v>0.10191</v>
      </c>
      <c r="V32" s="221">
        <f>ROUND(E32*U32,2)</f>
        <v>0.49</v>
      </c>
      <c r="W32" s="221"/>
      <c r="X32" s="221" t="s">
        <v>170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344</v>
      </c>
      <c r="D33" s="223"/>
      <c r="E33" s="224">
        <v>4.7675999999999998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228</v>
      </c>
      <c r="C34" s="254" t="s">
        <v>229</v>
      </c>
      <c r="D34" s="235" t="s">
        <v>182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224</v>
      </c>
      <c r="S34" s="238" t="s">
        <v>184</v>
      </c>
      <c r="T34" s="239" t="s">
        <v>185</v>
      </c>
      <c r="U34" s="221">
        <v>2.9000000000000001E-2</v>
      </c>
      <c r="V34" s="221">
        <f>ROUND(E34*U34,2)</f>
        <v>0.57999999999999996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258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231</v>
      </c>
      <c r="C36" s="254" t="s">
        <v>232</v>
      </c>
      <c r="D36" s="235" t="s">
        <v>182</v>
      </c>
      <c r="E36" s="236">
        <v>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224</v>
      </c>
      <c r="S36" s="238" t="s">
        <v>184</v>
      </c>
      <c r="T36" s="239" t="s">
        <v>185</v>
      </c>
      <c r="U36" s="221">
        <v>1.35E-2</v>
      </c>
      <c r="V36" s="221">
        <f>ROUND(E36*U36,2)</f>
        <v>0.27</v>
      </c>
      <c r="W36" s="221"/>
      <c r="X36" s="221" t="s">
        <v>170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258</v>
      </c>
      <c r="D37" s="223"/>
      <c r="E37" s="224">
        <v>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163</v>
      </c>
      <c r="B38" s="227" t="s">
        <v>131</v>
      </c>
      <c r="C38" s="253" t="s">
        <v>132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0.08</v>
      </c>
      <c r="W38" s="225"/>
      <c r="X38" s="225"/>
      <c r="Y38" s="225"/>
      <c r="AG38" t="s">
        <v>164</v>
      </c>
    </row>
    <row r="39" spans="1:60" ht="22.5" outlineLevel="1" x14ac:dyDescent="0.2">
      <c r="A39" s="240">
        <v>14</v>
      </c>
      <c r="B39" s="241" t="s">
        <v>233</v>
      </c>
      <c r="C39" s="256" t="s">
        <v>234</v>
      </c>
      <c r="D39" s="242" t="s">
        <v>203</v>
      </c>
      <c r="E39" s="243">
        <v>8.8999999999999999E-3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198</v>
      </c>
      <c r="S39" s="245" t="s">
        <v>184</v>
      </c>
      <c r="T39" s="246" t="s">
        <v>185</v>
      </c>
      <c r="U39" s="221">
        <v>2.0089999999999999</v>
      </c>
      <c r="V39" s="221">
        <f>ROUND(E39*U39,2)</f>
        <v>0.02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0">
        <v>15</v>
      </c>
      <c r="B40" s="241" t="s">
        <v>237</v>
      </c>
      <c r="C40" s="256" t="s">
        <v>238</v>
      </c>
      <c r="D40" s="242" t="s">
        <v>203</v>
      </c>
      <c r="E40" s="243">
        <v>3.56E-2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198</v>
      </c>
      <c r="S40" s="245" t="s">
        <v>184</v>
      </c>
      <c r="T40" s="246" t="s">
        <v>185</v>
      </c>
      <c r="U40" s="221">
        <v>0.95899999999999996</v>
      </c>
      <c r="V40" s="221">
        <f>ROUND(E40*U40,2)</f>
        <v>0.03</v>
      </c>
      <c r="W40" s="221"/>
      <c r="X40" s="221" t="s">
        <v>235</v>
      </c>
      <c r="Y40" s="221" t="s">
        <v>171</v>
      </c>
      <c r="Z40" s="210"/>
      <c r="AA40" s="210"/>
      <c r="AB40" s="210"/>
      <c r="AC40" s="210"/>
      <c r="AD40" s="210"/>
      <c r="AE40" s="210"/>
      <c r="AF40" s="210"/>
      <c r="AG40" s="210" t="s">
        <v>236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239</v>
      </c>
      <c r="C41" s="254" t="s">
        <v>240</v>
      </c>
      <c r="D41" s="235" t="s">
        <v>203</v>
      </c>
      <c r="E41" s="236">
        <v>8.8999999999999999E-3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198</v>
      </c>
      <c r="S41" s="238" t="s">
        <v>184</v>
      </c>
      <c r="T41" s="239" t="s">
        <v>185</v>
      </c>
      <c r="U41" s="221">
        <v>0.49</v>
      </c>
      <c r="V41" s="221">
        <f>ROUND(E41*U41,2)</f>
        <v>0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241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242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17</v>
      </c>
      <c r="B43" s="241" t="s">
        <v>243</v>
      </c>
      <c r="C43" s="256" t="s">
        <v>244</v>
      </c>
      <c r="D43" s="242" t="s">
        <v>203</v>
      </c>
      <c r="E43" s="243">
        <v>8.8999999999999996E-2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198</v>
      </c>
      <c r="S43" s="245" t="s">
        <v>184</v>
      </c>
      <c r="T43" s="246" t="s">
        <v>185</v>
      </c>
      <c r="U43" s="221">
        <v>0</v>
      </c>
      <c r="V43" s="221">
        <f>ROUND(E43*U43,2)</f>
        <v>0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0">
        <v>18</v>
      </c>
      <c r="B44" s="241" t="s">
        <v>245</v>
      </c>
      <c r="C44" s="256" t="s">
        <v>259</v>
      </c>
      <c r="D44" s="242" t="s">
        <v>203</v>
      </c>
      <c r="E44" s="243">
        <v>8.8999999999999999E-3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198</v>
      </c>
      <c r="S44" s="245" t="s">
        <v>184</v>
      </c>
      <c r="T44" s="246" t="s">
        <v>185</v>
      </c>
      <c r="U44" s="221">
        <v>0</v>
      </c>
      <c r="V44" s="221">
        <f>ROUND(E44*U44,2)</f>
        <v>0</v>
      </c>
      <c r="W44" s="221"/>
      <c r="X44" s="221" t="s">
        <v>235</v>
      </c>
      <c r="Y44" s="221" t="s">
        <v>171</v>
      </c>
      <c r="Z44" s="210"/>
      <c r="AA44" s="210"/>
      <c r="AB44" s="210"/>
      <c r="AC44" s="210"/>
      <c r="AD44" s="210"/>
      <c r="AE44" s="210"/>
      <c r="AF44" s="210"/>
      <c r="AG44" s="210" t="s">
        <v>236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247</v>
      </c>
      <c r="C45" s="254" t="s">
        <v>248</v>
      </c>
      <c r="D45" s="235" t="s">
        <v>203</v>
      </c>
      <c r="E45" s="236">
        <v>4.4499999999999998E-2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249</v>
      </c>
      <c r="S45" s="238" t="s">
        <v>184</v>
      </c>
      <c r="T45" s="239" t="s">
        <v>185</v>
      </c>
      <c r="U45" s="221">
        <v>0.752</v>
      </c>
      <c r="V45" s="221">
        <f>ROUND(E45*U45,2)</f>
        <v>0.03</v>
      </c>
      <c r="W45" s="221"/>
      <c r="X45" s="221" t="s">
        <v>235</v>
      </c>
      <c r="Y45" s="221" t="s">
        <v>171</v>
      </c>
      <c r="Z45" s="210"/>
      <c r="AA45" s="210"/>
      <c r="AB45" s="210"/>
      <c r="AC45" s="210"/>
      <c r="AD45" s="210"/>
      <c r="AE45" s="210"/>
      <c r="AF45" s="210"/>
      <c r="AG45" s="210" t="s">
        <v>236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7" t="s">
        <v>250</v>
      </c>
      <c r="D46" s="247"/>
      <c r="E46" s="247"/>
      <c r="F46" s="247"/>
      <c r="G46" s="247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208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251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242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149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252</v>
      </c>
    </row>
    <row r="50" spans="1:33" x14ac:dyDescent="0.2">
      <c r="C50" s="264"/>
      <c r="D50" s="10"/>
      <c r="AG50" t="s">
        <v>253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ymFonho4qS7EedrwInNIwtesnym0R4UFNNgHXWbBtCPiG3tQ5YdUOzMtfhJ6VN3AkUcD7DvGoAXVacjivutrA==" saltValue="U2RM+uUIhnKdCMU4LnTqiA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26B91-B90E-4454-89AA-76CF2CB653B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78</v>
      </c>
      <c r="C4" s="202" t="s">
        <v>79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134</v>
      </c>
      <c r="C8" s="253" t="s">
        <v>27</v>
      </c>
      <c r="D8" s="228"/>
      <c r="E8" s="229"/>
      <c r="F8" s="230"/>
      <c r="G8" s="230">
        <f>SUMIF(AG9:AG18,"&lt;&gt;NOR",G9:G18)</f>
        <v>0</v>
      </c>
      <c r="H8" s="230"/>
      <c r="I8" s="230">
        <f>SUM(I9:I18)</f>
        <v>0</v>
      </c>
      <c r="J8" s="230"/>
      <c r="K8" s="230">
        <f>SUM(K9:K18)</f>
        <v>0</v>
      </c>
      <c r="L8" s="230"/>
      <c r="M8" s="230">
        <f>SUM(M9:M18)</f>
        <v>0</v>
      </c>
      <c r="N8" s="229"/>
      <c r="O8" s="229">
        <f>SUM(O9:O18)</f>
        <v>0</v>
      </c>
      <c r="P8" s="229"/>
      <c r="Q8" s="229">
        <f>SUM(Q9:Q18)</f>
        <v>0</v>
      </c>
      <c r="R8" s="230"/>
      <c r="S8" s="230"/>
      <c r="T8" s="231"/>
      <c r="U8" s="225"/>
      <c r="V8" s="225">
        <f>SUM(V9:V18)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345</v>
      </c>
      <c r="C9" s="254" t="s">
        <v>346</v>
      </c>
      <c r="D9" s="235" t="s">
        <v>347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184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78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348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60" t="s">
        <v>349</v>
      </c>
      <c r="D10" s="250"/>
      <c r="E10" s="250"/>
      <c r="F10" s="250"/>
      <c r="G10" s="250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242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51" t="str">
        <f>C10</f>
        <v>Náklady spojené se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3">
        <v>2</v>
      </c>
      <c r="B11" s="234" t="s">
        <v>350</v>
      </c>
      <c r="C11" s="254" t="s">
        <v>351</v>
      </c>
      <c r="D11" s="235" t="s">
        <v>347</v>
      </c>
      <c r="E11" s="236">
        <v>1</v>
      </c>
      <c r="F11" s="237"/>
      <c r="G11" s="238">
        <f>ROUND(E11*F11,2)</f>
        <v>0</v>
      </c>
      <c r="H11" s="237"/>
      <c r="I11" s="238">
        <f>ROUND(E11*H11,2)</f>
        <v>0</v>
      </c>
      <c r="J11" s="237"/>
      <c r="K11" s="238">
        <f>ROUND(E11*J11,2)</f>
        <v>0</v>
      </c>
      <c r="L11" s="238">
        <v>12</v>
      </c>
      <c r="M11" s="238">
        <f>G11*(1+L11/100)</f>
        <v>0</v>
      </c>
      <c r="N11" s="236">
        <v>0</v>
      </c>
      <c r="O11" s="236">
        <f>ROUND(E11*N11,2)</f>
        <v>0</v>
      </c>
      <c r="P11" s="236">
        <v>0</v>
      </c>
      <c r="Q11" s="236">
        <f>ROUND(E11*P11,2)</f>
        <v>0</v>
      </c>
      <c r="R11" s="238"/>
      <c r="S11" s="238" t="s">
        <v>184</v>
      </c>
      <c r="T11" s="239" t="s">
        <v>169</v>
      </c>
      <c r="U11" s="221">
        <v>0</v>
      </c>
      <c r="V11" s="221">
        <f>ROUND(E11*U11,2)</f>
        <v>0</v>
      </c>
      <c r="W11" s="221"/>
      <c r="X11" s="221" t="s">
        <v>78</v>
      </c>
      <c r="Y11" s="221" t="s">
        <v>171</v>
      </c>
      <c r="Z11" s="210"/>
      <c r="AA11" s="210"/>
      <c r="AB11" s="210"/>
      <c r="AC11" s="210"/>
      <c r="AD11" s="210"/>
      <c r="AE11" s="210"/>
      <c r="AF11" s="210"/>
      <c r="AG11" s="210" t="s">
        <v>348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ht="33.75" outlineLevel="2" x14ac:dyDescent="0.2">
      <c r="A12" s="217"/>
      <c r="B12" s="218"/>
      <c r="C12" s="260" t="s">
        <v>352</v>
      </c>
      <c r="D12" s="250"/>
      <c r="E12" s="250"/>
      <c r="F12" s="250"/>
      <c r="G12" s="250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242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51" t="str">
        <f>C12</f>
        <v>Náklady na vybavení objektů zařízení staveniště, ostraha staveniště,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3">
        <v>3</v>
      </c>
      <c r="B13" s="234" t="s">
        <v>353</v>
      </c>
      <c r="C13" s="254" t="s">
        <v>354</v>
      </c>
      <c r="D13" s="235" t="s">
        <v>347</v>
      </c>
      <c r="E13" s="236">
        <v>1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0</v>
      </c>
      <c r="O13" s="236">
        <f>ROUND(E13*N13,2)</f>
        <v>0</v>
      </c>
      <c r="P13" s="236">
        <v>0</v>
      </c>
      <c r="Q13" s="236">
        <f>ROUND(E13*P13,2)</f>
        <v>0</v>
      </c>
      <c r="R13" s="238"/>
      <c r="S13" s="238" t="s">
        <v>184</v>
      </c>
      <c r="T13" s="239" t="s">
        <v>169</v>
      </c>
      <c r="U13" s="221">
        <v>0</v>
      </c>
      <c r="V13" s="221">
        <f>ROUND(E13*U13,2)</f>
        <v>0</v>
      </c>
      <c r="W13" s="221"/>
      <c r="X13" s="221" t="s">
        <v>78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348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2" x14ac:dyDescent="0.2">
      <c r="A14" s="217"/>
      <c r="B14" s="218"/>
      <c r="C14" s="260" t="s">
        <v>355</v>
      </c>
      <c r="D14" s="250"/>
      <c r="E14" s="250"/>
      <c r="F14" s="250"/>
      <c r="G14" s="250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242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51" t="str">
        <f>C14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4</v>
      </c>
      <c r="B15" s="234" t="s">
        <v>356</v>
      </c>
      <c r="C15" s="254" t="s">
        <v>357</v>
      </c>
      <c r="D15" s="235" t="s">
        <v>347</v>
      </c>
      <c r="E15" s="236">
        <v>1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/>
      <c r="S15" s="238" t="s">
        <v>184</v>
      </c>
      <c r="T15" s="239" t="s">
        <v>169</v>
      </c>
      <c r="U15" s="221">
        <v>0</v>
      </c>
      <c r="V15" s="221">
        <f>ROUND(E15*U15,2)</f>
        <v>0</v>
      </c>
      <c r="W15" s="221"/>
      <c r="X15" s="221" t="s">
        <v>78</v>
      </c>
      <c r="Y15" s="221" t="s">
        <v>171</v>
      </c>
      <c r="Z15" s="210"/>
      <c r="AA15" s="210"/>
      <c r="AB15" s="210"/>
      <c r="AC15" s="210"/>
      <c r="AD15" s="210"/>
      <c r="AE15" s="210"/>
      <c r="AF15" s="210"/>
      <c r="AG15" s="210" t="s">
        <v>348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ht="33.75" outlineLevel="2" x14ac:dyDescent="0.2">
      <c r="A16" s="217"/>
      <c r="B16" s="218"/>
      <c r="C16" s="260" t="s">
        <v>358</v>
      </c>
      <c r="D16" s="250"/>
      <c r="E16" s="250"/>
      <c r="F16" s="250"/>
      <c r="G16" s="250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242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51" t="str">
        <f>C16</f>
        <v>Náklady na ztížené podmínky provádění tam, kde jsou stavební práce zcela nebo zčásti omezovány provozem jiných osob. Jde zejména o zvýšené náklady související s omezením provozem v areálu objednatele nebo o náklady v důsledku nezbytného respektování stávající dopravy ovlivňující stavební práce.</v>
      </c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3">
        <v>5</v>
      </c>
      <c r="B17" s="234" t="s">
        <v>359</v>
      </c>
      <c r="C17" s="254" t="s">
        <v>360</v>
      </c>
      <c r="D17" s="235" t="s">
        <v>347</v>
      </c>
      <c r="E17" s="236">
        <v>1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0</v>
      </c>
      <c r="O17" s="236">
        <f>ROUND(E17*N17,2)</f>
        <v>0</v>
      </c>
      <c r="P17" s="236">
        <v>0</v>
      </c>
      <c r="Q17" s="236">
        <f>ROUND(E17*P17,2)</f>
        <v>0</v>
      </c>
      <c r="R17" s="238"/>
      <c r="S17" s="238" t="s">
        <v>184</v>
      </c>
      <c r="T17" s="239" t="s">
        <v>169</v>
      </c>
      <c r="U17" s="221">
        <v>0</v>
      </c>
      <c r="V17" s="221">
        <f>ROUND(E17*U17,2)</f>
        <v>0</v>
      </c>
      <c r="W17" s="221"/>
      <c r="X17" s="221" t="s">
        <v>78</v>
      </c>
      <c r="Y17" s="221" t="s">
        <v>171</v>
      </c>
      <c r="Z17" s="210"/>
      <c r="AA17" s="210"/>
      <c r="AB17" s="210"/>
      <c r="AC17" s="210"/>
      <c r="AD17" s="210"/>
      <c r="AE17" s="210"/>
      <c r="AF17" s="210"/>
      <c r="AG17" s="210" t="s">
        <v>348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60" t="s">
        <v>361</v>
      </c>
      <c r="D18" s="250"/>
      <c r="E18" s="250"/>
      <c r="F18" s="250"/>
      <c r="G18" s="250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242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163</v>
      </c>
      <c r="B19" s="227" t="s">
        <v>135</v>
      </c>
      <c r="C19" s="253" t="s">
        <v>28</v>
      </c>
      <c r="D19" s="228"/>
      <c r="E19" s="229"/>
      <c r="F19" s="230"/>
      <c r="G19" s="230">
        <f>SUMIF(AG20:AG27,"&lt;&gt;NOR",G20:G27)</f>
        <v>0</v>
      </c>
      <c r="H19" s="230"/>
      <c r="I19" s="230">
        <f>SUM(I20:I27)</f>
        <v>0</v>
      </c>
      <c r="J19" s="230"/>
      <c r="K19" s="230">
        <f>SUM(K20:K27)</f>
        <v>0</v>
      </c>
      <c r="L19" s="230"/>
      <c r="M19" s="230">
        <f>SUM(M20:M27)</f>
        <v>0</v>
      </c>
      <c r="N19" s="229"/>
      <c r="O19" s="229">
        <f>SUM(O20:O27)</f>
        <v>0</v>
      </c>
      <c r="P19" s="229"/>
      <c r="Q19" s="229">
        <f>SUM(Q20:Q27)</f>
        <v>0</v>
      </c>
      <c r="R19" s="230"/>
      <c r="S19" s="230"/>
      <c r="T19" s="231"/>
      <c r="U19" s="225"/>
      <c r="V19" s="225">
        <f>SUM(V20:V27)</f>
        <v>0</v>
      </c>
      <c r="W19" s="225"/>
      <c r="X19" s="225"/>
      <c r="Y19" s="225"/>
      <c r="AG19" t="s">
        <v>164</v>
      </c>
    </row>
    <row r="20" spans="1:60" outlineLevel="1" x14ac:dyDescent="0.2">
      <c r="A20" s="233">
        <v>6</v>
      </c>
      <c r="B20" s="234" t="s">
        <v>362</v>
      </c>
      <c r="C20" s="254" t="s">
        <v>363</v>
      </c>
      <c r="D20" s="235" t="s">
        <v>347</v>
      </c>
      <c r="E20" s="236">
        <v>1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/>
      <c r="S20" s="238" t="s">
        <v>184</v>
      </c>
      <c r="T20" s="239" t="s">
        <v>169</v>
      </c>
      <c r="U20" s="221">
        <v>0</v>
      </c>
      <c r="V20" s="221">
        <f>ROUND(E20*U20,2)</f>
        <v>0</v>
      </c>
      <c r="W20" s="221"/>
      <c r="X20" s="221" t="s">
        <v>78</v>
      </c>
      <c r="Y20" s="221" t="s">
        <v>171</v>
      </c>
      <c r="Z20" s="210"/>
      <c r="AA20" s="210"/>
      <c r="AB20" s="210"/>
      <c r="AC20" s="210"/>
      <c r="AD20" s="210"/>
      <c r="AE20" s="210"/>
      <c r="AF20" s="210"/>
      <c r="AG20" s="210" t="s">
        <v>348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2" x14ac:dyDescent="0.2">
      <c r="A21" s="217"/>
      <c r="B21" s="218"/>
      <c r="C21" s="260" t="s">
        <v>364</v>
      </c>
      <c r="D21" s="250"/>
      <c r="E21" s="250"/>
      <c r="F21" s="250"/>
      <c r="G21" s="250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242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51" t="str">
        <f>C21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3">
        <v>7</v>
      </c>
      <c r="B22" s="234" t="s">
        <v>365</v>
      </c>
      <c r="C22" s="254" t="s">
        <v>366</v>
      </c>
      <c r="D22" s="235" t="s">
        <v>347</v>
      </c>
      <c r="E22" s="236">
        <v>1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/>
      <c r="S22" s="238" t="s">
        <v>184</v>
      </c>
      <c r="T22" s="239" t="s">
        <v>169</v>
      </c>
      <c r="U22" s="221">
        <v>0</v>
      </c>
      <c r="V22" s="221">
        <f>ROUND(E22*U22,2)</f>
        <v>0</v>
      </c>
      <c r="W22" s="221"/>
      <c r="X22" s="221" t="s">
        <v>78</v>
      </c>
      <c r="Y22" s="221" t="s">
        <v>171</v>
      </c>
      <c r="Z22" s="210"/>
      <c r="AA22" s="210"/>
      <c r="AB22" s="210"/>
      <c r="AC22" s="210"/>
      <c r="AD22" s="210"/>
      <c r="AE22" s="210"/>
      <c r="AF22" s="210"/>
      <c r="AG22" s="210" t="s">
        <v>348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33.75" outlineLevel="2" x14ac:dyDescent="0.2">
      <c r="A23" s="217"/>
      <c r="B23" s="218"/>
      <c r="C23" s="260" t="s">
        <v>367</v>
      </c>
      <c r="D23" s="250"/>
      <c r="E23" s="250"/>
      <c r="F23" s="250"/>
      <c r="G23" s="250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242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51" t="str">
        <f>C23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368</v>
      </c>
      <c r="C24" s="254" t="s">
        <v>369</v>
      </c>
      <c r="D24" s="235" t="s">
        <v>347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184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78</v>
      </c>
      <c r="Y24" s="221" t="s">
        <v>171</v>
      </c>
      <c r="Z24" s="210"/>
      <c r="AA24" s="210"/>
      <c r="AB24" s="210"/>
      <c r="AC24" s="210"/>
      <c r="AD24" s="210"/>
      <c r="AE24" s="210"/>
      <c r="AF24" s="210"/>
      <c r="AG24" s="210" t="s">
        <v>348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ht="33.75" outlineLevel="2" x14ac:dyDescent="0.2">
      <c r="A25" s="217"/>
      <c r="B25" s="218"/>
      <c r="C25" s="260" t="s">
        <v>370</v>
      </c>
      <c r="D25" s="250"/>
      <c r="E25" s="250"/>
      <c r="F25" s="250"/>
      <c r="G25" s="250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242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51" t="str">
        <f>C25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9</v>
      </c>
      <c r="B26" s="234" t="s">
        <v>371</v>
      </c>
      <c r="C26" s="254" t="s">
        <v>372</v>
      </c>
      <c r="D26" s="235" t="s">
        <v>347</v>
      </c>
      <c r="E26" s="236">
        <v>1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0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184</v>
      </c>
      <c r="T26" s="239" t="s">
        <v>169</v>
      </c>
      <c r="U26" s="221">
        <v>0</v>
      </c>
      <c r="V26" s="221">
        <f>ROUND(E26*U26,2)</f>
        <v>0</v>
      </c>
      <c r="W26" s="221"/>
      <c r="X26" s="221" t="s">
        <v>78</v>
      </c>
      <c r="Y26" s="221" t="s">
        <v>171</v>
      </c>
      <c r="Z26" s="210"/>
      <c r="AA26" s="210"/>
      <c r="AB26" s="210"/>
      <c r="AC26" s="210"/>
      <c r="AD26" s="210"/>
      <c r="AE26" s="210"/>
      <c r="AF26" s="210"/>
      <c r="AG26" s="210" t="s">
        <v>348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60" t="s">
        <v>373</v>
      </c>
      <c r="D27" s="250"/>
      <c r="E27" s="250"/>
      <c r="F27" s="250"/>
      <c r="G27" s="250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242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51" t="str">
        <f>C27</f>
        <v>Náklady na vyhotovení dokumentace skutečného provedení stavby a její předání objednateli v požadované formě a požadovaném počtu.</v>
      </c>
      <c r="BB27" s="210"/>
      <c r="BC27" s="210"/>
      <c r="BD27" s="210"/>
      <c r="BE27" s="210"/>
      <c r="BF27" s="210"/>
      <c r="BG27" s="210"/>
      <c r="BH27" s="210"/>
    </row>
    <row r="28" spans="1:60" x14ac:dyDescent="0.2">
      <c r="A28" s="3"/>
      <c r="B28" s="4"/>
      <c r="C28" s="262"/>
      <c r="D28" s="6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AE28">
        <v>12</v>
      </c>
      <c r="AF28">
        <v>21</v>
      </c>
      <c r="AG28" t="s">
        <v>149</v>
      </c>
    </row>
    <row r="29" spans="1:60" x14ac:dyDescent="0.2">
      <c r="A29" s="213"/>
      <c r="B29" s="214" t="s">
        <v>29</v>
      </c>
      <c r="C29" s="263"/>
      <c r="D29" s="215"/>
      <c r="E29" s="216"/>
      <c r="F29" s="216"/>
      <c r="G29" s="232">
        <f>G8+G19</f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AE29">
        <f>SUMIF(L7:L27,AE28,G7:G27)</f>
        <v>0</v>
      </c>
      <c r="AF29">
        <f>SUMIF(L7:L27,AF28,G7:G27)</f>
        <v>0</v>
      </c>
      <c r="AG29" t="s">
        <v>252</v>
      </c>
    </row>
    <row r="30" spans="1:60" x14ac:dyDescent="0.2">
      <c r="C30" s="264"/>
      <c r="D30" s="10"/>
      <c r="AG30" t="s">
        <v>253</v>
      </c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Q7gDLJoDxlIxPhmKu9+CWCPBBXPahYs54hYIKWrcvEU+IfxDTgBz8QZjjmsrm0i0WO++dpkyd7iFYUqbKLyBg==" saltValue="1Kgn8zMaozVTRQBbXhvIcw==" spinCount="100000" sheet="1" formatRows="0"/>
  <mergeCells count="13">
    <mergeCell ref="C27:G27"/>
    <mergeCell ref="C14:G14"/>
    <mergeCell ref="C16:G16"/>
    <mergeCell ref="C18:G18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943CD-8903-408B-BC9E-618B2DE8B7A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80</v>
      </c>
      <c r="C4" s="202" t="s">
        <v>81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119</v>
      </c>
      <c r="C8" s="253" t="s">
        <v>120</v>
      </c>
      <c r="D8" s="228"/>
      <c r="E8" s="229"/>
      <c r="F8" s="230"/>
      <c r="G8" s="230">
        <f>SUMIF(AG9:AG30,"&lt;&gt;NOR",G9:G30)</f>
        <v>0</v>
      </c>
      <c r="H8" s="230"/>
      <c r="I8" s="230">
        <f>SUM(I9:I30)</f>
        <v>0</v>
      </c>
      <c r="J8" s="230"/>
      <c r="K8" s="230">
        <f>SUM(K9:K30)</f>
        <v>0</v>
      </c>
      <c r="L8" s="230"/>
      <c r="M8" s="230">
        <f>SUM(M9:M30)</f>
        <v>0</v>
      </c>
      <c r="N8" s="229"/>
      <c r="O8" s="229">
        <f>SUM(O9:O30)</f>
        <v>101.38</v>
      </c>
      <c r="P8" s="229"/>
      <c r="Q8" s="229">
        <f>SUM(Q9:Q30)</f>
        <v>0</v>
      </c>
      <c r="R8" s="230"/>
      <c r="S8" s="230"/>
      <c r="T8" s="231"/>
      <c r="U8" s="225"/>
      <c r="V8" s="225">
        <f>SUM(V9:V30)</f>
        <v>0</v>
      </c>
      <c r="W8" s="225"/>
      <c r="X8" s="225"/>
      <c r="Y8" s="225"/>
      <c r="AG8" t="s">
        <v>164</v>
      </c>
    </row>
    <row r="9" spans="1:60" outlineLevel="1" x14ac:dyDescent="0.2">
      <c r="A9" s="240">
        <v>1</v>
      </c>
      <c r="B9" s="241" t="s">
        <v>374</v>
      </c>
      <c r="C9" s="256" t="s">
        <v>375</v>
      </c>
      <c r="D9" s="242" t="s">
        <v>376</v>
      </c>
      <c r="E9" s="243">
        <v>72</v>
      </c>
      <c r="F9" s="244"/>
      <c r="G9" s="245">
        <f>ROUND(E9*F9,2)</f>
        <v>0</v>
      </c>
      <c r="H9" s="244"/>
      <c r="I9" s="245">
        <f>ROUND(E9*H9,2)</f>
        <v>0</v>
      </c>
      <c r="J9" s="244"/>
      <c r="K9" s="245">
        <f>ROUND(E9*J9,2)</f>
        <v>0</v>
      </c>
      <c r="L9" s="245">
        <v>12</v>
      </c>
      <c r="M9" s="245">
        <f>G9*(1+L9/100)</f>
        <v>0</v>
      </c>
      <c r="N9" s="243">
        <v>0</v>
      </c>
      <c r="O9" s="243">
        <f>ROUND(E9*N9,2)</f>
        <v>0</v>
      </c>
      <c r="P9" s="243">
        <v>0</v>
      </c>
      <c r="Q9" s="243">
        <f>ROUND(E9*P9,2)</f>
        <v>0</v>
      </c>
      <c r="R9" s="245"/>
      <c r="S9" s="245" t="s">
        <v>168</v>
      </c>
      <c r="T9" s="246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377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40">
        <v>2</v>
      </c>
      <c r="B10" s="241" t="s">
        <v>378</v>
      </c>
      <c r="C10" s="256" t="s">
        <v>379</v>
      </c>
      <c r="D10" s="242" t="s">
        <v>376</v>
      </c>
      <c r="E10" s="243">
        <v>80</v>
      </c>
      <c r="F10" s="244"/>
      <c r="G10" s="245">
        <f>ROUND(E10*F10,2)</f>
        <v>0</v>
      </c>
      <c r="H10" s="244"/>
      <c r="I10" s="245">
        <f>ROUND(E10*H10,2)</f>
        <v>0</v>
      </c>
      <c r="J10" s="244"/>
      <c r="K10" s="245">
        <f>ROUND(E10*J10,2)</f>
        <v>0</v>
      </c>
      <c r="L10" s="245">
        <v>12</v>
      </c>
      <c r="M10" s="245">
        <f>G10*(1+L10/100)</f>
        <v>0</v>
      </c>
      <c r="N10" s="243">
        <v>0</v>
      </c>
      <c r="O10" s="243">
        <f>ROUND(E10*N10,2)</f>
        <v>0</v>
      </c>
      <c r="P10" s="243">
        <v>0</v>
      </c>
      <c r="Q10" s="243">
        <f>ROUND(E10*P10,2)</f>
        <v>0</v>
      </c>
      <c r="R10" s="245"/>
      <c r="S10" s="245" t="s">
        <v>168</v>
      </c>
      <c r="T10" s="246" t="s">
        <v>169</v>
      </c>
      <c r="U10" s="221">
        <v>0</v>
      </c>
      <c r="V10" s="221">
        <f>ROUND(E10*U10,2)</f>
        <v>0</v>
      </c>
      <c r="W10" s="221"/>
      <c r="X10" s="221" t="s">
        <v>170</v>
      </c>
      <c r="Y10" s="221" t="s">
        <v>171</v>
      </c>
      <c r="Z10" s="210"/>
      <c r="AA10" s="210"/>
      <c r="AB10" s="210"/>
      <c r="AC10" s="210"/>
      <c r="AD10" s="210"/>
      <c r="AE10" s="210"/>
      <c r="AF10" s="210"/>
      <c r="AG10" s="210" t="s">
        <v>377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40">
        <v>3</v>
      </c>
      <c r="B11" s="241" t="s">
        <v>380</v>
      </c>
      <c r="C11" s="256" t="s">
        <v>381</v>
      </c>
      <c r="D11" s="242" t="s">
        <v>197</v>
      </c>
      <c r="E11" s="243">
        <v>2</v>
      </c>
      <c r="F11" s="244"/>
      <c r="G11" s="245">
        <f>ROUND(E11*F11,2)</f>
        <v>0</v>
      </c>
      <c r="H11" s="244"/>
      <c r="I11" s="245">
        <f>ROUND(E11*H11,2)</f>
        <v>0</v>
      </c>
      <c r="J11" s="244"/>
      <c r="K11" s="245">
        <f>ROUND(E11*J11,2)</f>
        <v>0</v>
      </c>
      <c r="L11" s="245">
        <v>12</v>
      </c>
      <c r="M11" s="245">
        <f>G11*(1+L11/100)</f>
        <v>0</v>
      </c>
      <c r="N11" s="243">
        <v>1.98E-3</v>
      </c>
      <c r="O11" s="243">
        <f>ROUND(E11*N11,2)</f>
        <v>0</v>
      </c>
      <c r="P11" s="243">
        <v>0</v>
      </c>
      <c r="Q11" s="243">
        <f>ROUND(E11*P11,2)</f>
        <v>0</v>
      </c>
      <c r="R11" s="245"/>
      <c r="S11" s="245" t="s">
        <v>168</v>
      </c>
      <c r="T11" s="246" t="s">
        <v>169</v>
      </c>
      <c r="U11" s="221">
        <v>0</v>
      </c>
      <c r="V11" s="221">
        <f>ROUND(E11*U11,2)</f>
        <v>0</v>
      </c>
      <c r="W11" s="221"/>
      <c r="X11" s="221" t="s">
        <v>170</v>
      </c>
      <c r="Y11" s="221" t="s">
        <v>171</v>
      </c>
      <c r="Z11" s="210"/>
      <c r="AA11" s="210"/>
      <c r="AB11" s="210"/>
      <c r="AC11" s="210"/>
      <c r="AD11" s="210"/>
      <c r="AE11" s="210"/>
      <c r="AF11" s="210"/>
      <c r="AG11" s="210" t="s">
        <v>377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40">
        <v>4</v>
      </c>
      <c r="B12" s="241" t="s">
        <v>382</v>
      </c>
      <c r="C12" s="256" t="s">
        <v>383</v>
      </c>
      <c r="D12" s="242" t="s">
        <v>197</v>
      </c>
      <c r="E12" s="243">
        <v>2</v>
      </c>
      <c r="F12" s="244"/>
      <c r="G12" s="245">
        <f>ROUND(E12*F12,2)</f>
        <v>0</v>
      </c>
      <c r="H12" s="244"/>
      <c r="I12" s="245">
        <f>ROUND(E12*H12,2)</f>
        <v>0</v>
      </c>
      <c r="J12" s="244"/>
      <c r="K12" s="245">
        <f>ROUND(E12*J12,2)</f>
        <v>0</v>
      </c>
      <c r="L12" s="245">
        <v>12</v>
      </c>
      <c r="M12" s="245">
        <f>G12*(1+L12/100)</f>
        <v>0</v>
      </c>
      <c r="N12" s="243">
        <v>3.3600000000000001E-3</v>
      </c>
      <c r="O12" s="243">
        <f>ROUND(E12*N12,2)</f>
        <v>0.01</v>
      </c>
      <c r="P12" s="243">
        <v>0</v>
      </c>
      <c r="Q12" s="243">
        <f>ROUND(E12*P12,2)</f>
        <v>0</v>
      </c>
      <c r="R12" s="245"/>
      <c r="S12" s="245" t="s">
        <v>168</v>
      </c>
      <c r="T12" s="246" t="s">
        <v>169</v>
      </c>
      <c r="U12" s="221">
        <v>0</v>
      </c>
      <c r="V12" s="221">
        <f>ROUND(E12*U12,2)</f>
        <v>0</v>
      </c>
      <c r="W12" s="221"/>
      <c r="X12" s="221" t="s">
        <v>170</v>
      </c>
      <c r="Y12" s="221" t="s">
        <v>171</v>
      </c>
      <c r="Z12" s="210"/>
      <c r="AA12" s="210"/>
      <c r="AB12" s="210"/>
      <c r="AC12" s="210"/>
      <c r="AD12" s="210"/>
      <c r="AE12" s="210"/>
      <c r="AF12" s="210"/>
      <c r="AG12" s="210" t="s">
        <v>377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40">
        <v>5</v>
      </c>
      <c r="B13" s="241" t="s">
        <v>384</v>
      </c>
      <c r="C13" s="256" t="s">
        <v>385</v>
      </c>
      <c r="D13" s="242" t="s">
        <v>197</v>
      </c>
      <c r="E13" s="243">
        <v>2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0</v>
      </c>
      <c r="O13" s="243">
        <f>ROUND(E13*N13,2)</f>
        <v>0</v>
      </c>
      <c r="P13" s="243">
        <v>0</v>
      </c>
      <c r="Q13" s="243">
        <f>ROUND(E13*P13,2)</f>
        <v>0</v>
      </c>
      <c r="R13" s="245"/>
      <c r="S13" s="245" t="s">
        <v>168</v>
      </c>
      <c r="T13" s="246" t="s">
        <v>169</v>
      </c>
      <c r="U13" s="221">
        <v>0</v>
      </c>
      <c r="V13" s="221">
        <f>ROUND(E13*U13,2)</f>
        <v>0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377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40">
        <v>6</v>
      </c>
      <c r="B14" s="241" t="s">
        <v>386</v>
      </c>
      <c r="C14" s="256" t="s">
        <v>387</v>
      </c>
      <c r="D14" s="242" t="s">
        <v>197</v>
      </c>
      <c r="E14" s="243">
        <v>2</v>
      </c>
      <c r="F14" s="244"/>
      <c r="G14" s="245">
        <f>ROUND(E14*F14,2)</f>
        <v>0</v>
      </c>
      <c r="H14" s="244"/>
      <c r="I14" s="245">
        <f>ROUND(E14*H14,2)</f>
        <v>0</v>
      </c>
      <c r="J14" s="244"/>
      <c r="K14" s="245">
        <f>ROUND(E14*J14,2)</f>
        <v>0</v>
      </c>
      <c r="L14" s="245">
        <v>12</v>
      </c>
      <c r="M14" s="245">
        <f>G14*(1+L14/100)</f>
        <v>0</v>
      </c>
      <c r="N14" s="243">
        <v>0</v>
      </c>
      <c r="O14" s="243">
        <f>ROUND(E14*N14,2)</f>
        <v>0</v>
      </c>
      <c r="P14" s="243">
        <v>0</v>
      </c>
      <c r="Q14" s="243">
        <f>ROUND(E14*P14,2)</f>
        <v>0</v>
      </c>
      <c r="R14" s="245"/>
      <c r="S14" s="245" t="s">
        <v>168</v>
      </c>
      <c r="T14" s="246" t="s">
        <v>169</v>
      </c>
      <c r="U14" s="221">
        <v>0</v>
      </c>
      <c r="V14" s="221">
        <f>ROUND(E14*U14,2)</f>
        <v>0</v>
      </c>
      <c r="W14" s="221"/>
      <c r="X14" s="221" t="s">
        <v>170</v>
      </c>
      <c r="Y14" s="221" t="s">
        <v>171</v>
      </c>
      <c r="Z14" s="210"/>
      <c r="AA14" s="210"/>
      <c r="AB14" s="210"/>
      <c r="AC14" s="210"/>
      <c r="AD14" s="210"/>
      <c r="AE14" s="210"/>
      <c r="AF14" s="210"/>
      <c r="AG14" s="210" t="s">
        <v>377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40">
        <v>7</v>
      </c>
      <c r="B15" s="241" t="s">
        <v>388</v>
      </c>
      <c r="C15" s="256" t="s">
        <v>389</v>
      </c>
      <c r="D15" s="242" t="s">
        <v>376</v>
      </c>
      <c r="E15" s="243">
        <v>72</v>
      </c>
      <c r="F15" s="244"/>
      <c r="G15" s="245">
        <f>ROUND(E15*F15,2)</f>
        <v>0</v>
      </c>
      <c r="H15" s="244"/>
      <c r="I15" s="245">
        <f>ROUND(E15*H15,2)</f>
        <v>0</v>
      </c>
      <c r="J15" s="244"/>
      <c r="K15" s="245">
        <f>ROUND(E15*J15,2)</f>
        <v>0</v>
      </c>
      <c r="L15" s="245">
        <v>12</v>
      </c>
      <c r="M15" s="245">
        <f>G15*(1+L15/100)</f>
        <v>0</v>
      </c>
      <c r="N15" s="243">
        <v>0.18936</v>
      </c>
      <c r="O15" s="243">
        <f>ROUND(E15*N15,2)</f>
        <v>13.63</v>
      </c>
      <c r="P15" s="243">
        <v>0</v>
      </c>
      <c r="Q15" s="243">
        <f>ROUND(E15*P15,2)</f>
        <v>0</v>
      </c>
      <c r="R15" s="245"/>
      <c r="S15" s="245" t="s">
        <v>168</v>
      </c>
      <c r="T15" s="246" t="s">
        <v>169</v>
      </c>
      <c r="U15" s="221">
        <v>0</v>
      </c>
      <c r="V15" s="221">
        <f>ROUND(E15*U15,2)</f>
        <v>0</v>
      </c>
      <c r="W15" s="221"/>
      <c r="X15" s="221" t="s">
        <v>170</v>
      </c>
      <c r="Y15" s="221" t="s">
        <v>171</v>
      </c>
      <c r="Z15" s="210"/>
      <c r="AA15" s="210"/>
      <c r="AB15" s="210"/>
      <c r="AC15" s="210"/>
      <c r="AD15" s="210"/>
      <c r="AE15" s="210"/>
      <c r="AF15" s="210"/>
      <c r="AG15" s="210" t="s">
        <v>377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40">
        <v>8</v>
      </c>
      <c r="B16" s="241" t="s">
        <v>390</v>
      </c>
      <c r="C16" s="256" t="s">
        <v>391</v>
      </c>
      <c r="D16" s="242" t="s">
        <v>376</v>
      </c>
      <c r="E16" s="243">
        <v>80</v>
      </c>
      <c r="F16" s="244"/>
      <c r="G16" s="245">
        <f>ROUND(E16*F16,2)</f>
        <v>0</v>
      </c>
      <c r="H16" s="244"/>
      <c r="I16" s="245">
        <f>ROUND(E16*H16,2)</f>
        <v>0</v>
      </c>
      <c r="J16" s="244"/>
      <c r="K16" s="245">
        <f>ROUND(E16*J16,2)</f>
        <v>0</v>
      </c>
      <c r="L16" s="245">
        <v>12</v>
      </c>
      <c r="M16" s="245">
        <f>G16*(1+L16/100)</f>
        <v>0</v>
      </c>
      <c r="N16" s="243">
        <v>0.48080000000000001</v>
      </c>
      <c r="O16" s="243">
        <f>ROUND(E16*N16,2)</f>
        <v>38.46</v>
      </c>
      <c r="P16" s="243">
        <v>0</v>
      </c>
      <c r="Q16" s="243">
        <f>ROUND(E16*P16,2)</f>
        <v>0</v>
      </c>
      <c r="R16" s="245"/>
      <c r="S16" s="245" t="s">
        <v>168</v>
      </c>
      <c r="T16" s="246" t="s">
        <v>169</v>
      </c>
      <c r="U16" s="221">
        <v>0</v>
      </c>
      <c r="V16" s="221">
        <f>ROUND(E16*U16,2)</f>
        <v>0</v>
      </c>
      <c r="W16" s="221"/>
      <c r="X16" s="221" t="s">
        <v>170</v>
      </c>
      <c r="Y16" s="221" t="s">
        <v>171</v>
      </c>
      <c r="Z16" s="210"/>
      <c r="AA16" s="210"/>
      <c r="AB16" s="210"/>
      <c r="AC16" s="210"/>
      <c r="AD16" s="210"/>
      <c r="AE16" s="210"/>
      <c r="AF16" s="210"/>
      <c r="AG16" s="210" t="s">
        <v>377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40">
        <v>9</v>
      </c>
      <c r="B17" s="241" t="s">
        <v>392</v>
      </c>
      <c r="C17" s="256" t="s">
        <v>393</v>
      </c>
      <c r="D17" s="242" t="s">
        <v>197</v>
      </c>
      <c r="E17" s="243">
        <v>2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3.0400000000000002E-3</v>
      </c>
      <c r="O17" s="243">
        <f>ROUND(E17*N17,2)</f>
        <v>0.01</v>
      </c>
      <c r="P17" s="243">
        <v>0</v>
      </c>
      <c r="Q17" s="243">
        <f>ROUND(E17*P17,2)</f>
        <v>0</v>
      </c>
      <c r="R17" s="245"/>
      <c r="S17" s="245" t="s">
        <v>168</v>
      </c>
      <c r="T17" s="246" t="s">
        <v>169</v>
      </c>
      <c r="U17" s="221">
        <v>0</v>
      </c>
      <c r="V17" s="221">
        <f>ROUND(E17*U17,2)</f>
        <v>0</v>
      </c>
      <c r="W17" s="221"/>
      <c r="X17" s="221" t="s">
        <v>170</v>
      </c>
      <c r="Y17" s="221" t="s">
        <v>171</v>
      </c>
      <c r="Z17" s="210"/>
      <c r="AA17" s="210"/>
      <c r="AB17" s="210"/>
      <c r="AC17" s="210"/>
      <c r="AD17" s="210"/>
      <c r="AE17" s="210"/>
      <c r="AF17" s="210"/>
      <c r="AG17" s="210" t="s">
        <v>377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40">
        <v>10</v>
      </c>
      <c r="B18" s="241" t="s">
        <v>394</v>
      </c>
      <c r="C18" s="256" t="s">
        <v>395</v>
      </c>
      <c r="D18" s="242" t="s">
        <v>197</v>
      </c>
      <c r="E18" s="243">
        <v>2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5.2399999999999999E-3</v>
      </c>
      <c r="O18" s="243">
        <f>ROUND(E18*N18,2)</f>
        <v>0.01</v>
      </c>
      <c r="P18" s="243">
        <v>0</v>
      </c>
      <c r="Q18" s="243">
        <f>ROUND(E18*P18,2)</f>
        <v>0</v>
      </c>
      <c r="R18" s="245"/>
      <c r="S18" s="245" t="s">
        <v>168</v>
      </c>
      <c r="T18" s="246" t="s">
        <v>169</v>
      </c>
      <c r="U18" s="221">
        <v>0</v>
      </c>
      <c r="V18" s="221">
        <f>ROUND(E18*U18,2)</f>
        <v>0</v>
      </c>
      <c r="W18" s="221"/>
      <c r="X18" s="221" t="s">
        <v>170</v>
      </c>
      <c r="Y18" s="221" t="s">
        <v>171</v>
      </c>
      <c r="Z18" s="210"/>
      <c r="AA18" s="210"/>
      <c r="AB18" s="210"/>
      <c r="AC18" s="210"/>
      <c r="AD18" s="210"/>
      <c r="AE18" s="210"/>
      <c r="AF18" s="210"/>
      <c r="AG18" s="210" t="s">
        <v>377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40">
        <v>11</v>
      </c>
      <c r="B19" s="241" t="s">
        <v>396</v>
      </c>
      <c r="C19" s="256" t="s">
        <v>397</v>
      </c>
      <c r="D19" s="242" t="s">
        <v>376</v>
      </c>
      <c r="E19" s="243">
        <v>72</v>
      </c>
      <c r="F19" s="244"/>
      <c r="G19" s="245">
        <f>ROUND(E19*F19,2)</f>
        <v>0</v>
      </c>
      <c r="H19" s="244"/>
      <c r="I19" s="245">
        <f>ROUND(E19*H19,2)</f>
        <v>0</v>
      </c>
      <c r="J19" s="244"/>
      <c r="K19" s="245">
        <f>ROUND(E19*J19,2)</f>
        <v>0</v>
      </c>
      <c r="L19" s="245">
        <v>12</v>
      </c>
      <c r="M19" s="245">
        <f>G19*(1+L19/100)</f>
        <v>0</v>
      </c>
      <c r="N19" s="243">
        <v>1.728E-2</v>
      </c>
      <c r="O19" s="243">
        <f>ROUND(E19*N19,2)</f>
        <v>1.24</v>
      </c>
      <c r="P19" s="243">
        <v>0</v>
      </c>
      <c r="Q19" s="243">
        <f>ROUND(E19*P19,2)</f>
        <v>0</v>
      </c>
      <c r="R19" s="245"/>
      <c r="S19" s="245" t="s">
        <v>168</v>
      </c>
      <c r="T19" s="246" t="s">
        <v>169</v>
      </c>
      <c r="U19" s="221">
        <v>0</v>
      </c>
      <c r="V19" s="221">
        <f>ROUND(E19*U19,2)</f>
        <v>0</v>
      </c>
      <c r="W19" s="221"/>
      <c r="X19" s="221" t="s">
        <v>170</v>
      </c>
      <c r="Y19" s="221" t="s">
        <v>171</v>
      </c>
      <c r="Z19" s="210"/>
      <c r="AA19" s="210"/>
      <c r="AB19" s="210"/>
      <c r="AC19" s="210"/>
      <c r="AD19" s="210"/>
      <c r="AE19" s="210"/>
      <c r="AF19" s="210"/>
      <c r="AG19" s="210" t="s">
        <v>377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40">
        <v>12</v>
      </c>
      <c r="B20" s="241" t="s">
        <v>398</v>
      </c>
      <c r="C20" s="256" t="s">
        <v>399</v>
      </c>
      <c r="D20" s="242" t="s">
        <v>376</v>
      </c>
      <c r="E20" s="243">
        <v>80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12</v>
      </c>
      <c r="M20" s="245">
        <f>G20*(1+L20/100)</f>
        <v>0</v>
      </c>
      <c r="N20" s="243">
        <v>2.1600000000000001E-2</v>
      </c>
      <c r="O20" s="243">
        <f>ROUND(E20*N20,2)</f>
        <v>1.73</v>
      </c>
      <c r="P20" s="243">
        <v>0</v>
      </c>
      <c r="Q20" s="243">
        <f>ROUND(E20*P20,2)</f>
        <v>0</v>
      </c>
      <c r="R20" s="245"/>
      <c r="S20" s="245" t="s">
        <v>168</v>
      </c>
      <c r="T20" s="246" t="s">
        <v>169</v>
      </c>
      <c r="U20" s="221">
        <v>0</v>
      </c>
      <c r="V20" s="221">
        <f>ROUND(E20*U20,2)</f>
        <v>0</v>
      </c>
      <c r="W20" s="221"/>
      <c r="X20" s="221" t="s">
        <v>170</v>
      </c>
      <c r="Y20" s="221" t="s">
        <v>171</v>
      </c>
      <c r="Z20" s="210"/>
      <c r="AA20" s="210"/>
      <c r="AB20" s="210"/>
      <c r="AC20" s="210"/>
      <c r="AD20" s="210"/>
      <c r="AE20" s="210"/>
      <c r="AF20" s="210"/>
      <c r="AG20" s="210" t="s">
        <v>377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40">
        <v>13</v>
      </c>
      <c r="B21" s="241" t="s">
        <v>400</v>
      </c>
      <c r="C21" s="256" t="s">
        <v>401</v>
      </c>
      <c r="D21" s="242" t="s">
        <v>376</v>
      </c>
      <c r="E21" s="243">
        <v>72</v>
      </c>
      <c r="F21" s="244"/>
      <c r="G21" s="245">
        <f>ROUND(E21*F21,2)</f>
        <v>0</v>
      </c>
      <c r="H21" s="244"/>
      <c r="I21" s="245">
        <f>ROUND(E21*H21,2)</f>
        <v>0</v>
      </c>
      <c r="J21" s="244"/>
      <c r="K21" s="245">
        <f>ROUND(E21*J21,2)</f>
        <v>0</v>
      </c>
      <c r="L21" s="245">
        <v>12</v>
      </c>
      <c r="M21" s="245">
        <f>G21*(1+L21/100)</f>
        <v>0</v>
      </c>
      <c r="N21" s="243">
        <v>0.19295999999999999</v>
      </c>
      <c r="O21" s="243">
        <f>ROUND(E21*N21,2)</f>
        <v>13.89</v>
      </c>
      <c r="P21" s="243">
        <v>0</v>
      </c>
      <c r="Q21" s="243">
        <f>ROUND(E21*P21,2)</f>
        <v>0</v>
      </c>
      <c r="R21" s="245"/>
      <c r="S21" s="245" t="s">
        <v>168</v>
      </c>
      <c r="T21" s="246" t="s">
        <v>169</v>
      </c>
      <c r="U21" s="221">
        <v>0</v>
      </c>
      <c r="V21" s="221">
        <f>ROUND(E21*U21,2)</f>
        <v>0</v>
      </c>
      <c r="W21" s="221"/>
      <c r="X21" s="221" t="s">
        <v>170</v>
      </c>
      <c r="Y21" s="221" t="s">
        <v>171</v>
      </c>
      <c r="Z21" s="210"/>
      <c r="AA21" s="210"/>
      <c r="AB21" s="210"/>
      <c r="AC21" s="210"/>
      <c r="AD21" s="210"/>
      <c r="AE21" s="210"/>
      <c r="AF21" s="210"/>
      <c r="AG21" s="210" t="s">
        <v>377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40">
        <v>14</v>
      </c>
      <c r="B22" s="241" t="s">
        <v>402</v>
      </c>
      <c r="C22" s="256" t="s">
        <v>403</v>
      </c>
      <c r="D22" s="242" t="s">
        <v>376</v>
      </c>
      <c r="E22" s="243">
        <v>80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0.34720000000000001</v>
      </c>
      <c r="O22" s="243">
        <f>ROUND(E22*N22,2)</f>
        <v>27.78</v>
      </c>
      <c r="P22" s="243">
        <v>0</v>
      </c>
      <c r="Q22" s="243">
        <f>ROUND(E22*P22,2)</f>
        <v>0</v>
      </c>
      <c r="R22" s="245"/>
      <c r="S22" s="245" t="s">
        <v>168</v>
      </c>
      <c r="T22" s="246" t="s">
        <v>169</v>
      </c>
      <c r="U22" s="221">
        <v>0</v>
      </c>
      <c r="V22" s="221">
        <f>ROUND(E22*U22,2)</f>
        <v>0</v>
      </c>
      <c r="W22" s="221"/>
      <c r="X22" s="221" t="s">
        <v>170</v>
      </c>
      <c r="Y22" s="221" t="s">
        <v>171</v>
      </c>
      <c r="Z22" s="210"/>
      <c r="AA22" s="210"/>
      <c r="AB22" s="210"/>
      <c r="AC22" s="210"/>
      <c r="AD22" s="210"/>
      <c r="AE22" s="210"/>
      <c r="AF22" s="210"/>
      <c r="AG22" s="210" t="s">
        <v>377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15</v>
      </c>
      <c r="B23" s="241" t="s">
        <v>404</v>
      </c>
      <c r="C23" s="256" t="s">
        <v>405</v>
      </c>
      <c r="D23" s="242" t="s">
        <v>376</v>
      </c>
      <c r="E23" s="243">
        <v>152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168</v>
      </c>
      <c r="T23" s="246" t="s">
        <v>169</v>
      </c>
      <c r="U23" s="221">
        <v>0</v>
      </c>
      <c r="V23" s="221">
        <f>ROUND(E23*U23,2)</f>
        <v>0</v>
      </c>
      <c r="W23" s="221"/>
      <c r="X23" s="221" t="s">
        <v>170</v>
      </c>
      <c r="Y23" s="221" t="s">
        <v>171</v>
      </c>
      <c r="Z23" s="210"/>
      <c r="AA23" s="210"/>
      <c r="AB23" s="210"/>
      <c r="AC23" s="210"/>
      <c r="AD23" s="210"/>
      <c r="AE23" s="210"/>
      <c r="AF23" s="210"/>
      <c r="AG23" s="210" t="s">
        <v>377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40">
        <v>16</v>
      </c>
      <c r="B24" s="241" t="s">
        <v>406</v>
      </c>
      <c r="C24" s="256" t="s">
        <v>407</v>
      </c>
      <c r="D24" s="242" t="s">
        <v>197</v>
      </c>
      <c r="E24" s="243">
        <v>2</v>
      </c>
      <c r="F24" s="244"/>
      <c r="G24" s="245">
        <f>ROUND(E24*F24,2)</f>
        <v>0</v>
      </c>
      <c r="H24" s="244"/>
      <c r="I24" s="245">
        <f>ROUND(E24*H24,2)</f>
        <v>0</v>
      </c>
      <c r="J24" s="244"/>
      <c r="K24" s="245">
        <f>ROUND(E24*J24,2)</f>
        <v>0</v>
      </c>
      <c r="L24" s="245">
        <v>12</v>
      </c>
      <c r="M24" s="245">
        <f>G24*(1+L24/100)</f>
        <v>0</v>
      </c>
      <c r="N24" s="243">
        <v>0</v>
      </c>
      <c r="O24" s="243">
        <f>ROUND(E24*N24,2)</f>
        <v>0</v>
      </c>
      <c r="P24" s="243">
        <v>0</v>
      </c>
      <c r="Q24" s="243">
        <f>ROUND(E24*P24,2)</f>
        <v>0</v>
      </c>
      <c r="R24" s="245"/>
      <c r="S24" s="245" t="s">
        <v>168</v>
      </c>
      <c r="T24" s="246" t="s">
        <v>169</v>
      </c>
      <c r="U24" s="221">
        <v>0</v>
      </c>
      <c r="V24" s="221">
        <f>ROUND(E24*U24,2)</f>
        <v>0</v>
      </c>
      <c r="W24" s="221"/>
      <c r="X24" s="221" t="s">
        <v>170</v>
      </c>
      <c r="Y24" s="221" t="s">
        <v>171</v>
      </c>
      <c r="Z24" s="210"/>
      <c r="AA24" s="210"/>
      <c r="AB24" s="210"/>
      <c r="AC24" s="210"/>
      <c r="AD24" s="210"/>
      <c r="AE24" s="210"/>
      <c r="AF24" s="210"/>
      <c r="AG24" s="210" t="s">
        <v>377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40">
        <v>17</v>
      </c>
      <c r="B25" s="241" t="s">
        <v>408</v>
      </c>
      <c r="C25" s="256" t="s">
        <v>409</v>
      </c>
      <c r="D25" s="242" t="s">
        <v>197</v>
      </c>
      <c r="E25" s="243">
        <v>2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12</v>
      </c>
      <c r="M25" s="245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5"/>
      <c r="S25" s="245" t="s">
        <v>168</v>
      </c>
      <c r="T25" s="246" t="s">
        <v>169</v>
      </c>
      <c r="U25" s="221">
        <v>0</v>
      </c>
      <c r="V25" s="221">
        <f>ROUND(E25*U25,2)</f>
        <v>0</v>
      </c>
      <c r="W25" s="221"/>
      <c r="X25" s="221" t="s">
        <v>170</v>
      </c>
      <c r="Y25" s="221" t="s">
        <v>171</v>
      </c>
      <c r="Z25" s="210"/>
      <c r="AA25" s="210"/>
      <c r="AB25" s="210"/>
      <c r="AC25" s="210"/>
      <c r="AD25" s="210"/>
      <c r="AE25" s="210"/>
      <c r="AF25" s="210"/>
      <c r="AG25" s="210" t="s">
        <v>377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40">
        <v>18</v>
      </c>
      <c r="B26" s="241" t="s">
        <v>410</v>
      </c>
      <c r="C26" s="256" t="s">
        <v>411</v>
      </c>
      <c r="D26" s="242" t="s">
        <v>376</v>
      </c>
      <c r="E26" s="243">
        <v>152</v>
      </c>
      <c r="F26" s="244"/>
      <c r="G26" s="245">
        <f>ROUND(E26*F26,2)</f>
        <v>0</v>
      </c>
      <c r="H26" s="244"/>
      <c r="I26" s="245">
        <f>ROUND(E26*H26,2)</f>
        <v>0</v>
      </c>
      <c r="J26" s="244"/>
      <c r="K26" s="245">
        <f>ROUND(E26*J26,2)</f>
        <v>0</v>
      </c>
      <c r="L26" s="245">
        <v>12</v>
      </c>
      <c r="M26" s="245">
        <f>G26*(1+L26/100)</f>
        <v>0</v>
      </c>
      <c r="N26" s="243">
        <v>1.5200000000000001E-3</v>
      </c>
      <c r="O26" s="243">
        <f>ROUND(E26*N26,2)</f>
        <v>0.23</v>
      </c>
      <c r="P26" s="243">
        <v>0</v>
      </c>
      <c r="Q26" s="243">
        <f>ROUND(E26*P26,2)</f>
        <v>0</v>
      </c>
      <c r="R26" s="245"/>
      <c r="S26" s="245" t="s">
        <v>168</v>
      </c>
      <c r="T26" s="246" t="s">
        <v>169</v>
      </c>
      <c r="U26" s="221">
        <v>0</v>
      </c>
      <c r="V26" s="221">
        <f>ROUND(E26*U26,2)</f>
        <v>0</v>
      </c>
      <c r="W26" s="221"/>
      <c r="X26" s="221" t="s">
        <v>217</v>
      </c>
      <c r="Y26" s="221" t="s">
        <v>171</v>
      </c>
      <c r="Z26" s="210"/>
      <c r="AA26" s="210"/>
      <c r="AB26" s="210"/>
      <c r="AC26" s="210"/>
      <c r="AD26" s="210"/>
      <c r="AE26" s="210"/>
      <c r="AF26" s="210"/>
      <c r="AG26" s="210" t="s">
        <v>412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40">
        <v>19</v>
      </c>
      <c r="B27" s="241" t="s">
        <v>413</v>
      </c>
      <c r="C27" s="256" t="s">
        <v>414</v>
      </c>
      <c r="D27" s="242" t="s">
        <v>203</v>
      </c>
      <c r="E27" s="243">
        <v>2.65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/>
      <c r="S27" s="245" t="s">
        <v>168</v>
      </c>
      <c r="T27" s="246" t="s">
        <v>169</v>
      </c>
      <c r="U27" s="221">
        <v>0</v>
      </c>
      <c r="V27" s="221">
        <f>ROUND(E27*U27,2)</f>
        <v>0</v>
      </c>
      <c r="W27" s="221"/>
      <c r="X27" s="221" t="s">
        <v>170</v>
      </c>
      <c r="Y27" s="221" t="s">
        <v>171</v>
      </c>
      <c r="Z27" s="210"/>
      <c r="AA27" s="210"/>
      <c r="AB27" s="210"/>
      <c r="AC27" s="210"/>
      <c r="AD27" s="210"/>
      <c r="AE27" s="210"/>
      <c r="AF27" s="210"/>
      <c r="AG27" s="210" t="s">
        <v>377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40">
        <v>20</v>
      </c>
      <c r="B28" s="241" t="s">
        <v>415</v>
      </c>
      <c r="C28" s="256" t="s">
        <v>416</v>
      </c>
      <c r="D28" s="242" t="s">
        <v>376</v>
      </c>
      <c r="E28" s="243">
        <v>152</v>
      </c>
      <c r="F28" s="244"/>
      <c r="G28" s="245">
        <f>ROUND(E28*F28,2)</f>
        <v>0</v>
      </c>
      <c r="H28" s="244"/>
      <c r="I28" s="245">
        <f>ROUND(E28*H28,2)</f>
        <v>0</v>
      </c>
      <c r="J28" s="244"/>
      <c r="K28" s="245">
        <f>ROUND(E28*J28,2)</f>
        <v>0</v>
      </c>
      <c r="L28" s="245">
        <v>12</v>
      </c>
      <c r="M28" s="245">
        <f>G28*(1+L28/100)</f>
        <v>0</v>
      </c>
      <c r="N28" s="243">
        <v>2.7359999999999999E-2</v>
      </c>
      <c r="O28" s="243">
        <f>ROUND(E28*N28,2)</f>
        <v>4.16</v>
      </c>
      <c r="P28" s="243">
        <v>0</v>
      </c>
      <c r="Q28" s="243">
        <f>ROUND(E28*P28,2)</f>
        <v>0</v>
      </c>
      <c r="R28" s="245"/>
      <c r="S28" s="245" t="s">
        <v>168</v>
      </c>
      <c r="T28" s="246" t="s">
        <v>169</v>
      </c>
      <c r="U28" s="221">
        <v>0</v>
      </c>
      <c r="V28" s="221">
        <f>ROUND(E28*U28,2)</f>
        <v>0</v>
      </c>
      <c r="W28" s="221"/>
      <c r="X28" s="221" t="s">
        <v>170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377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40">
        <v>21</v>
      </c>
      <c r="B29" s="241" t="s">
        <v>417</v>
      </c>
      <c r="C29" s="256" t="s">
        <v>418</v>
      </c>
      <c r="D29" s="242" t="s">
        <v>376</v>
      </c>
      <c r="E29" s="243">
        <v>152</v>
      </c>
      <c r="F29" s="244"/>
      <c r="G29" s="245">
        <f>ROUND(E29*F29,2)</f>
        <v>0</v>
      </c>
      <c r="H29" s="244"/>
      <c r="I29" s="245">
        <f>ROUND(E29*H29,2)</f>
        <v>0</v>
      </c>
      <c r="J29" s="244"/>
      <c r="K29" s="245">
        <f>ROUND(E29*J29,2)</f>
        <v>0</v>
      </c>
      <c r="L29" s="245">
        <v>12</v>
      </c>
      <c r="M29" s="245">
        <f>G29*(1+L29/100)</f>
        <v>0</v>
      </c>
      <c r="N29" s="243">
        <v>1.5200000000000001E-3</v>
      </c>
      <c r="O29" s="243">
        <f>ROUND(E29*N29,2)</f>
        <v>0.23</v>
      </c>
      <c r="P29" s="243">
        <v>0</v>
      </c>
      <c r="Q29" s="243">
        <f>ROUND(E29*P29,2)</f>
        <v>0</v>
      </c>
      <c r="R29" s="245"/>
      <c r="S29" s="245" t="s">
        <v>168</v>
      </c>
      <c r="T29" s="246" t="s">
        <v>169</v>
      </c>
      <c r="U29" s="221">
        <v>0</v>
      </c>
      <c r="V29" s="221">
        <f>ROUND(E29*U29,2)</f>
        <v>0</v>
      </c>
      <c r="W29" s="221"/>
      <c r="X29" s="221" t="s">
        <v>170</v>
      </c>
      <c r="Y29" s="221" t="s">
        <v>171</v>
      </c>
      <c r="Z29" s="210"/>
      <c r="AA29" s="210"/>
      <c r="AB29" s="210"/>
      <c r="AC29" s="210"/>
      <c r="AD29" s="210"/>
      <c r="AE29" s="210"/>
      <c r="AF29" s="210"/>
      <c r="AG29" s="210" t="s">
        <v>377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40">
        <v>22</v>
      </c>
      <c r="B30" s="241" t="s">
        <v>419</v>
      </c>
      <c r="C30" s="256" t="s">
        <v>420</v>
      </c>
      <c r="D30" s="242" t="s">
        <v>0</v>
      </c>
      <c r="E30" s="243">
        <v>14850</v>
      </c>
      <c r="F30" s="244"/>
      <c r="G30" s="245">
        <f>ROUND(E30*F30,2)</f>
        <v>0</v>
      </c>
      <c r="H30" s="244"/>
      <c r="I30" s="245">
        <f>ROUND(E30*H30,2)</f>
        <v>0</v>
      </c>
      <c r="J30" s="244"/>
      <c r="K30" s="245">
        <f>ROUND(E30*J30,2)</f>
        <v>0</v>
      </c>
      <c r="L30" s="245">
        <v>12</v>
      </c>
      <c r="M30" s="245">
        <f>G30*(1+L30/100)</f>
        <v>0</v>
      </c>
      <c r="N30" s="243">
        <v>0</v>
      </c>
      <c r="O30" s="243">
        <f>ROUND(E30*N30,2)</f>
        <v>0</v>
      </c>
      <c r="P30" s="243">
        <v>0</v>
      </c>
      <c r="Q30" s="243">
        <f>ROUND(E30*P30,2)</f>
        <v>0</v>
      </c>
      <c r="R30" s="245"/>
      <c r="S30" s="245" t="s">
        <v>168</v>
      </c>
      <c r="T30" s="246" t="s">
        <v>169</v>
      </c>
      <c r="U30" s="221">
        <v>0</v>
      </c>
      <c r="V30" s="221">
        <f>ROUND(E30*U30,2)</f>
        <v>0</v>
      </c>
      <c r="W30" s="221"/>
      <c r="X30" s="221" t="s">
        <v>170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377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6" t="s">
        <v>163</v>
      </c>
      <c r="B31" s="227" t="s">
        <v>121</v>
      </c>
      <c r="C31" s="253" t="s">
        <v>122</v>
      </c>
      <c r="D31" s="228"/>
      <c r="E31" s="229"/>
      <c r="F31" s="230"/>
      <c r="G31" s="230">
        <f>SUMIF(AG32:AG60,"&lt;&gt;NOR",G32:G60)</f>
        <v>0</v>
      </c>
      <c r="H31" s="230"/>
      <c r="I31" s="230">
        <f>SUM(I32:I60)</f>
        <v>0</v>
      </c>
      <c r="J31" s="230"/>
      <c r="K31" s="230">
        <f>SUM(K32:K60)</f>
        <v>0</v>
      </c>
      <c r="L31" s="230"/>
      <c r="M31" s="230">
        <f>SUM(M32:M60)</f>
        <v>0</v>
      </c>
      <c r="N31" s="229"/>
      <c r="O31" s="229">
        <f>SUM(O32:O60)</f>
        <v>647.82999999999993</v>
      </c>
      <c r="P31" s="229"/>
      <c r="Q31" s="229">
        <f>SUM(Q32:Q60)</f>
        <v>0</v>
      </c>
      <c r="R31" s="230"/>
      <c r="S31" s="230"/>
      <c r="T31" s="231"/>
      <c r="U31" s="225"/>
      <c r="V31" s="225">
        <f>SUM(V32:V60)</f>
        <v>0</v>
      </c>
      <c r="W31" s="225"/>
      <c r="X31" s="225"/>
      <c r="Y31" s="225"/>
      <c r="AG31" t="s">
        <v>164</v>
      </c>
    </row>
    <row r="32" spans="1:60" outlineLevel="1" x14ac:dyDescent="0.2">
      <c r="A32" s="240">
        <v>23</v>
      </c>
      <c r="B32" s="241" t="s">
        <v>421</v>
      </c>
      <c r="C32" s="256" t="s">
        <v>422</v>
      </c>
      <c r="D32" s="242" t="s">
        <v>376</v>
      </c>
      <c r="E32" s="243">
        <v>384</v>
      </c>
      <c r="F32" s="244"/>
      <c r="G32" s="245">
        <f>ROUND(E32*F32,2)</f>
        <v>0</v>
      </c>
      <c r="H32" s="244"/>
      <c r="I32" s="245">
        <f>ROUND(E32*H32,2)</f>
        <v>0</v>
      </c>
      <c r="J32" s="244"/>
      <c r="K32" s="245">
        <f>ROUND(E32*J32,2)</f>
        <v>0</v>
      </c>
      <c r="L32" s="245">
        <v>12</v>
      </c>
      <c r="M32" s="245">
        <f>G32*(1+L32/100)</f>
        <v>0</v>
      </c>
      <c r="N32" s="243">
        <v>0</v>
      </c>
      <c r="O32" s="243">
        <f>ROUND(E32*N32,2)</f>
        <v>0</v>
      </c>
      <c r="P32" s="243">
        <v>0</v>
      </c>
      <c r="Q32" s="243">
        <f>ROUND(E32*P32,2)</f>
        <v>0</v>
      </c>
      <c r="R32" s="245"/>
      <c r="S32" s="245" t="s">
        <v>168</v>
      </c>
      <c r="T32" s="246" t="s">
        <v>169</v>
      </c>
      <c r="U32" s="221">
        <v>0</v>
      </c>
      <c r="V32" s="221">
        <f>ROUND(E32*U32,2)</f>
        <v>0</v>
      </c>
      <c r="W32" s="221"/>
      <c r="X32" s="221" t="s">
        <v>170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377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40">
        <v>24</v>
      </c>
      <c r="B33" s="241" t="s">
        <v>423</v>
      </c>
      <c r="C33" s="256" t="s">
        <v>424</v>
      </c>
      <c r="D33" s="242" t="s">
        <v>376</v>
      </c>
      <c r="E33" s="243">
        <v>450</v>
      </c>
      <c r="F33" s="244"/>
      <c r="G33" s="245">
        <f>ROUND(E33*F33,2)</f>
        <v>0</v>
      </c>
      <c r="H33" s="244"/>
      <c r="I33" s="245">
        <f>ROUND(E33*H33,2)</f>
        <v>0</v>
      </c>
      <c r="J33" s="244"/>
      <c r="K33" s="245">
        <f>ROUND(E33*J33,2)</f>
        <v>0</v>
      </c>
      <c r="L33" s="245">
        <v>12</v>
      </c>
      <c r="M33" s="245">
        <f>G33*(1+L33/100)</f>
        <v>0</v>
      </c>
      <c r="N33" s="243">
        <v>0</v>
      </c>
      <c r="O33" s="243">
        <f>ROUND(E33*N33,2)</f>
        <v>0</v>
      </c>
      <c r="P33" s="243">
        <v>0</v>
      </c>
      <c r="Q33" s="243">
        <f>ROUND(E33*P33,2)</f>
        <v>0</v>
      </c>
      <c r="R33" s="245"/>
      <c r="S33" s="245" t="s">
        <v>168</v>
      </c>
      <c r="T33" s="246" t="s">
        <v>169</v>
      </c>
      <c r="U33" s="221">
        <v>0</v>
      </c>
      <c r="V33" s="221">
        <f>ROUND(E33*U33,2)</f>
        <v>0</v>
      </c>
      <c r="W33" s="221"/>
      <c r="X33" s="221" t="s">
        <v>170</v>
      </c>
      <c r="Y33" s="221" t="s">
        <v>171</v>
      </c>
      <c r="Z33" s="210"/>
      <c r="AA33" s="210"/>
      <c r="AB33" s="210"/>
      <c r="AC33" s="210"/>
      <c r="AD33" s="210"/>
      <c r="AE33" s="210"/>
      <c r="AF33" s="210"/>
      <c r="AG33" s="210" t="s">
        <v>377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40">
        <v>25</v>
      </c>
      <c r="B34" s="241" t="s">
        <v>425</v>
      </c>
      <c r="C34" s="256" t="s">
        <v>426</v>
      </c>
      <c r="D34" s="242" t="s">
        <v>197</v>
      </c>
      <c r="E34" s="243">
        <v>90</v>
      </c>
      <c r="F34" s="244"/>
      <c r="G34" s="245">
        <f>ROUND(E34*F34,2)</f>
        <v>0</v>
      </c>
      <c r="H34" s="244"/>
      <c r="I34" s="245">
        <f>ROUND(E34*H34,2)</f>
        <v>0</v>
      </c>
      <c r="J34" s="244"/>
      <c r="K34" s="245">
        <f>ROUND(E34*J34,2)</f>
        <v>0</v>
      </c>
      <c r="L34" s="245">
        <v>12</v>
      </c>
      <c r="M34" s="245">
        <f>G34*(1+L34/100)</f>
        <v>0</v>
      </c>
      <c r="N34" s="243">
        <v>2.7E-2</v>
      </c>
      <c r="O34" s="243">
        <f>ROUND(E34*N34,2)</f>
        <v>2.4300000000000002</v>
      </c>
      <c r="P34" s="243">
        <v>0</v>
      </c>
      <c r="Q34" s="243">
        <f>ROUND(E34*P34,2)</f>
        <v>0</v>
      </c>
      <c r="R34" s="245"/>
      <c r="S34" s="245" t="s">
        <v>168</v>
      </c>
      <c r="T34" s="246" t="s">
        <v>169</v>
      </c>
      <c r="U34" s="221">
        <v>0</v>
      </c>
      <c r="V34" s="221">
        <f>ROUND(E34*U34,2)</f>
        <v>0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377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0">
        <v>26</v>
      </c>
      <c r="B35" s="241" t="s">
        <v>427</v>
      </c>
      <c r="C35" s="256" t="s">
        <v>428</v>
      </c>
      <c r="D35" s="242" t="s">
        <v>197</v>
      </c>
      <c r="E35" s="243">
        <v>9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3.15E-3</v>
      </c>
      <c r="O35" s="243">
        <f>ROUND(E35*N35,2)</f>
        <v>0.03</v>
      </c>
      <c r="P35" s="243">
        <v>0</v>
      </c>
      <c r="Q35" s="243">
        <f>ROUND(E35*P35,2)</f>
        <v>0</v>
      </c>
      <c r="R35" s="245"/>
      <c r="S35" s="245" t="s">
        <v>168</v>
      </c>
      <c r="T35" s="246" t="s">
        <v>169</v>
      </c>
      <c r="U35" s="221">
        <v>0</v>
      </c>
      <c r="V35" s="221">
        <f>ROUND(E35*U35,2)</f>
        <v>0</v>
      </c>
      <c r="W35" s="221"/>
      <c r="X35" s="221" t="s">
        <v>170</v>
      </c>
      <c r="Y35" s="221" t="s">
        <v>171</v>
      </c>
      <c r="Z35" s="210"/>
      <c r="AA35" s="210"/>
      <c r="AB35" s="210"/>
      <c r="AC35" s="210"/>
      <c r="AD35" s="210"/>
      <c r="AE35" s="210"/>
      <c r="AF35" s="210"/>
      <c r="AG35" s="210" t="s">
        <v>377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0">
        <v>27</v>
      </c>
      <c r="B36" s="241" t="s">
        <v>429</v>
      </c>
      <c r="C36" s="256" t="s">
        <v>430</v>
      </c>
      <c r="D36" s="242" t="s">
        <v>197</v>
      </c>
      <c r="E36" s="243">
        <v>12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5.0400000000000002E-3</v>
      </c>
      <c r="O36" s="243">
        <f>ROUND(E36*N36,2)</f>
        <v>0.06</v>
      </c>
      <c r="P36" s="243">
        <v>0</v>
      </c>
      <c r="Q36" s="243">
        <f>ROUND(E36*P36,2)</f>
        <v>0</v>
      </c>
      <c r="R36" s="245"/>
      <c r="S36" s="245" t="s">
        <v>168</v>
      </c>
      <c r="T36" s="246" t="s">
        <v>169</v>
      </c>
      <c r="U36" s="221">
        <v>0</v>
      </c>
      <c r="V36" s="221">
        <f>ROUND(E36*U36,2)</f>
        <v>0</v>
      </c>
      <c r="W36" s="221"/>
      <c r="X36" s="221" t="s">
        <v>170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377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40">
        <v>28</v>
      </c>
      <c r="B37" s="241" t="s">
        <v>431</v>
      </c>
      <c r="C37" s="256" t="s">
        <v>432</v>
      </c>
      <c r="D37" s="242" t="s">
        <v>197</v>
      </c>
      <c r="E37" s="243">
        <v>6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12</v>
      </c>
      <c r="M37" s="245">
        <f>G37*(1+L37/100)</f>
        <v>0</v>
      </c>
      <c r="N37" s="243">
        <v>3.0000000000000001E-3</v>
      </c>
      <c r="O37" s="243">
        <f>ROUND(E37*N37,2)</f>
        <v>0.02</v>
      </c>
      <c r="P37" s="243">
        <v>0</v>
      </c>
      <c r="Q37" s="243">
        <f>ROUND(E37*P37,2)</f>
        <v>0</v>
      </c>
      <c r="R37" s="245"/>
      <c r="S37" s="245" t="s">
        <v>168</v>
      </c>
      <c r="T37" s="246" t="s">
        <v>169</v>
      </c>
      <c r="U37" s="221">
        <v>0</v>
      </c>
      <c r="V37" s="221">
        <f>ROUND(E37*U37,2)</f>
        <v>0</v>
      </c>
      <c r="W37" s="221"/>
      <c r="X37" s="221" t="s">
        <v>170</v>
      </c>
      <c r="Y37" s="221" t="s">
        <v>171</v>
      </c>
      <c r="Z37" s="210"/>
      <c r="AA37" s="210"/>
      <c r="AB37" s="210"/>
      <c r="AC37" s="210"/>
      <c r="AD37" s="210"/>
      <c r="AE37" s="210"/>
      <c r="AF37" s="210"/>
      <c r="AG37" s="210" t="s">
        <v>377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40">
        <v>29</v>
      </c>
      <c r="B38" s="241" t="s">
        <v>433</v>
      </c>
      <c r="C38" s="256" t="s">
        <v>434</v>
      </c>
      <c r="D38" s="242" t="s">
        <v>197</v>
      </c>
      <c r="E38" s="243">
        <v>90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/>
      <c r="S38" s="245" t="s">
        <v>168</v>
      </c>
      <c r="T38" s="246" t="s">
        <v>169</v>
      </c>
      <c r="U38" s="221">
        <v>0</v>
      </c>
      <c r="V38" s="221">
        <f>ROUND(E38*U38,2)</f>
        <v>0</v>
      </c>
      <c r="W38" s="221"/>
      <c r="X38" s="221" t="s">
        <v>170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377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40">
        <v>30</v>
      </c>
      <c r="B39" s="241" t="s">
        <v>435</v>
      </c>
      <c r="C39" s="256" t="s">
        <v>436</v>
      </c>
      <c r="D39" s="242" t="s">
        <v>197</v>
      </c>
      <c r="E39" s="243">
        <v>18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/>
      <c r="S39" s="245" t="s">
        <v>168</v>
      </c>
      <c r="T39" s="246" t="s">
        <v>169</v>
      </c>
      <c r="U39" s="221">
        <v>0</v>
      </c>
      <c r="V39" s="221">
        <f>ROUND(E39*U39,2)</f>
        <v>0</v>
      </c>
      <c r="W39" s="221"/>
      <c r="X39" s="221" t="s">
        <v>170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377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40">
        <v>31</v>
      </c>
      <c r="B40" s="241" t="s">
        <v>437</v>
      </c>
      <c r="C40" s="256" t="s">
        <v>438</v>
      </c>
      <c r="D40" s="242" t="s">
        <v>197</v>
      </c>
      <c r="E40" s="243">
        <v>6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/>
      <c r="S40" s="245" t="s">
        <v>168</v>
      </c>
      <c r="T40" s="246" t="s">
        <v>169</v>
      </c>
      <c r="U40" s="221">
        <v>0</v>
      </c>
      <c r="V40" s="221">
        <f>ROUND(E40*U40,2)</f>
        <v>0</v>
      </c>
      <c r="W40" s="221"/>
      <c r="X40" s="221" t="s">
        <v>170</v>
      </c>
      <c r="Y40" s="221" t="s">
        <v>171</v>
      </c>
      <c r="Z40" s="210"/>
      <c r="AA40" s="210"/>
      <c r="AB40" s="210"/>
      <c r="AC40" s="210"/>
      <c r="AD40" s="210"/>
      <c r="AE40" s="210"/>
      <c r="AF40" s="210"/>
      <c r="AG40" s="210" t="s">
        <v>377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0">
        <v>32</v>
      </c>
      <c r="B41" s="241" t="s">
        <v>439</v>
      </c>
      <c r="C41" s="256" t="s">
        <v>440</v>
      </c>
      <c r="D41" s="242" t="s">
        <v>197</v>
      </c>
      <c r="E41" s="243">
        <v>33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3.0450000000000001E-2</v>
      </c>
      <c r="O41" s="243">
        <f>ROUND(E41*N41,2)</f>
        <v>1</v>
      </c>
      <c r="P41" s="243">
        <v>0</v>
      </c>
      <c r="Q41" s="243">
        <f>ROUND(E41*P41,2)</f>
        <v>0</v>
      </c>
      <c r="R41" s="245"/>
      <c r="S41" s="245" t="s">
        <v>168</v>
      </c>
      <c r="T41" s="246" t="s">
        <v>169</v>
      </c>
      <c r="U41" s="221">
        <v>0</v>
      </c>
      <c r="V41" s="221">
        <f>ROUND(E41*U41,2)</f>
        <v>0</v>
      </c>
      <c r="W41" s="221"/>
      <c r="X41" s="221" t="s">
        <v>170</v>
      </c>
      <c r="Y41" s="221" t="s">
        <v>200</v>
      </c>
      <c r="Z41" s="210"/>
      <c r="AA41" s="210"/>
      <c r="AB41" s="210"/>
      <c r="AC41" s="210"/>
      <c r="AD41" s="210"/>
      <c r="AE41" s="210"/>
      <c r="AF41" s="210"/>
      <c r="AG41" s="210" t="s">
        <v>377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33</v>
      </c>
      <c r="B42" s="241" t="s">
        <v>441</v>
      </c>
      <c r="C42" s="256" t="s">
        <v>442</v>
      </c>
      <c r="D42" s="242" t="s">
        <v>376</v>
      </c>
      <c r="E42" s="243">
        <v>384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0.37631999999999999</v>
      </c>
      <c r="O42" s="243">
        <f>ROUND(E42*N42,2)</f>
        <v>144.51</v>
      </c>
      <c r="P42" s="243">
        <v>0</v>
      </c>
      <c r="Q42" s="243">
        <f>ROUND(E42*P42,2)</f>
        <v>0</v>
      </c>
      <c r="R42" s="245"/>
      <c r="S42" s="245" t="s">
        <v>168</v>
      </c>
      <c r="T42" s="246" t="s">
        <v>169</v>
      </c>
      <c r="U42" s="221">
        <v>0</v>
      </c>
      <c r="V42" s="221">
        <f>ROUND(E42*U42,2)</f>
        <v>0</v>
      </c>
      <c r="W42" s="221"/>
      <c r="X42" s="221" t="s">
        <v>170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377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34</v>
      </c>
      <c r="B43" s="241" t="s">
        <v>443</v>
      </c>
      <c r="C43" s="256" t="s">
        <v>444</v>
      </c>
      <c r="D43" s="242" t="s">
        <v>376</v>
      </c>
      <c r="E43" s="243">
        <v>450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0.39</v>
      </c>
      <c r="O43" s="243">
        <f>ROUND(E43*N43,2)</f>
        <v>175.5</v>
      </c>
      <c r="P43" s="243">
        <v>0</v>
      </c>
      <c r="Q43" s="243">
        <f>ROUND(E43*P43,2)</f>
        <v>0</v>
      </c>
      <c r="R43" s="245"/>
      <c r="S43" s="245" t="s">
        <v>168</v>
      </c>
      <c r="T43" s="246" t="s">
        <v>169</v>
      </c>
      <c r="U43" s="221">
        <v>0</v>
      </c>
      <c r="V43" s="221">
        <f>ROUND(E43*U43,2)</f>
        <v>0</v>
      </c>
      <c r="W43" s="221"/>
      <c r="X43" s="221" t="s">
        <v>170</v>
      </c>
      <c r="Y43" s="221" t="s">
        <v>200</v>
      </c>
      <c r="Z43" s="210"/>
      <c r="AA43" s="210"/>
      <c r="AB43" s="210"/>
      <c r="AC43" s="210"/>
      <c r="AD43" s="210"/>
      <c r="AE43" s="210"/>
      <c r="AF43" s="210"/>
      <c r="AG43" s="210" t="s">
        <v>377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0">
        <v>35</v>
      </c>
      <c r="B44" s="241" t="s">
        <v>396</v>
      </c>
      <c r="C44" s="256" t="s">
        <v>397</v>
      </c>
      <c r="D44" s="242" t="s">
        <v>376</v>
      </c>
      <c r="E44" s="243">
        <v>834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0.20016</v>
      </c>
      <c r="O44" s="243">
        <f>ROUND(E44*N44,2)</f>
        <v>166.93</v>
      </c>
      <c r="P44" s="243">
        <v>0</v>
      </c>
      <c r="Q44" s="243">
        <f>ROUND(E44*P44,2)</f>
        <v>0</v>
      </c>
      <c r="R44" s="245"/>
      <c r="S44" s="245" t="s">
        <v>168</v>
      </c>
      <c r="T44" s="246" t="s">
        <v>169</v>
      </c>
      <c r="U44" s="221">
        <v>0</v>
      </c>
      <c r="V44" s="221">
        <f>ROUND(E44*U44,2)</f>
        <v>0</v>
      </c>
      <c r="W44" s="221"/>
      <c r="X44" s="221" t="s">
        <v>170</v>
      </c>
      <c r="Y44" s="221" t="s">
        <v>171</v>
      </c>
      <c r="Z44" s="210"/>
      <c r="AA44" s="210"/>
      <c r="AB44" s="210"/>
      <c r="AC44" s="210"/>
      <c r="AD44" s="210"/>
      <c r="AE44" s="210"/>
      <c r="AF44" s="210"/>
      <c r="AG44" s="210" t="s">
        <v>377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0">
        <v>36</v>
      </c>
      <c r="B45" s="241" t="s">
        <v>445</v>
      </c>
      <c r="C45" s="256" t="s">
        <v>446</v>
      </c>
      <c r="D45" s="242" t="s">
        <v>197</v>
      </c>
      <c r="E45" s="243">
        <v>417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12</v>
      </c>
      <c r="M45" s="245">
        <f>G45*(1+L45/100)</f>
        <v>0</v>
      </c>
      <c r="N45" s="243">
        <v>4.5870000000000001E-2</v>
      </c>
      <c r="O45" s="243">
        <f>ROUND(E45*N45,2)</f>
        <v>19.13</v>
      </c>
      <c r="P45" s="243">
        <v>0</v>
      </c>
      <c r="Q45" s="243">
        <f>ROUND(E45*P45,2)</f>
        <v>0</v>
      </c>
      <c r="R45" s="245"/>
      <c r="S45" s="245" t="s">
        <v>168</v>
      </c>
      <c r="T45" s="246" t="s">
        <v>169</v>
      </c>
      <c r="U45" s="221">
        <v>0</v>
      </c>
      <c r="V45" s="221">
        <f>ROUND(E45*U45,2)</f>
        <v>0</v>
      </c>
      <c r="W45" s="221"/>
      <c r="X45" s="221" t="s">
        <v>170</v>
      </c>
      <c r="Y45" s="221" t="s">
        <v>171</v>
      </c>
      <c r="Z45" s="210"/>
      <c r="AA45" s="210"/>
      <c r="AB45" s="210"/>
      <c r="AC45" s="210"/>
      <c r="AD45" s="210"/>
      <c r="AE45" s="210"/>
      <c r="AF45" s="210"/>
      <c r="AG45" s="210" t="s">
        <v>377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0">
        <v>37</v>
      </c>
      <c r="B46" s="241" t="s">
        <v>447</v>
      </c>
      <c r="C46" s="256" t="s">
        <v>448</v>
      </c>
      <c r="D46" s="242" t="s">
        <v>197</v>
      </c>
      <c r="E46" s="243">
        <v>90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12</v>
      </c>
      <c r="M46" s="245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5"/>
      <c r="S46" s="245" t="s">
        <v>168</v>
      </c>
      <c r="T46" s="246" t="s">
        <v>169</v>
      </c>
      <c r="U46" s="221">
        <v>0</v>
      </c>
      <c r="V46" s="221">
        <f>ROUND(E46*U46,2)</f>
        <v>0</v>
      </c>
      <c r="W46" s="221"/>
      <c r="X46" s="221" t="s">
        <v>170</v>
      </c>
      <c r="Y46" s="221" t="s">
        <v>171</v>
      </c>
      <c r="Z46" s="210"/>
      <c r="AA46" s="210"/>
      <c r="AB46" s="210"/>
      <c r="AC46" s="210"/>
      <c r="AD46" s="210"/>
      <c r="AE46" s="210"/>
      <c r="AF46" s="210"/>
      <c r="AG46" s="210" t="s">
        <v>377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0">
        <v>38</v>
      </c>
      <c r="B47" s="241" t="s">
        <v>449</v>
      </c>
      <c r="C47" s="256" t="s">
        <v>450</v>
      </c>
      <c r="D47" s="242" t="s">
        <v>197</v>
      </c>
      <c r="E47" s="243">
        <v>54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12</v>
      </c>
      <c r="M47" s="245">
        <f>G47*(1+L47/100)</f>
        <v>0</v>
      </c>
      <c r="N47" s="243">
        <v>1.188E-2</v>
      </c>
      <c r="O47" s="243">
        <f>ROUND(E47*N47,2)</f>
        <v>0.64</v>
      </c>
      <c r="P47" s="243">
        <v>0</v>
      </c>
      <c r="Q47" s="243">
        <f>ROUND(E47*P47,2)</f>
        <v>0</v>
      </c>
      <c r="R47" s="245"/>
      <c r="S47" s="245" t="s">
        <v>168</v>
      </c>
      <c r="T47" s="246" t="s">
        <v>169</v>
      </c>
      <c r="U47" s="221">
        <v>0</v>
      </c>
      <c r="V47" s="221">
        <f>ROUND(E47*U47,2)</f>
        <v>0</v>
      </c>
      <c r="W47" s="221"/>
      <c r="X47" s="221" t="s">
        <v>170</v>
      </c>
      <c r="Y47" s="221" t="s">
        <v>171</v>
      </c>
      <c r="Z47" s="210"/>
      <c r="AA47" s="210"/>
      <c r="AB47" s="210"/>
      <c r="AC47" s="210"/>
      <c r="AD47" s="210"/>
      <c r="AE47" s="210"/>
      <c r="AF47" s="210"/>
      <c r="AG47" s="210" t="s">
        <v>377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0">
        <v>39</v>
      </c>
      <c r="B48" s="241" t="s">
        <v>451</v>
      </c>
      <c r="C48" s="256" t="s">
        <v>452</v>
      </c>
      <c r="D48" s="242" t="s">
        <v>197</v>
      </c>
      <c r="E48" s="243">
        <v>9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12</v>
      </c>
      <c r="M48" s="245">
        <f>G48*(1+L48/100)</f>
        <v>0</v>
      </c>
      <c r="N48" s="243">
        <v>3.15E-3</v>
      </c>
      <c r="O48" s="243">
        <f>ROUND(E48*N48,2)</f>
        <v>0.03</v>
      </c>
      <c r="P48" s="243">
        <v>0</v>
      </c>
      <c r="Q48" s="243">
        <f>ROUND(E48*P48,2)</f>
        <v>0</v>
      </c>
      <c r="R48" s="245"/>
      <c r="S48" s="245" t="s">
        <v>168</v>
      </c>
      <c r="T48" s="246" t="s">
        <v>169</v>
      </c>
      <c r="U48" s="221">
        <v>0</v>
      </c>
      <c r="V48" s="221">
        <f>ROUND(E48*U48,2)</f>
        <v>0</v>
      </c>
      <c r="W48" s="221"/>
      <c r="X48" s="221" t="s">
        <v>170</v>
      </c>
      <c r="Y48" s="221" t="s">
        <v>171</v>
      </c>
      <c r="Z48" s="210"/>
      <c r="AA48" s="210"/>
      <c r="AB48" s="210"/>
      <c r="AC48" s="210"/>
      <c r="AD48" s="210"/>
      <c r="AE48" s="210"/>
      <c r="AF48" s="210"/>
      <c r="AG48" s="210" t="s">
        <v>377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40">
        <v>40</v>
      </c>
      <c r="B49" s="241" t="s">
        <v>453</v>
      </c>
      <c r="C49" s="256" t="s">
        <v>454</v>
      </c>
      <c r="D49" s="242" t="s">
        <v>197</v>
      </c>
      <c r="E49" s="243">
        <v>36</v>
      </c>
      <c r="F49" s="244"/>
      <c r="G49" s="245">
        <f>ROUND(E49*F49,2)</f>
        <v>0</v>
      </c>
      <c r="H49" s="244"/>
      <c r="I49" s="245">
        <f>ROUND(E49*H49,2)</f>
        <v>0</v>
      </c>
      <c r="J49" s="244"/>
      <c r="K49" s="245">
        <f>ROUND(E49*J49,2)</f>
        <v>0</v>
      </c>
      <c r="L49" s="245">
        <v>12</v>
      </c>
      <c r="M49" s="245">
        <f>G49*(1+L49/100)</f>
        <v>0</v>
      </c>
      <c r="N49" s="243">
        <v>1.728E-2</v>
      </c>
      <c r="O49" s="243">
        <f>ROUND(E49*N49,2)</f>
        <v>0.62</v>
      </c>
      <c r="P49" s="243">
        <v>0</v>
      </c>
      <c r="Q49" s="243">
        <f>ROUND(E49*P49,2)</f>
        <v>0</v>
      </c>
      <c r="R49" s="245"/>
      <c r="S49" s="245" t="s">
        <v>168</v>
      </c>
      <c r="T49" s="246" t="s">
        <v>169</v>
      </c>
      <c r="U49" s="221">
        <v>0</v>
      </c>
      <c r="V49" s="221">
        <f>ROUND(E49*U49,2)</f>
        <v>0</v>
      </c>
      <c r="W49" s="221"/>
      <c r="X49" s="221" t="s">
        <v>170</v>
      </c>
      <c r="Y49" s="221" t="s">
        <v>200</v>
      </c>
      <c r="Z49" s="210"/>
      <c r="AA49" s="210"/>
      <c r="AB49" s="210"/>
      <c r="AC49" s="210"/>
      <c r="AD49" s="210"/>
      <c r="AE49" s="210"/>
      <c r="AF49" s="210"/>
      <c r="AG49" s="210" t="s">
        <v>377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40">
        <v>41</v>
      </c>
      <c r="B50" s="241" t="s">
        <v>455</v>
      </c>
      <c r="C50" s="256" t="s">
        <v>456</v>
      </c>
      <c r="D50" s="242" t="s">
        <v>197</v>
      </c>
      <c r="E50" s="243">
        <v>90</v>
      </c>
      <c r="F50" s="244"/>
      <c r="G50" s="245">
        <f>ROUND(E50*F50,2)</f>
        <v>0</v>
      </c>
      <c r="H50" s="244"/>
      <c r="I50" s="245">
        <f>ROUND(E50*H50,2)</f>
        <v>0</v>
      </c>
      <c r="J50" s="244"/>
      <c r="K50" s="245">
        <f>ROUND(E50*J50,2)</f>
        <v>0</v>
      </c>
      <c r="L50" s="245">
        <v>12</v>
      </c>
      <c r="M50" s="245">
        <f>G50*(1+L50/100)</f>
        <v>0</v>
      </c>
      <c r="N50" s="243">
        <v>5.1299999999999998E-2</v>
      </c>
      <c r="O50" s="243">
        <f>ROUND(E50*N50,2)</f>
        <v>4.62</v>
      </c>
      <c r="P50" s="243">
        <v>0</v>
      </c>
      <c r="Q50" s="243">
        <f>ROUND(E50*P50,2)</f>
        <v>0</v>
      </c>
      <c r="R50" s="245"/>
      <c r="S50" s="245" t="s">
        <v>168</v>
      </c>
      <c r="T50" s="246" t="s">
        <v>169</v>
      </c>
      <c r="U50" s="221">
        <v>0</v>
      </c>
      <c r="V50" s="221">
        <f>ROUND(E50*U50,2)</f>
        <v>0</v>
      </c>
      <c r="W50" s="221"/>
      <c r="X50" s="221" t="s">
        <v>170</v>
      </c>
      <c r="Y50" s="221" t="s">
        <v>171</v>
      </c>
      <c r="Z50" s="210"/>
      <c r="AA50" s="210"/>
      <c r="AB50" s="210"/>
      <c r="AC50" s="210"/>
      <c r="AD50" s="210"/>
      <c r="AE50" s="210"/>
      <c r="AF50" s="210"/>
      <c r="AG50" s="210" t="s">
        <v>377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40">
        <v>42</v>
      </c>
      <c r="B51" s="241" t="s">
        <v>457</v>
      </c>
      <c r="C51" s="256" t="s">
        <v>458</v>
      </c>
      <c r="D51" s="242" t="s">
        <v>197</v>
      </c>
      <c r="E51" s="243">
        <v>9</v>
      </c>
      <c r="F51" s="244"/>
      <c r="G51" s="245">
        <f>ROUND(E51*F51,2)</f>
        <v>0</v>
      </c>
      <c r="H51" s="244"/>
      <c r="I51" s="245">
        <f>ROUND(E51*H51,2)</f>
        <v>0</v>
      </c>
      <c r="J51" s="244"/>
      <c r="K51" s="245">
        <f>ROUND(E51*J51,2)</f>
        <v>0</v>
      </c>
      <c r="L51" s="245">
        <v>12</v>
      </c>
      <c r="M51" s="245">
        <f>G51*(1+L51/100)</f>
        <v>0</v>
      </c>
      <c r="N51" s="243">
        <v>1.6379999999999999E-2</v>
      </c>
      <c r="O51" s="243">
        <f>ROUND(E51*N51,2)</f>
        <v>0.15</v>
      </c>
      <c r="P51" s="243">
        <v>0</v>
      </c>
      <c r="Q51" s="243">
        <f>ROUND(E51*P51,2)</f>
        <v>0</v>
      </c>
      <c r="R51" s="245"/>
      <c r="S51" s="245" t="s">
        <v>168</v>
      </c>
      <c r="T51" s="246" t="s">
        <v>169</v>
      </c>
      <c r="U51" s="221">
        <v>0</v>
      </c>
      <c r="V51" s="221">
        <f>ROUND(E51*U51,2)</f>
        <v>0</v>
      </c>
      <c r="W51" s="221"/>
      <c r="X51" s="221" t="s">
        <v>170</v>
      </c>
      <c r="Y51" s="221" t="s">
        <v>171</v>
      </c>
      <c r="Z51" s="210"/>
      <c r="AA51" s="210"/>
      <c r="AB51" s="210"/>
      <c r="AC51" s="210"/>
      <c r="AD51" s="210"/>
      <c r="AE51" s="210"/>
      <c r="AF51" s="210"/>
      <c r="AG51" s="210" t="s">
        <v>377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40">
        <v>43</v>
      </c>
      <c r="B52" s="241" t="s">
        <v>459</v>
      </c>
      <c r="C52" s="256" t="s">
        <v>460</v>
      </c>
      <c r="D52" s="242" t="s">
        <v>0</v>
      </c>
      <c r="E52" s="243">
        <v>478</v>
      </c>
      <c r="F52" s="244"/>
      <c r="G52" s="245">
        <f>ROUND(E52*F52,2)</f>
        <v>0</v>
      </c>
      <c r="H52" s="244"/>
      <c r="I52" s="245">
        <f>ROUND(E52*H52,2)</f>
        <v>0</v>
      </c>
      <c r="J52" s="244"/>
      <c r="K52" s="245">
        <f>ROUND(E52*J52,2)</f>
        <v>0</v>
      </c>
      <c r="L52" s="245">
        <v>12</v>
      </c>
      <c r="M52" s="245">
        <f>G52*(1+L52/100)</f>
        <v>0</v>
      </c>
      <c r="N52" s="243">
        <v>0</v>
      </c>
      <c r="O52" s="243">
        <f>ROUND(E52*N52,2)</f>
        <v>0</v>
      </c>
      <c r="P52" s="243">
        <v>0</v>
      </c>
      <c r="Q52" s="243">
        <f>ROUND(E52*P52,2)</f>
        <v>0</v>
      </c>
      <c r="R52" s="245"/>
      <c r="S52" s="245" t="s">
        <v>168</v>
      </c>
      <c r="T52" s="246" t="s">
        <v>169</v>
      </c>
      <c r="U52" s="221">
        <v>0</v>
      </c>
      <c r="V52" s="221">
        <f>ROUND(E52*U52,2)</f>
        <v>0</v>
      </c>
      <c r="W52" s="221"/>
      <c r="X52" s="221" t="s">
        <v>170</v>
      </c>
      <c r="Y52" s="221" t="s">
        <v>171</v>
      </c>
      <c r="Z52" s="210"/>
      <c r="AA52" s="210"/>
      <c r="AB52" s="210"/>
      <c r="AC52" s="210"/>
      <c r="AD52" s="210"/>
      <c r="AE52" s="210"/>
      <c r="AF52" s="210"/>
      <c r="AG52" s="210" t="s">
        <v>377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40">
        <v>44</v>
      </c>
      <c r="B53" s="241" t="s">
        <v>404</v>
      </c>
      <c r="C53" s="256" t="s">
        <v>405</v>
      </c>
      <c r="D53" s="242" t="s">
        <v>376</v>
      </c>
      <c r="E53" s="243">
        <v>834</v>
      </c>
      <c r="F53" s="244"/>
      <c r="G53" s="245">
        <f>ROUND(E53*F53,2)</f>
        <v>0</v>
      </c>
      <c r="H53" s="244"/>
      <c r="I53" s="245">
        <f>ROUND(E53*H53,2)</f>
        <v>0</v>
      </c>
      <c r="J53" s="244"/>
      <c r="K53" s="245">
        <f>ROUND(E53*J53,2)</f>
        <v>0</v>
      </c>
      <c r="L53" s="245">
        <v>12</v>
      </c>
      <c r="M53" s="245">
        <f>G53*(1+L53/100)</f>
        <v>0</v>
      </c>
      <c r="N53" s="243">
        <v>0</v>
      </c>
      <c r="O53" s="243">
        <f>ROUND(E53*N53,2)</f>
        <v>0</v>
      </c>
      <c r="P53" s="243">
        <v>0</v>
      </c>
      <c r="Q53" s="243">
        <f>ROUND(E53*P53,2)</f>
        <v>0</v>
      </c>
      <c r="R53" s="245"/>
      <c r="S53" s="245" t="s">
        <v>168</v>
      </c>
      <c r="T53" s="246" t="s">
        <v>169</v>
      </c>
      <c r="U53" s="221">
        <v>0</v>
      </c>
      <c r="V53" s="221">
        <f>ROUND(E53*U53,2)</f>
        <v>0</v>
      </c>
      <c r="W53" s="221"/>
      <c r="X53" s="221" t="s">
        <v>170</v>
      </c>
      <c r="Y53" s="221" t="s">
        <v>171</v>
      </c>
      <c r="Z53" s="210"/>
      <c r="AA53" s="210"/>
      <c r="AB53" s="210"/>
      <c r="AC53" s="210"/>
      <c r="AD53" s="210"/>
      <c r="AE53" s="210"/>
      <c r="AF53" s="210"/>
      <c r="AG53" s="210" t="s">
        <v>377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40">
        <v>45</v>
      </c>
      <c r="B54" s="241" t="s">
        <v>461</v>
      </c>
      <c r="C54" s="256" t="s">
        <v>462</v>
      </c>
      <c r="D54" s="242" t="s">
        <v>197</v>
      </c>
      <c r="E54" s="243">
        <v>90</v>
      </c>
      <c r="F54" s="244"/>
      <c r="G54" s="245">
        <f>ROUND(E54*F54,2)</f>
        <v>0</v>
      </c>
      <c r="H54" s="244"/>
      <c r="I54" s="245">
        <f>ROUND(E54*H54,2)</f>
        <v>0</v>
      </c>
      <c r="J54" s="244"/>
      <c r="K54" s="245">
        <f>ROUND(E54*J54,2)</f>
        <v>0</v>
      </c>
      <c r="L54" s="245">
        <v>12</v>
      </c>
      <c r="M54" s="245">
        <f>G54*(1+L54/100)</f>
        <v>0</v>
      </c>
      <c r="N54" s="243">
        <v>0</v>
      </c>
      <c r="O54" s="243">
        <f>ROUND(E54*N54,2)</f>
        <v>0</v>
      </c>
      <c r="P54" s="243">
        <v>0</v>
      </c>
      <c r="Q54" s="243">
        <f>ROUND(E54*P54,2)</f>
        <v>0</v>
      </c>
      <c r="R54" s="245"/>
      <c r="S54" s="245" t="s">
        <v>168</v>
      </c>
      <c r="T54" s="246" t="s">
        <v>169</v>
      </c>
      <c r="U54" s="221">
        <v>0</v>
      </c>
      <c r="V54" s="221">
        <f>ROUND(E54*U54,2)</f>
        <v>0</v>
      </c>
      <c r="W54" s="221"/>
      <c r="X54" s="221" t="s">
        <v>170</v>
      </c>
      <c r="Y54" s="221" t="s">
        <v>171</v>
      </c>
      <c r="Z54" s="210"/>
      <c r="AA54" s="210"/>
      <c r="AB54" s="210"/>
      <c r="AC54" s="210"/>
      <c r="AD54" s="210"/>
      <c r="AE54" s="210"/>
      <c r="AF54" s="210"/>
      <c r="AG54" s="210" t="s">
        <v>377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40">
        <v>46</v>
      </c>
      <c r="B55" s="241" t="s">
        <v>463</v>
      </c>
      <c r="C55" s="256" t="s">
        <v>464</v>
      </c>
      <c r="D55" s="242" t="s">
        <v>197</v>
      </c>
      <c r="E55" s="243">
        <v>99</v>
      </c>
      <c r="F55" s="244"/>
      <c r="G55" s="245">
        <f>ROUND(E55*F55,2)</f>
        <v>0</v>
      </c>
      <c r="H55" s="244"/>
      <c r="I55" s="245">
        <f>ROUND(E55*H55,2)</f>
        <v>0</v>
      </c>
      <c r="J55" s="244"/>
      <c r="K55" s="245">
        <f>ROUND(E55*J55,2)</f>
        <v>0</v>
      </c>
      <c r="L55" s="245">
        <v>12</v>
      </c>
      <c r="M55" s="245">
        <f>G55*(1+L55/100)</f>
        <v>0</v>
      </c>
      <c r="N55" s="243">
        <v>0</v>
      </c>
      <c r="O55" s="243">
        <f>ROUND(E55*N55,2)</f>
        <v>0</v>
      </c>
      <c r="P55" s="243">
        <v>0</v>
      </c>
      <c r="Q55" s="243">
        <f>ROUND(E55*P55,2)</f>
        <v>0</v>
      </c>
      <c r="R55" s="245"/>
      <c r="S55" s="245" t="s">
        <v>168</v>
      </c>
      <c r="T55" s="246" t="s">
        <v>169</v>
      </c>
      <c r="U55" s="221">
        <v>0</v>
      </c>
      <c r="V55" s="221">
        <f>ROUND(E55*U55,2)</f>
        <v>0</v>
      </c>
      <c r="W55" s="221"/>
      <c r="X55" s="221" t="s">
        <v>170</v>
      </c>
      <c r="Y55" s="221" t="s">
        <v>171</v>
      </c>
      <c r="Z55" s="210"/>
      <c r="AA55" s="210"/>
      <c r="AB55" s="210"/>
      <c r="AC55" s="210"/>
      <c r="AD55" s="210"/>
      <c r="AE55" s="210"/>
      <c r="AF55" s="210"/>
      <c r="AG55" s="210" t="s">
        <v>377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40">
        <v>47</v>
      </c>
      <c r="B56" s="241" t="s">
        <v>406</v>
      </c>
      <c r="C56" s="256" t="s">
        <v>407</v>
      </c>
      <c r="D56" s="242" t="s">
        <v>197</v>
      </c>
      <c r="E56" s="243">
        <v>36</v>
      </c>
      <c r="F56" s="244"/>
      <c r="G56" s="245">
        <f>ROUND(E56*F56,2)</f>
        <v>0</v>
      </c>
      <c r="H56" s="244"/>
      <c r="I56" s="245">
        <f>ROUND(E56*H56,2)</f>
        <v>0</v>
      </c>
      <c r="J56" s="244"/>
      <c r="K56" s="245">
        <f>ROUND(E56*J56,2)</f>
        <v>0</v>
      </c>
      <c r="L56" s="245">
        <v>12</v>
      </c>
      <c r="M56" s="245">
        <f>G56*(1+L56/100)</f>
        <v>0</v>
      </c>
      <c r="N56" s="243">
        <v>0</v>
      </c>
      <c r="O56" s="243">
        <f>ROUND(E56*N56,2)</f>
        <v>0</v>
      </c>
      <c r="P56" s="243">
        <v>0</v>
      </c>
      <c r="Q56" s="243">
        <f>ROUND(E56*P56,2)</f>
        <v>0</v>
      </c>
      <c r="R56" s="245"/>
      <c r="S56" s="245" t="s">
        <v>168</v>
      </c>
      <c r="T56" s="246" t="s">
        <v>169</v>
      </c>
      <c r="U56" s="221">
        <v>0</v>
      </c>
      <c r="V56" s="221">
        <f>ROUND(E56*U56,2)</f>
        <v>0</v>
      </c>
      <c r="W56" s="221"/>
      <c r="X56" s="221" t="s">
        <v>170</v>
      </c>
      <c r="Y56" s="221" t="s">
        <v>171</v>
      </c>
      <c r="Z56" s="210"/>
      <c r="AA56" s="210"/>
      <c r="AB56" s="210"/>
      <c r="AC56" s="210"/>
      <c r="AD56" s="210"/>
      <c r="AE56" s="210"/>
      <c r="AF56" s="210"/>
      <c r="AG56" s="210" t="s">
        <v>377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ht="22.5" outlineLevel="1" x14ac:dyDescent="0.2">
      <c r="A57" s="240">
        <v>48</v>
      </c>
      <c r="B57" s="241" t="s">
        <v>413</v>
      </c>
      <c r="C57" s="256" t="s">
        <v>414</v>
      </c>
      <c r="D57" s="242" t="s">
        <v>203</v>
      </c>
      <c r="E57" s="243">
        <v>2.879</v>
      </c>
      <c r="F57" s="244"/>
      <c r="G57" s="245">
        <f>ROUND(E57*F57,2)</f>
        <v>0</v>
      </c>
      <c r="H57" s="244"/>
      <c r="I57" s="245">
        <f>ROUND(E57*H57,2)</f>
        <v>0</v>
      </c>
      <c r="J57" s="244"/>
      <c r="K57" s="245">
        <f>ROUND(E57*J57,2)</f>
        <v>0</v>
      </c>
      <c r="L57" s="245">
        <v>12</v>
      </c>
      <c r="M57" s="245">
        <f>G57*(1+L57/100)</f>
        <v>0</v>
      </c>
      <c r="N57" s="243">
        <v>0</v>
      </c>
      <c r="O57" s="243">
        <f>ROUND(E57*N57,2)</f>
        <v>0</v>
      </c>
      <c r="P57" s="243">
        <v>0</v>
      </c>
      <c r="Q57" s="243">
        <f>ROUND(E57*P57,2)</f>
        <v>0</v>
      </c>
      <c r="R57" s="245"/>
      <c r="S57" s="245" t="s">
        <v>168</v>
      </c>
      <c r="T57" s="246" t="s">
        <v>169</v>
      </c>
      <c r="U57" s="221">
        <v>0</v>
      </c>
      <c r="V57" s="221">
        <f>ROUND(E57*U57,2)</f>
        <v>0</v>
      </c>
      <c r="W57" s="221"/>
      <c r="X57" s="221" t="s">
        <v>170</v>
      </c>
      <c r="Y57" s="221" t="s">
        <v>171</v>
      </c>
      <c r="Z57" s="210"/>
      <c r="AA57" s="210"/>
      <c r="AB57" s="210"/>
      <c r="AC57" s="210"/>
      <c r="AD57" s="210"/>
      <c r="AE57" s="210"/>
      <c r="AF57" s="210"/>
      <c r="AG57" s="210" t="s">
        <v>377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40">
        <v>49</v>
      </c>
      <c r="B58" s="241" t="s">
        <v>415</v>
      </c>
      <c r="C58" s="256" t="s">
        <v>416</v>
      </c>
      <c r="D58" s="242" t="s">
        <v>376</v>
      </c>
      <c r="E58" s="243">
        <v>834</v>
      </c>
      <c r="F58" s="244"/>
      <c r="G58" s="245">
        <f>ROUND(E58*F58,2)</f>
        <v>0</v>
      </c>
      <c r="H58" s="244"/>
      <c r="I58" s="245">
        <f>ROUND(E58*H58,2)</f>
        <v>0</v>
      </c>
      <c r="J58" s="244"/>
      <c r="K58" s="245">
        <f>ROUND(E58*J58,2)</f>
        <v>0</v>
      </c>
      <c r="L58" s="245">
        <v>12</v>
      </c>
      <c r="M58" s="245">
        <f>G58*(1+L58/100)</f>
        <v>0</v>
      </c>
      <c r="N58" s="243">
        <v>0.15012</v>
      </c>
      <c r="O58" s="243">
        <f>ROUND(E58*N58,2)</f>
        <v>125.2</v>
      </c>
      <c r="P58" s="243">
        <v>0</v>
      </c>
      <c r="Q58" s="243">
        <f>ROUND(E58*P58,2)</f>
        <v>0</v>
      </c>
      <c r="R58" s="245"/>
      <c r="S58" s="245" t="s">
        <v>168</v>
      </c>
      <c r="T58" s="246" t="s">
        <v>169</v>
      </c>
      <c r="U58" s="221">
        <v>0</v>
      </c>
      <c r="V58" s="221">
        <f>ROUND(E58*U58,2)</f>
        <v>0</v>
      </c>
      <c r="W58" s="221"/>
      <c r="X58" s="221" t="s">
        <v>170</v>
      </c>
      <c r="Y58" s="221" t="s">
        <v>171</v>
      </c>
      <c r="Z58" s="210"/>
      <c r="AA58" s="210"/>
      <c r="AB58" s="210"/>
      <c r="AC58" s="210"/>
      <c r="AD58" s="210"/>
      <c r="AE58" s="210"/>
      <c r="AF58" s="210"/>
      <c r="AG58" s="210" t="s">
        <v>377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40">
        <v>50</v>
      </c>
      <c r="B59" s="241" t="s">
        <v>417</v>
      </c>
      <c r="C59" s="256" t="s">
        <v>418</v>
      </c>
      <c r="D59" s="242" t="s">
        <v>376</v>
      </c>
      <c r="E59" s="243">
        <v>834</v>
      </c>
      <c r="F59" s="244"/>
      <c r="G59" s="245">
        <f>ROUND(E59*F59,2)</f>
        <v>0</v>
      </c>
      <c r="H59" s="244"/>
      <c r="I59" s="245">
        <f>ROUND(E59*H59,2)</f>
        <v>0</v>
      </c>
      <c r="J59" s="244"/>
      <c r="K59" s="245">
        <f>ROUND(E59*J59,2)</f>
        <v>0</v>
      </c>
      <c r="L59" s="245">
        <v>12</v>
      </c>
      <c r="M59" s="245">
        <f>G59*(1+L59/100)</f>
        <v>0</v>
      </c>
      <c r="N59" s="243">
        <v>8.3400000000000002E-3</v>
      </c>
      <c r="O59" s="243">
        <f>ROUND(E59*N59,2)</f>
        <v>6.96</v>
      </c>
      <c r="P59" s="243">
        <v>0</v>
      </c>
      <c r="Q59" s="243">
        <f>ROUND(E59*P59,2)</f>
        <v>0</v>
      </c>
      <c r="R59" s="245"/>
      <c r="S59" s="245" t="s">
        <v>168</v>
      </c>
      <c r="T59" s="246" t="s">
        <v>169</v>
      </c>
      <c r="U59" s="221">
        <v>0</v>
      </c>
      <c r="V59" s="221">
        <f>ROUND(E59*U59,2)</f>
        <v>0</v>
      </c>
      <c r="W59" s="221"/>
      <c r="X59" s="221" t="s">
        <v>170</v>
      </c>
      <c r="Y59" s="221" t="s">
        <v>171</v>
      </c>
      <c r="Z59" s="210"/>
      <c r="AA59" s="210"/>
      <c r="AB59" s="210"/>
      <c r="AC59" s="210"/>
      <c r="AD59" s="210"/>
      <c r="AE59" s="210"/>
      <c r="AF59" s="210"/>
      <c r="AG59" s="210" t="s">
        <v>377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40">
        <v>51</v>
      </c>
      <c r="B60" s="241" t="s">
        <v>419</v>
      </c>
      <c r="C60" s="256" t="s">
        <v>420</v>
      </c>
      <c r="D60" s="242" t="s">
        <v>0</v>
      </c>
      <c r="E60" s="243">
        <v>14937.462</v>
      </c>
      <c r="F60" s="244"/>
      <c r="G60" s="245">
        <f>ROUND(E60*F60,2)</f>
        <v>0</v>
      </c>
      <c r="H60" s="244"/>
      <c r="I60" s="245">
        <f>ROUND(E60*H60,2)</f>
        <v>0</v>
      </c>
      <c r="J60" s="244"/>
      <c r="K60" s="245">
        <f>ROUND(E60*J60,2)</f>
        <v>0</v>
      </c>
      <c r="L60" s="245">
        <v>12</v>
      </c>
      <c r="M60" s="245">
        <f>G60*(1+L60/100)</f>
        <v>0</v>
      </c>
      <c r="N60" s="243">
        <v>0</v>
      </c>
      <c r="O60" s="243">
        <f>ROUND(E60*N60,2)</f>
        <v>0</v>
      </c>
      <c r="P60" s="243">
        <v>0</v>
      </c>
      <c r="Q60" s="243">
        <f>ROUND(E60*P60,2)</f>
        <v>0</v>
      </c>
      <c r="R60" s="245"/>
      <c r="S60" s="245" t="s">
        <v>168</v>
      </c>
      <c r="T60" s="246" t="s">
        <v>169</v>
      </c>
      <c r="U60" s="221">
        <v>0</v>
      </c>
      <c r="V60" s="221">
        <f>ROUND(E60*U60,2)</f>
        <v>0</v>
      </c>
      <c r="W60" s="221"/>
      <c r="X60" s="221" t="s">
        <v>170</v>
      </c>
      <c r="Y60" s="221" t="s">
        <v>171</v>
      </c>
      <c r="Z60" s="210"/>
      <c r="AA60" s="210"/>
      <c r="AB60" s="210"/>
      <c r="AC60" s="210"/>
      <c r="AD60" s="210"/>
      <c r="AE60" s="210"/>
      <c r="AF60" s="210"/>
      <c r="AG60" s="210" t="s">
        <v>377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6" t="s">
        <v>163</v>
      </c>
      <c r="B61" s="227" t="s">
        <v>125</v>
      </c>
      <c r="C61" s="253" t="s">
        <v>126</v>
      </c>
      <c r="D61" s="228"/>
      <c r="E61" s="229"/>
      <c r="F61" s="230"/>
      <c r="G61" s="230">
        <f>SUMIF(AG62:AG62,"&lt;&gt;NOR",G62:G62)</f>
        <v>0</v>
      </c>
      <c r="H61" s="230"/>
      <c r="I61" s="230">
        <f>SUM(I62:I62)</f>
        <v>0</v>
      </c>
      <c r="J61" s="230"/>
      <c r="K61" s="230">
        <f>SUM(K62:K62)</f>
        <v>0</v>
      </c>
      <c r="L61" s="230"/>
      <c r="M61" s="230">
        <f>SUM(M62:M62)</f>
        <v>0</v>
      </c>
      <c r="N61" s="229"/>
      <c r="O61" s="229">
        <f>SUM(O62:O62)</f>
        <v>12.41</v>
      </c>
      <c r="P61" s="229"/>
      <c r="Q61" s="229">
        <f>SUM(Q62:Q62)</f>
        <v>0</v>
      </c>
      <c r="R61" s="230"/>
      <c r="S61" s="230"/>
      <c r="T61" s="231"/>
      <c r="U61" s="225"/>
      <c r="V61" s="225">
        <f>SUM(V62:V62)</f>
        <v>0</v>
      </c>
      <c r="W61" s="225"/>
      <c r="X61" s="225"/>
      <c r="Y61" s="225"/>
      <c r="AG61" t="s">
        <v>164</v>
      </c>
    </row>
    <row r="62" spans="1:60" ht="22.5" outlineLevel="1" x14ac:dyDescent="0.2">
      <c r="A62" s="240">
        <v>52</v>
      </c>
      <c r="B62" s="241" t="s">
        <v>465</v>
      </c>
      <c r="C62" s="256" t="s">
        <v>466</v>
      </c>
      <c r="D62" s="242" t="s">
        <v>197</v>
      </c>
      <c r="E62" s="243">
        <v>153</v>
      </c>
      <c r="F62" s="244"/>
      <c r="G62" s="245">
        <f>ROUND(E62*F62,2)</f>
        <v>0</v>
      </c>
      <c r="H62" s="244"/>
      <c r="I62" s="245">
        <f>ROUND(E62*H62,2)</f>
        <v>0</v>
      </c>
      <c r="J62" s="244"/>
      <c r="K62" s="245">
        <f>ROUND(E62*J62,2)</f>
        <v>0</v>
      </c>
      <c r="L62" s="245">
        <v>12</v>
      </c>
      <c r="M62" s="245">
        <f>G62*(1+L62/100)</f>
        <v>0</v>
      </c>
      <c r="N62" s="243">
        <v>8.1089999999999995E-2</v>
      </c>
      <c r="O62" s="243">
        <f>ROUND(E62*N62,2)</f>
        <v>12.41</v>
      </c>
      <c r="P62" s="243">
        <v>0</v>
      </c>
      <c r="Q62" s="243">
        <f>ROUND(E62*P62,2)</f>
        <v>0</v>
      </c>
      <c r="R62" s="245"/>
      <c r="S62" s="245" t="s">
        <v>168</v>
      </c>
      <c r="T62" s="246" t="s">
        <v>169</v>
      </c>
      <c r="U62" s="221">
        <v>0</v>
      </c>
      <c r="V62" s="221">
        <f>ROUND(E62*U62,2)</f>
        <v>0</v>
      </c>
      <c r="W62" s="221"/>
      <c r="X62" s="221" t="s">
        <v>170</v>
      </c>
      <c r="Y62" s="221" t="s">
        <v>171</v>
      </c>
      <c r="Z62" s="210"/>
      <c r="AA62" s="210"/>
      <c r="AB62" s="210"/>
      <c r="AC62" s="210"/>
      <c r="AD62" s="210"/>
      <c r="AE62" s="210"/>
      <c r="AF62" s="210"/>
      <c r="AG62" s="210" t="s">
        <v>377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x14ac:dyDescent="0.2">
      <c r="A63" s="226" t="s">
        <v>163</v>
      </c>
      <c r="B63" s="227" t="s">
        <v>117</v>
      </c>
      <c r="C63" s="253" t="s">
        <v>118</v>
      </c>
      <c r="D63" s="228"/>
      <c r="E63" s="229"/>
      <c r="F63" s="230"/>
      <c r="G63" s="230">
        <f>SUMIF(AG64:AG69,"&lt;&gt;NOR",G64:G69)</f>
        <v>0</v>
      </c>
      <c r="H63" s="230"/>
      <c r="I63" s="230">
        <f>SUM(I64:I69)</f>
        <v>0</v>
      </c>
      <c r="J63" s="230"/>
      <c r="K63" s="230">
        <f>SUM(K64:K69)</f>
        <v>0</v>
      </c>
      <c r="L63" s="230"/>
      <c r="M63" s="230">
        <f>SUM(M64:M69)</f>
        <v>0</v>
      </c>
      <c r="N63" s="229"/>
      <c r="O63" s="229">
        <f>SUM(O64:O69)</f>
        <v>0</v>
      </c>
      <c r="P63" s="229"/>
      <c r="Q63" s="229">
        <f>SUM(Q64:Q69)</f>
        <v>0</v>
      </c>
      <c r="R63" s="230"/>
      <c r="S63" s="230"/>
      <c r="T63" s="231"/>
      <c r="U63" s="225"/>
      <c r="V63" s="225">
        <f>SUM(V64:V69)</f>
        <v>0</v>
      </c>
      <c r="W63" s="225"/>
      <c r="X63" s="225"/>
      <c r="Y63" s="225"/>
      <c r="AG63" t="s">
        <v>164</v>
      </c>
    </row>
    <row r="64" spans="1:60" outlineLevel="1" x14ac:dyDescent="0.2">
      <c r="A64" s="240">
        <v>53</v>
      </c>
      <c r="B64" s="241" t="s">
        <v>467</v>
      </c>
      <c r="C64" s="256" t="s">
        <v>468</v>
      </c>
      <c r="D64" s="242" t="s">
        <v>469</v>
      </c>
      <c r="E64" s="243">
        <v>42</v>
      </c>
      <c r="F64" s="244"/>
      <c r="G64" s="245">
        <f>ROUND(E64*F64,2)</f>
        <v>0</v>
      </c>
      <c r="H64" s="244"/>
      <c r="I64" s="245">
        <f>ROUND(E64*H64,2)</f>
        <v>0</v>
      </c>
      <c r="J64" s="244"/>
      <c r="K64" s="245">
        <f>ROUND(E64*J64,2)</f>
        <v>0</v>
      </c>
      <c r="L64" s="245">
        <v>12</v>
      </c>
      <c r="M64" s="245">
        <f>G64*(1+L64/100)</f>
        <v>0</v>
      </c>
      <c r="N64" s="243">
        <v>0</v>
      </c>
      <c r="O64" s="243">
        <f>ROUND(E64*N64,2)</f>
        <v>0</v>
      </c>
      <c r="P64" s="243">
        <v>0</v>
      </c>
      <c r="Q64" s="243">
        <f>ROUND(E64*P64,2)</f>
        <v>0</v>
      </c>
      <c r="R64" s="245"/>
      <c r="S64" s="245" t="s">
        <v>168</v>
      </c>
      <c r="T64" s="246" t="s">
        <v>169</v>
      </c>
      <c r="U64" s="221">
        <v>0</v>
      </c>
      <c r="V64" s="221">
        <f>ROUND(E64*U64,2)</f>
        <v>0</v>
      </c>
      <c r="W64" s="221"/>
      <c r="X64" s="221" t="s">
        <v>170</v>
      </c>
      <c r="Y64" s="221" t="s">
        <v>171</v>
      </c>
      <c r="Z64" s="210"/>
      <c r="AA64" s="210"/>
      <c r="AB64" s="210"/>
      <c r="AC64" s="210"/>
      <c r="AD64" s="210"/>
      <c r="AE64" s="210"/>
      <c r="AF64" s="210"/>
      <c r="AG64" s="210" t="s">
        <v>470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40">
        <v>54</v>
      </c>
      <c r="B65" s="241" t="s">
        <v>471</v>
      </c>
      <c r="C65" s="256" t="s">
        <v>472</v>
      </c>
      <c r="D65" s="242" t="s">
        <v>469</v>
      </c>
      <c r="E65" s="243">
        <v>24</v>
      </c>
      <c r="F65" s="244"/>
      <c r="G65" s="245">
        <f>ROUND(E65*F65,2)</f>
        <v>0</v>
      </c>
      <c r="H65" s="244"/>
      <c r="I65" s="245">
        <f>ROUND(E65*H65,2)</f>
        <v>0</v>
      </c>
      <c r="J65" s="244"/>
      <c r="K65" s="245">
        <f>ROUND(E65*J65,2)</f>
        <v>0</v>
      </c>
      <c r="L65" s="245">
        <v>12</v>
      </c>
      <c r="M65" s="245">
        <f>G65*(1+L65/100)</f>
        <v>0</v>
      </c>
      <c r="N65" s="243">
        <v>0</v>
      </c>
      <c r="O65" s="243">
        <f>ROUND(E65*N65,2)</f>
        <v>0</v>
      </c>
      <c r="P65" s="243">
        <v>0</v>
      </c>
      <c r="Q65" s="243">
        <f>ROUND(E65*P65,2)</f>
        <v>0</v>
      </c>
      <c r="R65" s="245"/>
      <c r="S65" s="245" t="s">
        <v>168</v>
      </c>
      <c r="T65" s="246" t="s">
        <v>169</v>
      </c>
      <c r="U65" s="221">
        <v>0</v>
      </c>
      <c r="V65" s="221">
        <f>ROUND(E65*U65,2)</f>
        <v>0</v>
      </c>
      <c r="W65" s="221"/>
      <c r="X65" s="221" t="s">
        <v>170</v>
      </c>
      <c r="Y65" s="221" t="s">
        <v>171</v>
      </c>
      <c r="Z65" s="210"/>
      <c r="AA65" s="210"/>
      <c r="AB65" s="210"/>
      <c r="AC65" s="210"/>
      <c r="AD65" s="210"/>
      <c r="AE65" s="210"/>
      <c r="AF65" s="210"/>
      <c r="AG65" s="210" t="s">
        <v>470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40">
        <v>55</v>
      </c>
      <c r="B66" s="241" t="s">
        <v>473</v>
      </c>
      <c r="C66" s="256" t="s">
        <v>474</v>
      </c>
      <c r="D66" s="242" t="s">
        <v>475</v>
      </c>
      <c r="E66" s="243">
        <v>42</v>
      </c>
      <c r="F66" s="244"/>
      <c r="G66" s="245">
        <f>ROUND(E66*F66,2)</f>
        <v>0</v>
      </c>
      <c r="H66" s="244"/>
      <c r="I66" s="245">
        <f>ROUND(E66*H66,2)</f>
        <v>0</v>
      </c>
      <c r="J66" s="244"/>
      <c r="K66" s="245">
        <f>ROUND(E66*J66,2)</f>
        <v>0</v>
      </c>
      <c r="L66" s="245">
        <v>12</v>
      </c>
      <c r="M66" s="245">
        <f>G66*(1+L66/100)</f>
        <v>0</v>
      </c>
      <c r="N66" s="243">
        <v>0</v>
      </c>
      <c r="O66" s="243">
        <f>ROUND(E66*N66,2)</f>
        <v>0</v>
      </c>
      <c r="P66" s="243">
        <v>0</v>
      </c>
      <c r="Q66" s="243">
        <f>ROUND(E66*P66,2)</f>
        <v>0</v>
      </c>
      <c r="R66" s="245"/>
      <c r="S66" s="245" t="s">
        <v>168</v>
      </c>
      <c r="T66" s="246" t="s">
        <v>169</v>
      </c>
      <c r="U66" s="221">
        <v>0</v>
      </c>
      <c r="V66" s="221">
        <f>ROUND(E66*U66,2)</f>
        <v>0</v>
      </c>
      <c r="W66" s="221"/>
      <c r="X66" s="221" t="s">
        <v>217</v>
      </c>
      <c r="Y66" s="221" t="s">
        <v>171</v>
      </c>
      <c r="Z66" s="210"/>
      <c r="AA66" s="210"/>
      <c r="AB66" s="210"/>
      <c r="AC66" s="210"/>
      <c r="AD66" s="210"/>
      <c r="AE66" s="210"/>
      <c r="AF66" s="210"/>
      <c r="AG66" s="210" t="s">
        <v>412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ht="22.5" outlineLevel="1" x14ac:dyDescent="0.2">
      <c r="A67" s="240">
        <v>56</v>
      </c>
      <c r="B67" s="241" t="s">
        <v>476</v>
      </c>
      <c r="C67" s="256" t="s">
        <v>477</v>
      </c>
      <c r="D67" s="242" t="s">
        <v>475</v>
      </c>
      <c r="E67" s="243">
        <v>1</v>
      </c>
      <c r="F67" s="244"/>
      <c r="G67" s="245">
        <f>ROUND(E67*F67,2)</f>
        <v>0</v>
      </c>
      <c r="H67" s="244"/>
      <c r="I67" s="245">
        <f>ROUND(E67*H67,2)</f>
        <v>0</v>
      </c>
      <c r="J67" s="244"/>
      <c r="K67" s="245">
        <f>ROUND(E67*J67,2)</f>
        <v>0</v>
      </c>
      <c r="L67" s="245">
        <v>12</v>
      </c>
      <c r="M67" s="245">
        <f>G67*(1+L67/100)</f>
        <v>0</v>
      </c>
      <c r="N67" s="243">
        <v>0</v>
      </c>
      <c r="O67" s="243">
        <f>ROUND(E67*N67,2)</f>
        <v>0</v>
      </c>
      <c r="P67" s="243">
        <v>0</v>
      </c>
      <c r="Q67" s="243">
        <f>ROUND(E67*P67,2)</f>
        <v>0</v>
      </c>
      <c r="R67" s="245"/>
      <c r="S67" s="245" t="s">
        <v>168</v>
      </c>
      <c r="T67" s="246" t="s">
        <v>169</v>
      </c>
      <c r="U67" s="221">
        <v>0</v>
      </c>
      <c r="V67" s="221">
        <f>ROUND(E67*U67,2)</f>
        <v>0</v>
      </c>
      <c r="W67" s="221"/>
      <c r="X67" s="221" t="s">
        <v>170</v>
      </c>
      <c r="Y67" s="221" t="s">
        <v>171</v>
      </c>
      <c r="Z67" s="210"/>
      <c r="AA67" s="210"/>
      <c r="AB67" s="210"/>
      <c r="AC67" s="210"/>
      <c r="AD67" s="210"/>
      <c r="AE67" s="210"/>
      <c r="AF67" s="210"/>
      <c r="AG67" s="210" t="s">
        <v>470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40">
        <v>57</v>
      </c>
      <c r="B68" s="241" t="s">
        <v>478</v>
      </c>
      <c r="C68" s="256" t="s">
        <v>479</v>
      </c>
      <c r="D68" s="242" t="s">
        <v>197</v>
      </c>
      <c r="E68" s="243">
        <v>1</v>
      </c>
      <c r="F68" s="244"/>
      <c r="G68" s="245">
        <f>ROUND(E68*F68,2)</f>
        <v>0</v>
      </c>
      <c r="H68" s="244"/>
      <c r="I68" s="245">
        <f>ROUND(E68*H68,2)</f>
        <v>0</v>
      </c>
      <c r="J68" s="244"/>
      <c r="K68" s="245">
        <f>ROUND(E68*J68,2)</f>
        <v>0</v>
      </c>
      <c r="L68" s="245">
        <v>12</v>
      </c>
      <c r="M68" s="245">
        <f>G68*(1+L68/100)</f>
        <v>0</v>
      </c>
      <c r="N68" s="243">
        <v>0</v>
      </c>
      <c r="O68" s="243">
        <f>ROUND(E68*N68,2)</f>
        <v>0</v>
      </c>
      <c r="P68" s="243">
        <v>0</v>
      </c>
      <c r="Q68" s="243">
        <f>ROUND(E68*P68,2)</f>
        <v>0</v>
      </c>
      <c r="R68" s="245"/>
      <c r="S68" s="245" t="s">
        <v>168</v>
      </c>
      <c r="T68" s="246" t="s">
        <v>169</v>
      </c>
      <c r="U68" s="221">
        <v>0</v>
      </c>
      <c r="V68" s="221">
        <f>ROUND(E68*U68,2)</f>
        <v>0</v>
      </c>
      <c r="W68" s="221"/>
      <c r="X68" s="221" t="s">
        <v>217</v>
      </c>
      <c r="Y68" s="221" t="s">
        <v>171</v>
      </c>
      <c r="Z68" s="210"/>
      <c r="AA68" s="210"/>
      <c r="AB68" s="210"/>
      <c r="AC68" s="210"/>
      <c r="AD68" s="210"/>
      <c r="AE68" s="210"/>
      <c r="AF68" s="210"/>
      <c r="AG68" s="210" t="s">
        <v>412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3">
        <v>58</v>
      </c>
      <c r="B69" s="234" t="s">
        <v>480</v>
      </c>
      <c r="C69" s="254" t="s">
        <v>481</v>
      </c>
      <c r="D69" s="235" t="s">
        <v>197</v>
      </c>
      <c r="E69" s="236">
        <v>1</v>
      </c>
      <c r="F69" s="237"/>
      <c r="G69" s="238">
        <f>ROUND(E69*F69,2)</f>
        <v>0</v>
      </c>
      <c r="H69" s="237"/>
      <c r="I69" s="238">
        <f>ROUND(E69*H69,2)</f>
        <v>0</v>
      </c>
      <c r="J69" s="237"/>
      <c r="K69" s="238">
        <f>ROUND(E69*J69,2)</f>
        <v>0</v>
      </c>
      <c r="L69" s="238">
        <v>12</v>
      </c>
      <c r="M69" s="238">
        <f>G69*(1+L69/100)</f>
        <v>0</v>
      </c>
      <c r="N69" s="236">
        <v>0</v>
      </c>
      <c r="O69" s="236">
        <f>ROUND(E69*N69,2)</f>
        <v>0</v>
      </c>
      <c r="P69" s="236">
        <v>0</v>
      </c>
      <c r="Q69" s="236">
        <f>ROUND(E69*P69,2)</f>
        <v>0</v>
      </c>
      <c r="R69" s="238"/>
      <c r="S69" s="238" t="s">
        <v>168</v>
      </c>
      <c r="T69" s="239" t="s">
        <v>169</v>
      </c>
      <c r="U69" s="221">
        <v>0</v>
      </c>
      <c r="V69" s="221">
        <f>ROUND(E69*U69,2)</f>
        <v>0</v>
      </c>
      <c r="W69" s="221"/>
      <c r="X69" s="221" t="s">
        <v>217</v>
      </c>
      <c r="Y69" s="221" t="s">
        <v>171</v>
      </c>
      <c r="Z69" s="210"/>
      <c r="AA69" s="210"/>
      <c r="AB69" s="210"/>
      <c r="AC69" s="210"/>
      <c r="AD69" s="210"/>
      <c r="AE69" s="210"/>
      <c r="AF69" s="210"/>
      <c r="AG69" s="210" t="s">
        <v>412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3"/>
      <c r="B70" s="4"/>
      <c r="C70" s="262"/>
      <c r="D70" s="6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AE70">
        <v>12</v>
      </c>
      <c r="AF70">
        <v>21</v>
      </c>
      <c r="AG70" t="s">
        <v>149</v>
      </c>
    </row>
    <row r="71" spans="1:60" x14ac:dyDescent="0.2">
      <c r="A71" s="213"/>
      <c r="B71" s="214" t="s">
        <v>29</v>
      </c>
      <c r="C71" s="263"/>
      <c r="D71" s="215"/>
      <c r="E71" s="216"/>
      <c r="F71" s="216"/>
      <c r="G71" s="232">
        <f>G8+G31+G61+G63</f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AE71">
        <f>SUMIF(L7:L69,AE70,G7:G69)</f>
        <v>0</v>
      </c>
      <c r="AF71">
        <f>SUMIF(L7:L69,AF70,G7:G69)</f>
        <v>0</v>
      </c>
      <c r="AG71" t="s">
        <v>252</v>
      </c>
    </row>
    <row r="72" spans="1:60" x14ac:dyDescent="0.2">
      <c r="C72" s="264"/>
      <c r="D72" s="10"/>
      <c r="AG72" t="s">
        <v>253</v>
      </c>
    </row>
    <row r="73" spans="1:60" x14ac:dyDescent="0.2">
      <c r="D73" s="10"/>
    </row>
    <row r="74" spans="1:60" x14ac:dyDescent="0.2">
      <c r="D74" s="10"/>
    </row>
    <row r="75" spans="1:60" x14ac:dyDescent="0.2">
      <c r="D75" s="10"/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ZF/7NW7WI5Yfhm4i9GVhRkzt72yYzzPHlEGDdkr6jD/CZPMi2+xoCFO+koiPW6lVz/eFFHfsUOpbcWz0s/MiQ==" saltValue="eAFT2rYw9LOnAgUvZ9tNmQ==" spinCount="100000" sheet="1" formatRows="0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01"/>
  <sheetViews>
    <sheetView showGridLines="0" tabSelected="1" topLeftCell="B1" zoomScaleNormal="100" zoomScaleSheetLayoutView="75" workbookViewId="0">
      <selection activeCell="B1" sqref="B1:J1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SUMIF(F83:F97,A16,I83:I97)+SUMIF(F83:F97,"PSU",I83:I97)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SUMIF(F83:F97,A17,I83:I97)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SUMIF(F83:F97,A18,I83:I97)</f>
        <v>0</v>
      </c>
      <c r="J18" s="85"/>
    </row>
    <row r="19" spans="1:10" ht="23.25" customHeight="1" x14ac:dyDescent="0.2">
      <c r="A19" s="194" t="s">
        <v>134</v>
      </c>
      <c r="B19" s="38" t="s">
        <v>27</v>
      </c>
      <c r="C19" s="62"/>
      <c r="D19" s="63"/>
      <c r="E19" s="83"/>
      <c r="F19" s="84"/>
      <c r="G19" s="83"/>
      <c r="H19" s="84"/>
      <c r="I19" s="83">
        <f>SUMIF(F83:F97,A19,I83:I97)</f>
        <v>0</v>
      </c>
      <c r="J19" s="85"/>
    </row>
    <row r="20" spans="1:10" ht="23.25" customHeight="1" x14ac:dyDescent="0.2">
      <c r="A20" s="194" t="s">
        <v>135</v>
      </c>
      <c r="B20" s="38" t="s">
        <v>28</v>
      </c>
      <c r="C20" s="62"/>
      <c r="D20" s="63"/>
      <c r="E20" s="83"/>
      <c r="F20" s="84"/>
      <c r="G20" s="83"/>
      <c r="H20" s="84"/>
      <c r="I20" s="83">
        <f>SUMIF(F83:F97,A20,I83:I97)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83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 t="s">
        <v>45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46</v>
      </c>
      <c r="C39" s="145"/>
      <c r="D39" s="145"/>
      <c r="E39" s="145"/>
      <c r="F39" s="146">
        <f>'M5-1 A Pol'!AE53+'M5-1 B Pol'!AE47+'M5-1 C Pol'!AE51+'M5-1 D Pol'!AE48+'M5-1 N1 Pol'!AE52+'M5-1 N23 Pol'!AE49+'M5-1 N45 Pol'!AE40+'M5-1 N6 Pol'!AE37+'M5-1 N7 Pol'!AE37+'M5-1 PR Pol'!AE50+'M5-1 S1 Pol'!AE45+'M5-1 S2 Pol'!AE47+'M5-1 S3 Pol'!AE47+'M5-1 S5 Pol'!AE49+'M5-1 VRN Pol'!AE29+'M5-1 ZTI Pol'!AE71</f>
        <v>0</v>
      </c>
      <c r="G39" s="147">
        <f>'M5-1 A Pol'!AF53+'M5-1 B Pol'!AF47+'M5-1 C Pol'!AF51+'M5-1 D Pol'!AF48+'M5-1 N1 Pol'!AF52+'M5-1 N23 Pol'!AF49+'M5-1 N45 Pol'!AF40+'M5-1 N6 Pol'!AF37+'M5-1 N7 Pol'!AF37+'M5-1 PR Pol'!AF50+'M5-1 S1 Pol'!AF45+'M5-1 S2 Pol'!AF47+'M5-1 S3 Pol'!AF47+'M5-1 S5 Pol'!AF49+'M5-1 VRN Pol'!AF29+'M5-1 ZTI Pol'!AF71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2">
      <c r="A40" s="134">
        <v>2</v>
      </c>
      <c r="B40" s="150"/>
      <c r="C40" s="151" t="s">
        <v>47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48</v>
      </c>
      <c r="C41" s="151" t="s">
        <v>49</v>
      </c>
      <c r="D41" s="151"/>
      <c r="E41" s="151"/>
      <c r="F41" s="152">
        <f>'M5-1 A Pol'!AE53+'M5-1 B Pol'!AE47+'M5-1 C Pol'!AE51+'M5-1 D Pol'!AE48+'M5-1 N1 Pol'!AE52+'M5-1 N23 Pol'!AE49+'M5-1 N45 Pol'!AE40+'M5-1 N6 Pol'!AE37+'M5-1 N7 Pol'!AE37+'M5-1 PR Pol'!AE50+'M5-1 S1 Pol'!AE45+'M5-1 S2 Pol'!AE47+'M5-1 S3 Pol'!AE47+'M5-1 S5 Pol'!AE49+'M5-1 VRN Pol'!AE29+'M5-1 ZTI Pol'!AE71</f>
        <v>0</v>
      </c>
      <c r="G41" s="153">
        <f>'M5-1 A Pol'!AF53+'M5-1 B Pol'!AF47+'M5-1 C Pol'!AF51+'M5-1 D Pol'!AF48+'M5-1 N1 Pol'!AF52+'M5-1 N23 Pol'!AF49+'M5-1 N45 Pol'!AF40+'M5-1 N6 Pol'!AF37+'M5-1 N7 Pol'!AF37+'M5-1 PR Pol'!AF50+'M5-1 S1 Pol'!AF45+'M5-1 S2 Pol'!AF47+'M5-1 S3 Pol'!AF47+'M5-1 S5 Pol'!AF49+'M5-1 VRN Pol'!AF29+'M5-1 ZTI Pol'!AF71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2">
      <c r="A42" s="134">
        <v>3</v>
      </c>
      <c r="B42" s="155" t="s">
        <v>50</v>
      </c>
      <c r="C42" s="145" t="s">
        <v>51</v>
      </c>
      <c r="D42" s="145"/>
      <c r="E42" s="145"/>
      <c r="F42" s="156">
        <f>'M5-1 A Pol'!AE53</f>
        <v>0</v>
      </c>
      <c r="G42" s="148">
        <f>'M5-1 A Pol'!AF53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2">
      <c r="A43" s="134">
        <v>3</v>
      </c>
      <c r="B43" s="155" t="s">
        <v>52</v>
      </c>
      <c r="C43" s="145" t="s">
        <v>53</v>
      </c>
      <c r="D43" s="145"/>
      <c r="E43" s="145"/>
      <c r="F43" s="156">
        <f>'M5-1 B Pol'!AE47</f>
        <v>0</v>
      </c>
      <c r="G43" s="148">
        <f>'M5-1 B Pol'!AF47</f>
        <v>0</v>
      </c>
      <c r="H43" s="148">
        <f>(F43*SazbaDPH1/100)+(G43*SazbaDPH2/100)</f>
        <v>0</v>
      </c>
      <c r="I43" s="148">
        <f>F43+G43+H43</f>
        <v>0</v>
      </c>
      <c r="J43" s="149" t="str">
        <f>IF(_xlfn.SINGLE(CenaCelkemVypocet)=0,"",I43/_xlfn.SINGLE(CenaCelkemVypocet)*100)</f>
        <v/>
      </c>
    </row>
    <row r="44" spans="1:10" ht="25.5" customHeight="1" x14ac:dyDescent="0.2">
      <c r="A44" s="134">
        <v>3</v>
      </c>
      <c r="B44" s="155" t="s">
        <v>54</v>
      </c>
      <c r="C44" s="145" t="s">
        <v>55</v>
      </c>
      <c r="D44" s="145"/>
      <c r="E44" s="145"/>
      <c r="F44" s="156">
        <f>'M5-1 C Pol'!AE51</f>
        <v>0</v>
      </c>
      <c r="G44" s="148">
        <f>'M5-1 C Pol'!AF51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2">
      <c r="A45" s="134">
        <v>3</v>
      </c>
      <c r="B45" s="155" t="s">
        <v>56</v>
      </c>
      <c r="C45" s="145" t="s">
        <v>57</v>
      </c>
      <c r="D45" s="145"/>
      <c r="E45" s="145"/>
      <c r="F45" s="156">
        <f>'M5-1 D Pol'!AE48</f>
        <v>0</v>
      </c>
      <c r="G45" s="148">
        <f>'M5-1 D Pol'!AF48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2">
      <c r="A46" s="134">
        <v>3</v>
      </c>
      <c r="B46" s="155" t="s">
        <v>58</v>
      </c>
      <c r="C46" s="145" t="s">
        <v>59</v>
      </c>
      <c r="D46" s="145"/>
      <c r="E46" s="145"/>
      <c r="F46" s="156">
        <f>'M5-1 N1 Pol'!AE52</f>
        <v>0</v>
      </c>
      <c r="G46" s="148">
        <f>'M5-1 N1 Pol'!AF52</f>
        <v>0</v>
      </c>
      <c r="H46" s="148">
        <f>(F46*SazbaDPH1/100)+(G46*SazbaDPH2/100)</f>
        <v>0</v>
      </c>
      <c r="I46" s="148">
        <f>F46+G46+H46</f>
        <v>0</v>
      </c>
      <c r="J46" s="149" t="str">
        <f>IF(_xlfn.SINGLE(CenaCelkemVypocet)=0,"",I46/_xlfn.SINGLE(CenaCelkemVypocet)*100)</f>
        <v/>
      </c>
    </row>
    <row r="47" spans="1:10" ht="25.5" customHeight="1" x14ac:dyDescent="0.2">
      <c r="A47" s="134">
        <v>3</v>
      </c>
      <c r="B47" s="155" t="s">
        <v>60</v>
      </c>
      <c r="C47" s="145" t="s">
        <v>61</v>
      </c>
      <c r="D47" s="145"/>
      <c r="E47" s="145"/>
      <c r="F47" s="156">
        <f>'M5-1 N23 Pol'!AE49</f>
        <v>0</v>
      </c>
      <c r="G47" s="148">
        <f>'M5-1 N23 Pol'!AF49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2">
      <c r="A48" s="134">
        <v>3</v>
      </c>
      <c r="B48" s="155" t="s">
        <v>62</v>
      </c>
      <c r="C48" s="145" t="s">
        <v>63</v>
      </c>
      <c r="D48" s="145"/>
      <c r="E48" s="145"/>
      <c r="F48" s="156">
        <f>'M5-1 N45 Pol'!AE40</f>
        <v>0</v>
      </c>
      <c r="G48" s="148">
        <f>'M5-1 N45 Pol'!AF40</f>
        <v>0</v>
      </c>
      <c r="H48" s="148">
        <f>(F48*SazbaDPH1/100)+(G48*SazbaDPH2/100)</f>
        <v>0</v>
      </c>
      <c r="I48" s="148">
        <f>F48+G48+H48</f>
        <v>0</v>
      </c>
      <c r="J48" s="149" t="str">
        <f>IF(_xlfn.SINGLE(CenaCelkemVypocet)=0,"",I48/_xlfn.SINGLE(CenaCelkemVypocet)*100)</f>
        <v/>
      </c>
    </row>
    <row r="49" spans="1:10" ht="25.5" customHeight="1" x14ac:dyDescent="0.2">
      <c r="A49" s="134">
        <v>3</v>
      </c>
      <c r="B49" s="155" t="s">
        <v>64</v>
      </c>
      <c r="C49" s="145" t="s">
        <v>65</v>
      </c>
      <c r="D49" s="145"/>
      <c r="E49" s="145"/>
      <c r="F49" s="156">
        <f>'M5-1 N6 Pol'!AE37</f>
        <v>0</v>
      </c>
      <c r="G49" s="148">
        <f>'M5-1 N6 Pol'!AF37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2">
      <c r="A50" s="134">
        <v>3</v>
      </c>
      <c r="B50" s="155" t="s">
        <v>66</v>
      </c>
      <c r="C50" s="145" t="s">
        <v>67</v>
      </c>
      <c r="D50" s="145"/>
      <c r="E50" s="145"/>
      <c r="F50" s="156">
        <f>'M5-1 N7 Pol'!AE37</f>
        <v>0</v>
      </c>
      <c r="G50" s="148">
        <f>'M5-1 N7 Pol'!AF37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2">
      <c r="A51" s="134">
        <v>3</v>
      </c>
      <c r="B51" s="155" t="s">
        <v>68</v>
      </c>
      <c r="C51" s="145" t="s">
        <v>69</v>
      </c>
      <c r="D51" s="145"/>
      <c r="E51" s="145"/>
      <c r="F51" s="156">
        <f>'M5-1 PR Pol'!AE50</f>
        <v>0</v>
      </c>
      <c r="G51" s="148">
        <f>'M5-1 PR Pol'!AF50</f>
        <v>0</v>
      </c>
      <c r="H51" s="148">
        <f>(F51*SazbaDPH1/100)+(G51*SazbaDPH2/100)</f>
        <v>0</v>
      </c>
      <c r="I51" s="148">
        <f>F51+G51+H51</f>
        <v>0</v>
      </c>
      <c r="J51" s="149" t="str">
        <f>IF(_xlfn.SINGLE(CenaCelkemVypocet)=0,"",I51/_xlfn.SINGLE(CenaCelkemVypocet)*100)</f>
        <v/>
      </c>
    </row>
    <row r="52" spans="1:10" ht="25.5" customHeight="1" x14ac:dyDescent="0.2">
      <c r="A52" s="134">
        <v>3</v>
      </c>
      <c r="B52" s="155" t="s">
        <v>70</v>
      </c>
      <c r="C52" s="145" t="s">
        <v>71</v>
      </c>
      <c r="D52" s="145"/>
      <c r="E52" s="145"/>
      <c r="F52" s="156">
        <f>'M5-1 S1 Pol'!AE45</f>
        <v>0</v>
      </c>
      <c r="G52" s="148">
        <f>'M5-1 S1 Pol'!AF45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10" ht="25.5" customHeight="1" x14ac:dyDescent="0.2">
      <c r="A53" s="134">
        <v>3</v>
      </c>
      <c r="B53" s="155" t="s">
        <v>72</v>
      </c>
      <c r="C53" s="145" t="s">
        <v>73</v>
      </c>
      <c r="D53" s="145"/>
      <c r="E53" s="145"/>
      <c r="F53" s="156">
        <f>'M5-1 S2 Pol'!AE47</f>
        <v>0</v>
      </c>
      <c r="G53" s="148">
        <f>'M5-1 S2 Pol'!AF47</f>
        <v>0</v>
      </c>
      <c r="H53" s="148">
        <f>(F53*SazbaDPH1/100)+(G53*SazbaDPH2/100)</f>
        <v>0</v>
      </c>
      <c r="I53" s="148">
        <f>F53+G53+H53</f>
        <v>0</v>
      </c>
      <c r="J53" s="149" t="str">
        <f>IF(_xlfn.SINGLE(CenaCelkemVypocet)=0,"",I53/_xlfn.SINGLE(CenaCelkemVypocet)*100)</f>
        <v/>
      </c>
    </row>
    <row r="54" spans="1:10" ht="25.5" customHeight="1" x14ac:dyDescent="0.2">
      <c r="A54" s="134">
        <v>3</v>
      </c>
      <c r="B54" s="155" t="s">
        <v>74</v>
      </c>
      <c r="C54" s="145" t="s">
        <v>75</v>
      </c>
      <c r="D54" s="145"/>
      <c r="E54" s="145"/>
      <c r="F54" s="156">
        <f>'M5-1 S3 Pol'!AE47</f>
        <v>0</v>
      </c>
      <c r="G54" s="148">
        <f>'M5-1 S3 Pol'!AF47</f>
        <v>0</v>
      </c>
      <c r="H54" s="148">
        <f>(F54*SazbaDPH1/100)+(G54*SazbaDPH2/100)</f>
        <v>0</v>
      </c>
      <c r="I54" s="148">
        <f>F54+G54+H54</f>
        <v>0</v>
      </c>
      <c r="J54" s="149" t="str">
        <f>IF(_xlfn.SINGLE(CenaCelkemVypocet)=0,"",I54/_xlfn.SINGLE(CenaCelkemVypocet)*100)</f>
        <v/>
      </c>
    </row>
    <row r="55" spans="1:10" ht="25.5" customHeight="1" x14ac:dyDescent="0.2">
      <c r="A55" s="134">
        <v>3</v>
      </c>
      <c r="B55" s="155" t="s">
        <v>76</v>
      </c>
      <c r="C55" s="145" t="s">
        <v>77</v>
      </c>
      <c r="D55" s="145"/>
      <c r="E55" s="145"/>
      <c r="F55" s="156">
        <f>'M5-1 S5 Pol'!AE49</f>
        <v>0</v>
      </c>
      <c r="G55" s="148">
        <f>'M5-1 S5 Pol'!AF49</f>
        <v>0</v>
      </c>
      <c r="H55" s="148">
        <f>(F55*SazbaDPH1/100)+(G55*SazbaDPH2/100)</f>
        <v>0</v>
      </c>
      <c r="I55" s="148">
        <f>F55+G55+H55</f>
        <v>0</v>
      </c>
      <c r="J55" s="149" t="str">
        <f>IF(_xlfn.SINGLE(CenaCelkemVypocet)=0,"",I55/_xlfn.SINGLE(CenaCelkemVypocet)*100)</f>
        <v/>
      </c>
    </row>
    <row r="56" spans="1:10" ht="25.5" customHeight="1" x14ac:dyDescent="0.2">
      <c r="A56" s="134">
        <v>3</v>
      </c>
      <c r="B56" s="155" t="s">
        <v>78</v>
      </c>
      <c r="C56" s="145" t="s">
        <v>79</v>
      </c>
      <c r="D56" s="145"/>
      <c r="E56" s="145"/>
      <c r="F56" s="156">
        <f>'M5-1 VRN Pol'!AE29</f>
        <v>0</v>
      </c>
      <c r="G56" s="148">
        <f>'M5-1 VRN Pol'!AF29</f>
        <v>0</v>
      </c>
      <c r="H56" s="148">
        <f>(F56*SazbaDPH1/100)+(G56*SazbaDPH2/100)</f>
        <v>0</v>
      </c>
      <c r="I56" s="148">
        <f>F56+G56+H56</f>
        <v>0</v>
      </c>
      <c r="J56" s="149" t="str">
        <f>IF(_xlfn.SINGLE(CenaCelkemVypocet)=0,"",I56/_xlfn.SINGLE(CenaCelkemVypocet)*100)</f>
        <v/>
      </c>
    </row>
    <row r="57" spans="1:10" ht="25.5" customHeight="1" x14ac:dyDescent="0.2">
      <c r="A57" s="134">
        <v>3</v>
      </c>
      <c r="B57" s="155" t="s">
        <v>80</v>
      </c>
      <c r="C57" s="145" t="s">
        <v>81</v>
      </c>
      <c r="D57" s="145"/>
      <c r="E57" s="145"/>
      <c r="F57" s="156">
        <f>'M5-1 ZTI Pol'!AE71</f>
        <v>0</v>
      </c>
      <c r="G57" s="148">
        <f>'M5-1 ZTI Pol'!AF71</f>
        <v>0</v>
      </c>
      <c r="H57" s="148">
        <f>(F57*SazbaDPH1/100)+(G57*SazbaDPH2/100)</f>
        <v>0</v>
      </c>
      <c r="I57" s="148">
        <f>F57+G57+H57</f>
        <v>0</v>
      </c>
      <c r="J57" s="149" t="str">
        <f>IF(_xlfn.SINGLE(CenaCelkemVypocet)=0,"",I57/_xlfn.SINGLE(CenaCelkemVypocet)*100)</f>
        <v/>
      </c>
    </row>
    <row r="58" spans="1:10" ht="25.5" customHeight="1" x14ac:dyDescent="0.2">
      <c r="A58" s="134"/>
      <c r="B58" s="157" t="s">
        <v>82</v>
      </c>
      <c r="C58" s="158"/>
      <c r="D58" s="158"/>
      <c r="E58" s="159"/>
      <c r="F58" s="160">
        <f>SUMIF(A39:A57,"=1",F39:F57)</f>
        <v>0</v>
      </c>
      <c r="G58" s="161">
        <f>SUMIF(A39:A57,"=1",G39:G57)</f>
        <v>0</v>
      </c>
      <c r="H58" s="161">
        <f>SUMIF(A39:A57,"=1",H39:H57)</f>
        <v>0</v>
      </c>
      <c r="I58" s="161">
        <f>SUMIF(A39:A57,"=1",I39:I57)</f>
        <v>0</v>
      </c>
      <c r="J58" s="162">
        <f>SUMIF(A39:A57,"=1",J39:J57)</f>
        <v>0</v>
      </c>
    </row>
    <row r="60" spans="1:10" x14ac:dyDescent="0.2">
      <c r="A60" t="s">
        <v>84</v>
      </c>
      <c r="B60" t="s">
        <v>85</v>
      </c>
    </row>
    <row r="61" spans="1:10" x14ac:dyDescent="0.2">
      <c r="A61" t="s">
        <v>86</v>
      </c>
      <c r="B61" t="s">
        <v>87</v>
      </c>
    </row>
    <row r="62" spans="1:10" x14ac:dyDescent="0.2">
      <c r="A62" t="s">
        <v>88</v>
      </c>
      <c r="B62" t="s">
        <v>89</v>
      </c>
    </row>
    <row r="63" spans="1:10" x14ac:dyDescent="0.2">
      <c r="A63" t="s">
        <v>88</v>
      </c>
      <c r="B63" t="s">
        <v>90</v>
      </c>
    </row>
    <row r="64" spans="1:10" x14ac:dyDescent="0.2">
      <c r="A64" t="s">
        <v>88</v>
      </c>
      <c r="B64" t="s">
        <v>91</v>
      </c>
    </row>
    <row r="65" spans="1:2" x14ac:dyDescent="0.2">
      <c r="A65" t="s">
        <v>88</v>
      </c>
      <c r="B65" t="s">
        <v>92</v>
      </c>
    </row>
    <row r="66" spans="1:2" x14ac:dyDescent="0.2">
      <c r="A66" t="s">
        <v>88</v>
      </c>
      <c r="B66" t="s">
        <v>93</v>
      </c>
    </row>
    <row r="67" spans="1:2" x14ac:dyDescent="0.2">
      <c r="A67" t="s">
        <v>88</v>
      </c>
      <c r="B67" t="s">
        <v>94</v>
      </c>
    </row>
    <row r="68" spans="1:2" x14ac:dyDescent="0.2">
      <c r="A68" t="s">
        <v>88</v>
      </c>
      <c r="B68" t="s">
        <v>95</v>
      </c>
    </row>
    <row r="69" spans="1:2" x14ac:dyDescent="0.2">
      <c r="A69" t="s">
        <v>88</v>
      </c>
      <c r="B69" t="s">
        <v>96</v>
      </c>
    </row>
    <row r="70" spans="1:2" x14ac:dyDescent="0.2">
      <c r="A70" t="s">
        <v>88</v>
      </c>
      <c r="B70" t="s">
        <v>97</v>
      </c>
    </row>
    <row r="71" spans="1:2" x14ac:dyDescent="0.2">
      <c r="A71" t="s">
        <v>88</v>
      </c>
      <c r="B71" t="s">
        <v>98</v>
      </c>
    </row>
    <row r="72" spans="1:2" x14ac:dyDescent="0.2">
      <c r="A72" t="s">
        <v>88</v>
      </c>
      <c r="B72" t="s">
        <v>99</v>
      </c>
    </row>
    <row r="73" spans="1:2" x14ac:dyDescent="0.2">
      <c r="A73" t="s">
        <v>88</v>
      </c>
      <c r="B73" t="s">
        <v>100</v>
      </c>
    </row>
    <row r="74" spans="1:2" x14ac:dyDescent="0.2">
      <c r="A74" t="s">
        <v>88</v>
      </c>
      <c r="B74" t="s">
        <v>101</v>
      </c>
    </row>
    <row r="75" spans="1:2" x14ac:dyDescent="0.2">
      <c r="A75" t="s">
        <v>88</v>
      </c>
      <c r="B75" t="s">
        <v>102</v>
      </c>
    </row>
    <row r="76" spans="1:2" x14ac:dyDescent="0.2">
      <c r="A76" t="s">
        <v>88</v>
      </c>
      <c r="B76" t="s">
        <v>103</v>
      </c>
    </row>
    <row r="77" spans="1:2" x14ac:dyDescent="0.2">
      <c r="A77" t="s">
        <v>88</v>
      </c>
      <c r="B77" t="s">
        <v>104</v>
      </c>
    </row>
    <row r="80" spans="1:2" ht="15.75" x14ac:dyDescent="0.25">
      <c r="B80" s="173" t="s">
        <v>105</v>
      </c>
    </row>
    <row r="82" spans="1:10" ht="25.5" customHeight="1" x14ac:dyDescent="0.2">
      <c r="A82" s="175"/>
      <c r="B82" s="178" t="s">
        <v>17</v>
      </c>
      <c r="C82" s="178" t="s">
        <v>5</v>
      </c>
      <c r="D82" s="179"/>
      <c r="E82" s="179"/>
      <c r="F82" s="180" t="s">
        <v>106</v>
      </c>
      <c r="G82" s="180"/>
      <c r="H82" s="180"/>
      <c r="I82" s="180" t="s">
        <v>29</v>
      </c>
      <c r="J82" s="180" t="s">
        <v>0</v>
      </c>
    </row>
    <row r="83" spans="1:10" ht="36.75" customHeight="1" x14ac:dyDescent="0.2">
      <c r="A83" s="176"/>
      <c r="B83" s="181" t="s">
        <v>107</v>
      </c>
      <c r="C83" s="182" t="s">
        <v>108</v>
      </c>
      <c r="D83" s="183"/>
      <c r="E83" s="183"/>
      <c r="F83" s="190" t="s">
        <v>24</v>
      </c>
      <c r="G83" s="191"/>
      <c r="H83" s="191"/>
      <c r="I83" s="191">
        <f>'M5-1 A Pol'!G8+'M5-1 B Pol'!G8+'M5-1 C Pol'!G8+'M5-1 D Pol'!G8+'M5-1 N1 Pol'!G8+'M5-1 N23 Pol'!G8+'M5-1 N45 Pol'!G8+'M5-1 N6 Pol'!G8+'M5-1 N7 Pol'!G8+'M5-1 S1 Pol'!G8+'M5-1 S2 Pol'!G8+'M5-1 S3 Pol'!G8+'M5-1 S5 Pol'!G8</f>
        <v>0</v>
      </c>
      <c r="J83" s="187" t="str">
        <f>IF(I98=0,"",I83/I98*100)</f>
        <v/>
      </c>
    </row>
    <row r="84" spans="1:10" ht="36.75" customHeight="1" x14ac:dyDescent="0.2">
      <c r="A84" s="176"/>
      <c r="B84" s="181" t="s">
        <v>109</v>
      </c>
      <c r="C84" s="182" t="s">
        <v>110</v>
      </c>
      <c r="D84" s="183"/>
      <c r="E84" s="183"/>
      <c r="F84" s="190" t="s">
        <v>24</v>
      </c>
      <c r="G84" s="191"/>
      <c r="H84" s="191"/>
      <c r="I84" s="191">
        <f>'M5-1 PR Pol'!G8</f>
        <v>0</v>
      </c>
      <c r="J84" s="187" t="str">
        <f>IF(I98=0,"",I84/I98*100)</f>
        <v/>
      </c>
    </row>
    <row r="85" spans="1:10" ht="36.75" customHeight="1" x14ac:dyDescent="0.2">
      <c r="A85" s="176"/>
      <c r="B85" s="181" t="s">
        <v>111</v>
      </c>
      <c r="C85" s="182" t="s">
        <v>112</v>
      </c>
      <c r="D85" s="183"/>
      <c r="E85" s="183"/>
      <c r="F85" s="190" t="s">
        <v>24</v>
      </c>
      <c r="G85" s="191"/>
      <c r="H85" s="191"/>
      <c r="I85" s="191">
        <f>'M5-1 A Pol'!G16+'M5-1 B Pol'!G12+'M5-1 C Pol'!G14+'M5-1 D Pol'!G12+'M5-1 N1 Pol'!G12+'M5-1 N23 Pol'!G12+'M5-1 N45 Pol'!G12+'M5-1 N6 Pol'!G12+'M5-1 N7 Pol'!G12+'M5-1 S1 Pol'!G12+'M5-1 S2 Pol'!G12+'M5-1 S3 Pol'!G12+'M5-1 S5 Pol'!G12</f>
        <v>0</v>
      </c>
      <c r="J85" s="187" t="str">
        <f>IF(I98=0,"",I85/I98*100)</f>
        <v/>
      </c>
    </row>
    <row r="86" spans="1:10" ht="36.75" customHeight="1" x14ac:dyDescent="0.2">
      <c r="A86" s="176"/>
      <c r="B86" s="181" t="s">
        <v>113</v>
      </c>
      <c r="C86" s="182" t="s">
        <v>114</v>
      </c>
      <c r="D86" s="183"/>
      <c r="E86" s="183"/>
      <c r="F86" s="190" t="s">
        <v>24</v>
      </c>
      <c r="G86" s="191"/>
      <c r="H86" s="191"/>
      <c r="I86" s="191">
        <f>'M5-1 A Pol'!G21+'M5-1 B Pol'!G16+'M5-1 C Pol'!G19+'M5-1 D Pol'!G16+'M5-1 N1 Pol'!G17+'M5-1 N23 Pol'!G17+'M5-1 N45 Pol'!G17+'M5-1 N6 Pol'!G15+'M5-1 N7 Pol'!G15+'M5-1 PR Pol'!G23+'M5-1 S1 Pol'!G16+'M5-1 S2 Pol'!G16+'M5-1 S3 Pol'!G15+'M5-1 S5 Pol'!G17</f>
        <v>0</v>
      </c>
      <c r="J86" s="187" t="str">
        <f>IF(I98=0,"",I86/I98*100)</f>
        <v/>
      </c>
    </row>
    <row r="87" spans="1:10" ht="36.75" customHeight="1" x14ac:dyDescent="0.2">
      <c r="A87" s="176"/>
      <c r="B87" s="181" t="s">
        <v>115</v>
      </c>
      <c r="C87" s="182" t="s">
        <v>116</v>
      </c>
      <c r="D87" s="183"/>
      <c r="E87" s="183"/>
      <c r="F87" s="190" t="s">
        <v>24</v>
      </c>
      <c r="G87" s="191"/>
      <c r="H87" s="191"/>
      <c r="I87" s="191">
        <f>'M5-1 A Pol'!G23+'M5-1 B Pol'!G18+'M5-1 C Pol'!G21+'M5-1 D Pol'!G18+'M5-1 N1 Pol'!G19+'M5-1 N23 Pol'!G19+'M5-1 N45 Pol'!G19+'M5-1 N6 Pol'!G17+'M5-1 N7 Pol'!G17+'M5-1 PR Pol'!G30+'M5-1 S1 Pol'!G18+'M5-1 S2 Pol'!G18+'M5-1 S3 Pol'!G17+'M5-1 S5 Pol'!G19</f>
        <v>0</v>
      </c>
      <c r="J87" s="187" t="str">
        <f>IF(I98=0,"",I87/I98*100)</f>
        <v/>
      </c>
    </row>
    <row r="88" spans="1:10" ht="36.75" customHeight="1" x14ac:dyDescent="0.2">
      <c r="A88" s="176"/>
      <c r="B88" s="181" t="s">
        <v>117</v>
      </c>
      <c r="C88" s="182" t="s">
        <v>118</v>
      </c>
      <c r="D88" s="183"/>
      <c r="E88" s="183"/>
      <c r="F88" s="190" t="s">
        <v>24</v>
      </c>
      <c r="G88" s="191"/>
      <c r="H88" s="191"/>
      <c r="I88" s="191">
        <f>'M5-1 ZTI Pol'!G63</f>
        <v>0</v>
      </c>
      <c r="J88" s="187" t="str">
        <f>IF(I98=0,"",I88/I98*100)</f>
        <v/>
      </c>
    </row>
    <row r="89" spans="1:10" ht="36.75" customHeight="1" x14ac:dyDescent="0.2">
      <c r="A89" s="176"/>
      <c r="B89" s="181" t="s">
        <v>119</v>
      </c>
      <c r="C89" s="182" t="s">
        <v>120</v>
      </c>
      <c r="D89" s="183"/>
      <c r="E89" s="183"/>
      <c r="F89" s="190" t="s">
        <v>25</v>
      </c>
      <c r="G89" s="191"/>
      <c r="H89" s="191"/>
      <c r="I89" s="191">
        <f>'M5-1 ZTI Pol'!G8</f>
        <v>0</v>
      </c>
      <c r="J89" s="187" t="str">
        <f>IF(I98=0,"",I89/I98*100)</f>
        <v/>
      </c>
    </row>
    <row r="90" spans="1:10" ht="36.75" customHeight="1" x14ac:dyDescent="0.2">
      <c r="A90" s="176"/>
      <c r="B90" s="181" t="s">
        <v>121</v>
      </c>
      <c r="C90" s="182" t="s">
        <v>122</v>
      </c>
      <c r="D90" s="183"/>
      <c r="E90" s="183"/>
      <c r="F90" s="190" t="s">
        <v>25</v>
      </c>
      <c r="G90" s="191"/>
      <c r="H90" s="191"/>
      <c r="I90" s="191">
        <f>'M5-1 ZTI Pol'!G31</f>
        <v>0</v>
      </c>
      <c r="J90" s="187" t="str">
        <f>IF(I98=0,"",I90/I98*100)</f>
        <v/>
      </c>
    </row>
    <row r="91" spans="1:10" ht="36.75" customHeight="1" x14ac:dyDescent="0.2">
      <c r="A91" s="176"/>
      <c r="B91" s="181" t="s">
        <v>123</v>
      </c>
      <c r="C91" s="182" t="s">
        <v>124</v>
      </c>
      <c r="D91" s="183"/>
      <c r="E91" s="183"/>
      <c r="F91" s="190" t="s">
        <v>25</v>
      </c>
      <c r="G91" s="191"/>
      <c r="H91" s="191"/>
      <c r="I91" s="191">
        <f>'M5-1 A Pol'!G26+'M5-1 B Pol'!G21+'M5-1 C Pol'!G24+'M5-1 D Pol'!G21+'M5-1 N1 Pol'!G22+'M5-1 N23 Pol'!G22+'M5-1 N45 Pol'!G22+'M5-1 N6 Pol'!G20+'M5-1 N7 Pol'!G20+'M5-1 S1 Pol'!G21+'M5-1 S2 Pol'!G21+'M5-1 S3 Pol'!G20+'M5-1 S5 Pol'!G22</f>
        <v>0</v>
      </c>
      <c r="J91" s="187" t="str">
        <f>IF(I98=0,"",I91/I98*100)</f>
        <v/>
      </c>
    </row>
    <row r="92" spans="1:10" ht="36.75" customHeight="1" x14ac:dyDescent="0.2">
      <c r="A92" s="176"/>
      <c r="B92" s="181" t="s">
        <v>125</v>
      </c>
      <c r="C92" s="182" t="s">
        <v>126</v>
      </c>
      <c r="D92" s="183"/>
      <c r="E92" s="183"/>
      <c r="F92" s="190" t="s">
        <v>25</v>
      </c>
      <c r="G92" s="191"/>
      <c r="H92" s="191"/>
      <c r="I92" s="191">
        <f>'M5-1 ZTI Pol'!G61</f>
        <v>0</v>
      </c>
      <c r="J92" s="187" t="str">
        <f>IF(I98=0,"",I92/I98*100)</f>
        <v/>
      </c>
    </row>
    <row r="93" spans="1:10" ht="36.75" customHeight="1" x14ac:dyDescent="0.2">
      <c r="A93" s="176"/>
      <c r="B93" s="181" t="s">
        <v>127</v>
      </c>
      <c r="C93" s="182" t="s">
        <v>128</v>
      </c>
      <c r="D93" s="183"/>
      <c r="E93" s="183"/>
      <c r="F93" s="190" t="s">
        <v>25</v>
      </c>
      <c r="G93" s="191"/>
      <c r="H93" s="191"/>
      <c r="I93" s="191">
        <f>'M5-1 PR Pol'!G33</f>
        <v>0</v>
      </c>
      <c r="J93" s="187" t="str">
        <f>IF(I98=0,"",I93/I98*100)</f>
        <v/>
      </c>
    </row>
    <row r="94" spans="1:10" ht="36.75" customHeight="1" x14ac:dyDescent="0.2">
      <c r="A94" s="176"/>
      <c r="B94" s="181" t="s">
        <v>129</v>
      </c>
      <c r="C94" s="182" t="s">
        <v>130</v>
      </c>
      <c r="D94" s="183"/>
      <c r="E94" s="183"/>
      <c r="F94" s="190" t="s">
        <v>25</v>
      </c>
      <c r="G94" s="191"/>
      <c r="H94" s="191"/>
      <c r="I94" s="191">
        <f>'M5-1 A Pol'!G33+'M5-1 B Pol'!G27+'M5-1 C Pol'!G31+'M5-1 D Pol'!G26+'M5-1 N1 Pol'!G29+'M5-1 N23 Pol'!G29+'M5-1 S1 Pol'!G27+'M5-1 S2 Pol'!G27+'M5-1 S3 Pol'!G27+'M5-1 S5 Pol'!G29</f>
        <v>0</v>
      </c>
      <c r="J94" s="187" t="str">
        <f>IF(I98=0,"",I94/I98*100)</f>
        <v/>
      </c>
    </row>
    <row r="95" spans="1:10" ht="36.75" customHeight="1" x14ac:dyDescent="0.2">
      <c r="A95" s="176"/>
      <c r="B95" s="181" t="s">
        <v>131</v>
      </c>
      <c r="C95" s="182" t="s">
        <v>132</v>
      </c>
      <c r="D95" s="183"/>
      <c r="E95" s="183"/>
      <c r="F95" s="190" t="s">
        <v>133</v>
      </c>
      <c r="G95" s="191"/>
      <c r="H95" s="191"/>
      <c r="I95" s="191">
        <f>'M5-1 A Pol'!G42+'M5-1 B Pol'!G36+'M5-1 C Pol'!G40+'M5-1 D Pol'!G37+'M5-1 N1 Pol'!G40+'M5-1 N23 Pol'!G38+'M5-1 N45 Pol'!G29+'M5-1 N6 Pol'!G26+'M5-1 N7 Pol'!G26+'M5-1 PR Pol'!G38+'M5-1 S1 Pol'!G34+'M5-1 S2 Pol'!G36+'M5-1 S3 Pol'!G36+'M5-1 S5 Pol'!G38</f>
        <v>0</v>
      </c>
      <c r="J95" s="187" t="str">
        <f>IF(I98=0,"",I95/I98*100)</f>
        <v/>
      </c>
    </row>
    <row r="96" spans="1:10" ht="36.75" customHeight="1" x14ac:dyDescent="0.2">
      <c r="A96" s="176"/>
      <c r="B96" s="181" t="s">
        <v>134</v>
      </c>
      <c r="C96" s="182" t="s">
        <v>27</v>
      </c>
      <c r="D96" s="183"/>
      <c r="E96" s="183"/>
      <c r="F96" s="190" t="s">
        <v>134</v>
      </c>
      <c r="G96" s="191"/>
      <c r="H96" s="191"/>
      <c r="I96" s="191">
        <f>'M5-1 VRN Pol'!G8</f>
        <v>0</v>
      </c>
      <c r="J96" s="187" t="str">
        <f>IF(I98=0,"",I96/I98*100)</f>
        <v/>
      </c>
    </row>
    <row r="97" spans="1:10" ht="36.75" customHeight="1" x14ac:dyDescent="0.2">
      <c r="A97" s="176"/>
      <c r="B97" s="181" t="s">
        <v>135</v>
      </c>
      <c r="C97" s="182" t="s">
        <v>28</v>
      </c>
      <c r="D97" s="183"/>
      <c r="E97" s="183"/>
      <c r="F97" s="190" t="s">
        <v>135</v>
      </c>
      <c r="G97" s="191"/>
      <c r="H97" s="191"/>
      <c r="I97" s="191">
        <f>'M5-1 VRN Pol'!G19</f>
        <v>0</v>
      </c>
      <c r="J97" s="187" t="str">
        <f>IF(I98=0,"",I97/I98*100)</f>
        <v/>
      </c>
    </row>
    <row r="98" spans="1:10" ht="25.5" customHeight="1" x14ac:dyDescent="0.2">
      <c r="A98" s="177"/>
      <c r="B98" s="184" t="s">
        <v>1</v>
      </c>
      <c r="C98" s="185"/>
      <c r="D98" s="186"/>
      <c r="E98" s="186"/>
      <c r="F98" s="192"/>
      <c r="G98" s="193"/>
      <c r="H98" s="193"/>
      <c r="I98" s="193">
        <f>SUM(I83:I97)</f>
        <v>0</v>
      </c>
      <c r="J98" s="188">
        <f>SUM(J83:J97)</f>
        <v>0</v>
      </c>
    </row>
    <row r="99" spans="1:10" x14ac:dyDescent="0.2">
      <c r="F99" s="133"/>
      <c r="G99" s="133"/>
      <c r="H99" s="133"/>
      <c r="I99" s="133"/>
      <c r="J99" s="189"/>
    </row>
    <row r="100" spans="1:10" x14ac:dyDescent="0.2">
      <c r="F100" s="133"/>
      <c r="G100" s="133"/>
      <c r="H100" s="133"/>
      <c r="I100" s="133"/>
      <c r="J100" s="189"/>
    </row>
    <row r="101" spans="1:10" x14ac:dyDescent="0.2">
      <c r="F101" s="133"/>
      <c r="G101" s="133"/>
      <c r="H101" s="133"/>
      <c r="I101" s="133"/>
      <c r="J101" s="189"/>
    </row>
  </sheetData>
  <sheetProtection algorithmName="SHA-512" hashValue="vNMScc/n4Y3ef5Er/5gTDBEbelSQWfqWU5oX5h4ydDVdnDtfzkVIr81rFHkURC6YG/hMHYw2eYjMFpJAgRO85w==" saltValue="6uIPCQ83IWRj5zHXhGviQ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6">
    <mergeCell ref="C93:E93"/>
    <mergeCell ref="C94:E94"/>
    <mergeCell ref="C95:E95"/>
    <mergeCell ref="C96:E96"/>
    <mergeCell ref="C97:E97"/>
    <mergeCell ref="C88:E88"/>
    <mergeCell ref="C89:E89"/>
    <mergeCell ref="C90:E90"/>
    <mergeCell ref="C91:E91"/>
    <mergeCell ref="C92:E92"/>
    <mergeCell ref="C83:E83"/>
    <mergeCell ref="C84:E84"/>
    <mergeCell ref="C85:E85"/>
    <mergeCell ref="C86:E86"/>
    <mergeCell ref="C87:E87"/>
    <mergeCell ref="C54:E54"/>
    <mergeCell ref="C55:E55"/>
    <mergeCell ref="C56:E56"/>
    <mergeCell ref="C57:E57"/>
    <mergeCell ref="B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7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ZehhZrSOWFlSYCmUD4bat3BAxN8vN4PmBppXeQlgmG9oSg3kMds0UzqXS7YIuRi3CjUXG3Eu8WShbLCgwpQmPg==" saltValue="D1RB0D0CCDfLw3qeSIjb1A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70C14-8DA0-4969-AE56-34B3585FF3C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50</v>
      </c>
      <c r="C4" s="202" t="s">
        <v>51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SUMIF(AG9:AG15,"&lt;&gt;NOR",G9:G15)</f>
        <v>0</v>
      </c>
      <c r="H8" s="230"/>
      <c r="I8" s="230">
        <f>SUM(I9:I15)</f>
        <v>0</v>
      </c>
      <c r="J8" s="230"/>
      <c r="K8" s="230">
        <f>SUM(K9:K15)</f>
        <v>0</v>
      </c>
      <c r="L8" s="230"/>
      <c r="M8" s="230">
        <f>SUM(M9:M15)</f>
        <v>0</v>
      </c>
      <c r="N8" s="229"/>
      <c r="O8" s="229">
        <f>SUM(O9:O15)</f>
        <v>0</v>
      </c>
      <c r="P8" s="229"/>
      <c r="Q8" s="229">
        <f>SUM(Q9:Q15)</f>
        <v>0</v>
      </c>
      <c r="R8" s="230"/>
      <c r="S8" s="230"/>
      <c r="T8" s="231"/>
      <c r="U8" s="225"/>
      <c r="V8" s="225">
        <f>SUM(V9:V15)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166</v>
      </c>
      <c r="D9" s="235" t="s">
        <v>167</v>
      </c>
      <c r="E9" s="236">
        <v>29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175</v>
      </c>
      <c r="D11" s="223"/>
      <c r="E11" s="224">
        <v>2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176</v>
      </c>
      <c r="D12" s="223"/>
      <c r="E12" s="224">
        <v>7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5" t="s">
        <v>177</v>
      </c>
      <c r="D13" s="223"/>
      <c r="E13" s="224">
        <v>6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174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5" t="s">
        <v>178</v>
      </c>
      <c r="D14" s="223"/>
      <c r="E14" s="224">
        <v>8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55" t="s">
        <v>179</v>
      </c>
      <c r="D15" s="223"/>
      <c r="E15" s="224">
        <v>6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163</v>
      </c>
      <c r="B16" s="227" t="s">
        <v>111</v>
      </c>
      <c r="C16" s="253" t="s">
        <v>112</v>
      </c>
      <c r="D16" s="228"/>
      <c r="E16" s="229"/>
      <c r="F16" s="230"/>
      <c r="G16" s="230">
        <f>SUMIF(AG17:AG20,"&lt;&gt;NOR",G17:G20)</f>
        <v>0</v>
      </c>
      <c r="H16" s="230"/>
      <c r="I16" s="230">
        <f>SUM(I17:I20)</f>
        <v>0</v>
      </c>
      <c r="J16" s="230"/>
      <c r="K16" s="230">
        <f>SUM(K17:K20)</f>
        <v>0</v>
      </c>
      <c r="L16" s="230"/>
      <c r="M16" s="230">
        <f>SUM(M17:M20)</f>
        <v>0</v>
      </c>
      <c r="N16" s="229"/>
      <c r="O16" s="229">
        <f>SUM(O17:O20)</f>
        <v>0.02</v>
      </c>
      <c r="P16" s="229"/>
      <c r="Q16" s="229">
        <f>SUM(Q17:Q20)</f>
        <v>0</v>
      </c>
      <c r="R16" s="230"/>
      <c r="S16" s="230"/>
      <c r="T16" s="231"/>
      <c r="U16" s="225"/>
      <c r="V16" s="225">
        <f>SUM(V17:V20)</f>
        <v>350.32</v>
      </c>
      <c r="W16" s="225"/>
      <c r="X16" s="225"/>
      <c r="Y16" s="225"/>
      <c r="AG16" t="s">
        <v>164</v>
      </c>
    </row>
    <row r="17" spans="1:60" ht="56.25" outlineLevel="1" x14ac:dyDescent="0.2">
      <c r="A17" s="233">
        <v>2</v>
      </c>
      <c r="B17" s="234" t="s">
        <v>180</v>
      </c>
      <c r="C17" s="254" t="s">
        <v>181</v>
      </c>
      <c r="D17" s="235" t="s">
        <v>182</v>
      </c>
      <c r="E17" s="236">
        <v>580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4.0000000000000003E-5</v>
      </c>
      <c r="O17" s="236">
        <f>ROUND(E17*N17,2)</f>
        <v>0.02</v>
      </c>
      <c r="P17" s="236">
        <v>0</v>
      </c>
      <c r="Q17" s="236">
        <f>ROUND(E17*P17,2)</f>
        <v>0</v>
      </c>
      <c r="R17" s="238" t="s">
        <v>183</v>
      </c>
      <c r="S17" s="238" t="s">
        <v>184</v>
      </c>
      <c r="T17" s="239" t="s">
        <v>185</v>
      </c>
      <c r="U17" s="221">
        <v>0.35399999999999998</v>
      </c>
      <c r="V17" s="221">
        <f>ROUND(E17*U17,2)</f>
        <v>205.32</v>
      </c>
      <c r="W17" s="221"/>
      <c r="X17" s="221" t="s">
        <v>170</v>
      </c>
      <c r="Y17" s="221" t="s">
        <v>171</v>
      </c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5" t="s">
        <v>186</v>
      </c>
      <c r="D18" s="223"/>
      <c r="E18" s="224">
        <v>580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174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3">
        <v>3</v>
      </c>
      <c r="B19" s="234" t="s">
        <v>187</v>
      </c>
      <c r="C19" s="254" t="s">
        <v>188</v>
      </c>
      <c r="D19" s="235" t="s">
        <v>189</v>
      </c>
      <c r="E19" s="236">
        <v>145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190</v>
      </c>
      <c r="S19" s="238" t="s">
        <v>184</v>
      </c>
      <c r="T19" s="239" t="s">
        <v>185</v>
      </c>
      <c r="U19" s="221">
        <v>1</v>
      </c>
      <c r="V19" s="221">
        <f>ROUND(E19*U19,2)</f>
        <v>145</v>
      </c>
      <c r="W19" s="221"/>
      <c r="X19" s="221" t="s">
        <v>191</v>
      </c>
      <c r="Y19" s="221" t="s">
        <v>192</v>
      </c>
      <c r="Z19" s="210"/>
      <c r="AA19" s="210"/>
      <c r="AB19" s="210"/>
      <c r="AC19" s="210"/>
      <c r="AD19" s="210"/>
      <c r="AE19" s="210"/>
      <c r="AF19" s="210"/>
      <c r="AG19" s="210" t="s">
        <v>193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5" t="s">
        <v>194</v>
      </c>
      <c r="D20" s="223"/>
      <c r="E20" s="224">
        <v>145</v>
      </c>
      <c r="F20" s="221"/>
      <c r="G20" s="221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174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163</v>
      </c>
      <c r="B21" s="227" t="s">
        <v>113</v>
      </c>
      <c r="C21" s="253" t="s">
        <v>114</v>
      </c>
      <c r="D21" s="228"/>
      <c r="E21" s="229"/>
      <c r="F21" s="230"/>
      <c r="G21" s="230">
        <f>SUMIF(AG22:AG22,"&lt;&gt;NOR",G22:G22)</f>
        <v>0</v>
      </c>
      <c r="H21" s="230"/>
      <c r="I21" s="230">
        <f>SUM(I22:I22)</f>
        <v>0</v>
      </c>
      <c r="J21" s="230"/>
      <c r="K21" s="230">
        <f>SUM(K22:K22)</f>
        <v>0</v>
      </c>
      <c r="L21" s="230"/>
      <c r="M21" s="230">
        <f>SUM(M22:M22)</f>
        <v>0</v>
      </c>
      <c r="N21" s="229"/>
      <c r="O21" s="229">
        <f>SUM(O22:O22)</f>
        <v>0</v>
      </c>
      <c r="P21" s="229"/>
      <c r="Q21" s="229">
        <f>SUM(Q22:Q22)</f>
        <v>0.26</v>
      </c>
      <c r="R21" s="230"/>
      <c r="S21" s="230"/>
      <c r="T21" s="231"/>
      <c r="U21" s="225"/>
      <c r="V21" s="225">
        <f>SUM(V22:V22)</f>
        <v>39.56</v>
      </c>
      <c r="W21" s="225"/>
      <c r="X21" s="225"/>
      <c r="Y21" s="225"/>
      <c r="AG21" t="s">
        <v>164</v>
      </c>
    </row>
    <row r="22" spans="1:60" outlineLevel="1" x14ac:dyDescent="0.2">
      <c r="A22" s="240">
        <v>4</v>
      </c>
      <c r="B22" s="241" t="s">
        <v>195</v>
      </c>
      <c r="C22" s="256" t="s">
        <v>196</v>
      </c>
      <c r="D22" s="242" t="s">
        <v>197</v>
      </c>
      <c r="E22" s="243">
        <v>29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8.8999999999999999E-3</v>
      </c>
      <c r="Q22" s="243">
        <f>ROUND(E22*P22,2)</f>
        <v>0.26</v>
      </c>
      <c r="R22" s="245" t="s">
        <v>198</v>
      </c>
      <c r="S22" s="245" t="s">
        <v>184</v>
      </c>
      <c r="T22" s="246" t="s">
        <v>199</v>
      </c>
      <c r="U22" s="221">
        <v>1.3640000000000001</v>
      </c>
      <c r="V22" s="221">
        <f>ROUND(E22*U22,2)</f>
        <v>39.56</v>
      </c>
      <c r="W22" s="221"/>
      <c r="X22" s="221" t="s">
        <v>170</v>
      </c>
      <c r="Y22" s="221" t="s">
        <v>200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6" t="s">
        <v>163</v>
      </c>
      <c r="B23" s="227" t="s">
        <v>115</v>
      </c>
      <c r="C23" s="253" t="s">
        <v>116</v>
      </c>
      <c r="D23" s="228"/>
      <c r="E23" s="229"/>
      <c r="F23" s="230"/>
      <c r="G23" s="230">
        <f>SUMIF(AG24:AG25,"&lt;&gt;NOR",G24:G25)</f>
        <v>0</v>
      </c>
      <c r="H23" s="230"/>
      <c r="I23" s="230">
        <f>SUM(I24:I25)</f>
        <v>0</v>
      </c>
      <c r="J23" s="230"/>
      <c r="K23" s="230">
        <f>SUM(K24:K25)</f>
        <v>0</v>
      </c>
      <c r="L23" s="230"/>
      <c r="M23" s="230">
        <f>SUM(M24:M25)</f>
        <v>0</v>
      </c>
      <c r="N23" s="229"/>
      <c r="O23" s="229">
        <f>SUM(O24:O25)</f>
        <v>0</v>
      </c>
      <c r="P23" s="229"/>
      <c r="Q23" s="229">
        <f>SUM(Q24:Q25)</f>
        <v>0</v>
      </c>
      <c r="R23" s="230"/>
      <c r="S23" s="230"/>
      <c r="T23" s="231"/>
      <c r="U23" s="225"/>
      <c r="V23" s="225">
        <f>SUM(V24:V25)</f>
        <v>0.13</v>
      </c>
      <c r="W23" s="225"/>
      <c r="X23" s="225"/>
      <c r="Y23" s="225"/>
      <c r="AG23" t="s">
        <v>164</v>
      </c>
    </row>
    <row r="24" spans="1:60" ht="22.5" outlineLevel="1" x14ac:dyDescent="0.2">
      <c r="A24" s="233">
        <v>5</v>
      </c>
      <c r="B24" s="234" t="s">
        <v>201</v>
      </c>
      <c r="C24" s="254" t="s">
        <v>202</v>
      </c>
      <c r="D24" s="235" t="s">
        <v>203</v>
      </c>
      <c r="E24" s="236">
        <v>2.3199999999999998E-2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 t="s">
        <v>204</v>
      </c>
      <c r="S24" s="238" t="s">
        <v>184</v>
      </c>
      <c r="T24" s="239" t="s">
        <v>185</v>
      </c>
      <c r="U24" s="221">
        <v>5.5</v>
      </c>
      <c r="V24" s="221">
        <f>ROUND(E24*U24,2)</f>
        <v>0.13</v>
      </c>
      <c r="W24" s="221"/>
      <c r="X24" s="221" t="s">
        <v>205</v>
      </c>
      <c r="Y24" s="221" t="s">
        <v>171</v>
      </c>
      <c r="Z24" s="210"/>
      <c r="AA24" s="210"/>
      <c r="AB24" s="210"/>
      <c r="AC24" s="210"/>
      <c r="AD24" s="210"/>
      <c r="AE24" s="210"/>
      <c r="AF24" s="210"/>
      <c r="AG24" s="210" t="s">
        <v>206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7" t="s">
        <v>207</v>
      </c>
      <c r="D25" s="247"/>
      <c r="E25" s="247"/>
      <c r="F25" s="247"/>
      <c r="G25" s="247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163</v>
      </c>
      <c r="B26" s="227" t="s">
        <v>123</v>
      </c>
      <c r="C26" s="253" t="s">
        <v>124</v>
      </c>
      <c r="D26" s="228"/>
      <c r="E26" s="229"/>
      <c r="F26" s="230"/>
      <c r="G26" s="230">
        <f>SUMIF(AG27:AG32,"&lt;&gt;NOR",G27:G32)</f>
        <v>0</v>
      </c>
      <c r="H26" s="230"/>
      <c r="I26" s="230">
        <f>SUM(I27:I32)</f>
        <v>0</v>
      </c>
      <c r="J26" s="230"/>
      <c r="K26" s="230">
        <f>SUM(K27:K32)</f>
        <v>0</v>
      </c>
      <c r="L26" s="230"/>
      <c r="M26" s="230">
        <f>SUM(M27:M32)</f>
        <v>0</v>
      </c>
      <c r="N26" s="229"/>
      <c r="O26" s="229">
        <f>SUM(O27:O32)</f>
        <v>0.03</v>
      </c>
      <c r="P26" s="229"/>
      <c r="Q26" s="229">
        <f>SUM(Q27:Q32)</f>
        <v>0</v>
      </c>
      <c r="R26" s="230"/>
      <c r="S26" s="230"/>
      <c r="T26" s="231"/>
      <c r="U26" s="225"/>
      <c r="V26" s="225">
        <f>SUM(V27:V32)</f>
        <v>10.73</v>
      </c>
      <c r="W26" s="225"/>
      <c r="X26" s="225"/>
      <c r="Y26" s="225"/>
      <c r="AG26" t="s">
        <v>164</v>
      </c>
    </row>
    <row r="27" spans="1:60" outlineLevel="1" x14ac:dyDescent="0.2">
      <c r="A27" s="240">
        <v>6</v>
      </c>
      <c r="B27" s="241" t="s">
        <v>209</v>
      </c>
      <c r="C27" s="256" t="s">
        <v>210</v>
      </c>
      <c r="D27" s="242" t="s">
        <v>197</v>
      </c>
      <c r="E27" s="243">
        <v>29</v>
      </c>
      <c r="F27" s="244"/>
      <c r="G27" s="245">
        <f>ROUND(E27*F27,2)</f>
        <v>0</v>
      </c>
      <c r="H27" s="244"/>
      <c r="I27" s="245">
        <f>ROUND(E27*H27,2)</f>
        <v>0</v>
      </c>
      <c r="J27" s="244"/>
      <c r="K27" s="245">
        <f>ROUND(E27*J27,2)</f>
        <v>0</v>
      </c>
      <c r="L27" s="245">
        <v>12</v>
      </c>
      <c r="M27" s="245">
        <f>G27*(1+L27/100)</f>
        <v>0</v>
      </c>
      <c r="N27" s="243">
        <v>0</v>
      </c>
      <c r="O27" s="243">
        <f>ROUND(E27*N27,2)</f>
        <v>0</v>
      </c>
      <c r="P27" s="243">
        <v>0</v>
      </c>
      <c r="Q27" s="243">
        <f>ROUND(E27*P27,2)</f>
        <v>0</v>
      </c>
      <c r="R27" s="245" t="s">
        <v>211</v>
      </c>
      <c r="S27" s="245" t="s">
        <v>184</v>
      </c>
      <c r="T27" s="246" t="s">
        <v>199</v>
      </c>
      <c r="U27" s="221">
        <v>0.37</v>
      </c>
      <c r="V27" s="221">
        <f>ROUND(E27*U27,2)</f>
        <v>10.73</v>
      </c>
      <c r="W27" s="221"/>
      <c r="X27" s="221" t="s">
        <v>170</v>
      </c>
      <c r="Y27" s="221" t="s">
        <v>200</v>
      </c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3">
        <v>7</v>
      </c>
      <c r="B28" s="234" t="s">
        <v>212</v>
      </c>
      <c r="C28" s="254" t="s">
        <v>213</v>
      </c>
      <c r="D28" s="235" t="s">
        <v>167</v>
      </c>
      <c r="E28" s="236">
        <v>29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0</v>
      </c>
      <c r="O28" s="236">
        <f>ROUND(E28*N28,2)</f>
        <v>0</v>
      </c>
      <c r="P28" s="236">
        <v>0</v>
      </c>
      <c r="Q28" s="236">
        <f>ROUND(E28*P28,2)</f>
        <v>0</v>
      </c>
      <c r="R28" s="238"/>
      <c r="S28" s="238" t="s">
        <v>168</v>
      </c>
      <c r="T28" s="239" t="s">
        <v>169</v>
      </c>
      <c r="U28" s="221">
        <v>0</v>
      </c>
      <c r="V28" s="221">
        <f>ROUND(E28*U28,2)</f>
        <v>0</v>
      </c>
      <c r="W28" s="221"/>
      <c r="X28" s="221" t="s">
        <v>170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214</v>
      </c>
      <c r="D29" s="223"/>
      <c r="E29" s="224">
        <v>29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8</v>
      </c>
      <c r="B30" s="234" t="s">
        <v>215</v>
      </c>
      <c r="C30" s="254" t="s">
        <v>216</v>
      </c>
      <c r="D30" s="235" t="s">
        <v>197</v>
      </c>
      <c r="E30" s="236">
        <v>29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1E-3</v>
      </c>
      <c r="O30" s="236">
        <f>ROUND(E30*N30,2)</f>
        <v>0.03</v>
      </c>
      <c r="P30" s="236">
        <v>0</v>
      </c>
      <c r="Q30" s="236">
        <f>ROUND(E30*P30,2)</f>
        <v>0</v>
      </c>
      <c r="R30" s="238"/>
      <c r="S30" s="238" t="s">
        <v>168</v>
      </c>
      <c r="T30" s="239" t="s">
        <v>169</v>
      </c>
      <c r="U30" s="221">
        <v>0</v>
      </c>
      <c r="V30" s="221">
        <f>ROUND(E30*U30,2)</f>
        <v>0</v>
      </c>
      <c r="W30" s="221"/>
      <c r="X30" s="221" t="s">
        <v>217</v>
      </c>
      <c r="Y30" s="221" t="s">
        <v>200</v>
      </c>
      <c r="Z30" s="210"/>
      <c r="AA30" s="210"/>
      <c r="AB30" s="210"/>
      <c r="AC30" s="210"/>
      <c r="AD30" s="210"/>
      <c r="AE30" s="210"/>
      <c r="AF30" s="210"/>
      <c r="AG30" s="210" t="s">
        <v>218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17">
        <v>9</v>
      </c>
      <c r="B31" s="218" t="s">
        <v>219</v>
      </c>
      <c r="C31" s="258" t="s">
        <v>220</v>
      </c>
      <c r="D31" s="219" t="s">
        <v>0</v>
      </c>
      <c r="E31" s="248"/>
      <c r="F31" s="222"/>
      <c r="G31" s="221">
        <f>ROUND(E31*F31,2)</f>
        <v>0</v>
      </c>
      <c r="H31" s="222"/>
      <c r="I31" s="221">
        <f>ROUND(E31*H31,2)</f>
        <v>0</v>
      </c>
      <c r="J31" s="222"/>
      <c r="K31" s="221">
        <f>ROUND(E31*J31,2)</f>
        <v>0</v>
      </c>
      <c r="L31" s="221">
        <v>12</v>
      </c>
      <c r="M31" s="221">
        <f>G31*(1+L31/100)</f>
        <v>0</v>
      </c>
      <c r="N31" s="220">
        <v>0</v>
      </c>
      <c r="O31" s="220">
        <f>ROUND(E31*N31,2)</f>
        <v>0</v>
      </c>
      <c r="P31" s="220">
        <v>0</v>
      </c>
      <c r="Q31" s="220">
        <f>ROUND(E31*P31,2)</f>
        <v>0</v>
      </c>
      <c r="R31" s="221" t="s">
        <v>211</v>
      </c>
      <c r="S31" s="221" t="s">
        <v>184</v>
      </c>
      <c r="T31" s="221" t="s">
        <v>185</v>
      </c>
      <c r="U31" s="221">
        <v>0</v>
      </c>
      <c r="V31" s="221">
        <f>ROUND(E31*U31,2)</f>
        <v>0</v>
      </c>
      <c r="W31" s="221"/>
      <c r="X31" s="221" t="s">
        <v>205</v>
      </c>
      <c r="Y31" s="221" t="s">
        <v>171</v>
      </c>
      <c r="Z31" s="210"/>
      <c r="AA31" s="210"/>
      <c r="AB31" s="210"/>
      <c r="AC31" s="210"/>
      <c r="AD31" s="210"/>
      <c r="AE31" s="210"/>
      <c r="AF31" s="210"/>
      <c r="AG31" s="210" t="s">
        <v>206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9" t="s">
        <v>221</v>
      </c>
      <c r="D32" s="249"/>
      <c r="E32" s="249"/>
      <c r="F32" s="249"/>
      <c r="G32" s="249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208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6" t="s">
        <v>163</v>
      </c>
      <c r="B33" s="227" t="s">
        <v>129</v>
      </c>
      <c r="C33" s="253" t="s">
        <v>130</v>
      </c>
      <c r="D33" s="228"/>
      <c r="E33" s="229"/>
      <c r="F33" s="230"/>
      <c r="G33" s="230">
        <f>SUMIF(AG34:AG41,"&lt;&gt;NOR",G34:G41)</f>
        <v>0</v>
      </c>
      <c r="H33" s="230"/>
      <c r="I33" s="230">
        <f>SUM(I34:I41)</f>
        <v>0</v>
      </c>
      <c r="J33" s="230"/>
      <c r="K33" s="230">
        <f>SUM(K34:K41)</f>
        <v>0</v>
      </c>
      <c r="L33" s="230"/>
      <c r="M33" s="230">
        <f>SUM(M34:M41)</f>
        <v>0</v>
      </c>
      <c r="N33" s="229"/>
      <c r="O33" s="229">
        <f>SUM(O34:O41)</f>
        <v>0.22</v>
      </c>
      <c r="P33" s="229"/>
      <c r="Q33" s="229">
        <f>SUM(Q34:Q41)</f>
        <v>0</v>
      </c>
      <c r="R33" s="230"/>
      <c r="S33" s="230"/>
      <c r="T33" s="231"/>
      <c r="U33" s="225"/>
      <c r="V33" s="225">
        <f>SUM(V34:V41)</f>
        <v>31.64</v>
      </c>
      <c r="W33" s="225"/>
      <c r="X33" s="225"/>
      <c r="Y33" s="225"/>
      <c r="AG33" t="s">
        <v>164</v>
      </c>
    </row>
    <row r="34" spans="1:60" outlineLevel="1" x14ac:dyDescent="0.2">
      <c r="A34" s="233">
        <v>10</v>
      </c>
      <c r="B34" s="234" t="s">
        <v>222</v>
      </c>
      <c r="C34" s="254" t="s">
        <v>223</v>
      </c>
      <c r="D34" s="235" t="s">
        <v>182</v>
      </c>
      <c r="E34" s="236">
        <v>52.037599999999998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6.9999999999999994E-5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224</v>
      </c>
      <c r="S34" s="238" t="s">
        <v>184</v>
      </c>
      <c r="T34" s="239" t="s">
        <v>185</v>
      </c>
      <c r="U34" s="221">
        <v>3.2480000000000002E-2</v>
      </c>
      <c r="V34" s="221">
        <f>ROUND(E34*U34,2)</f>
        <v>1.69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225</v>
      </c>
      <c r="D35" s="223"/>
      <c r="E35" s="224">
        <v>52.037599999999998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11</v>
      </c>
      <c r="B36" s="234" t="s">
        <v>226</v>
      </c>
      <c r="C36" s="254" t="s">
        <v>227</v>
      </c>
      <c r="D36" s="235" t="s">
        <v>182</v>
      </c>
      <c r="E36" s="236">
        <v>52.037599999999998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1.4999999999999999E-4</v>
      </c>
      <c r="O36" s="236">
        <f>ROUND(E36*N36,2)</f>
        <v>0.01</v>
      </c>
      <c r="P36" s="236">
        <v>0</v>
      </c>
      <c r="Q36" s="236">
        <f>ROUND(E36*P36,2)</f>
        <v>0</v>
      </c>
      <c r="R36" s="238" t="s">
        <v>224</v>
      </c>
      <c r="S36" s="238" t="s">
        <v>184</v>
      </c>
      <c r="T36" s="239" t="s">
        <v>185</v>
      </c>
      <c r="U36" s="221">
        <v>0.10191</v>
      </c>
      <c r="V36" s="221">
        <f>ROUND(E36*U36,2)</f>
        <v>5.3</v>
      </c>
      <c r="W36" s="221"/>
      <c r="X36" s="221" t="s">
        <v>170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225</v>
      </c>
      <c r="D37" s="223"/>
      <c r="E37" s="224">
        <v>52.037599999999998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12</v>
      </c>
      <c r="B38" s="234" t="s">
        <v>228</v>
      </c>
      <c r="C38" s="254" t="s">
        <v>229</v>
      </c>
      <c r="D38" s="235" t="s">
        <v>182</v>
      </c>
      <c r="E38" s="236">
        <v>580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2.0000000000000002E-5</v>
      </c>
      <c r="O38" s="236">
        <f>ROUND(E38*N38,2)</f>
        <v>0.01</v>
      </c>
      <c r="P38" s="236">
        <v>0</v>
      </c>
      <c r="Q38" s="236">
        <f>ROUND(E38*P38,2)</f>
        <v>0</v>
      </c>
      <c r="R38" s="238" t="s">
        <v>224</v>
      </c>
      <c r="S38" s="238" t="s">
        <v>184</v>
      </c>
      <c r="T38" s="239" t="s">
        <v>185</v>
      </c>
      <c r="U38" s="221">
        <v>2.9000000000000001E-2</v>
      </c>
      <c r="V38" s="221">
        <f>ROUND(E38*U38,2)</f>
        <v>16.82</v>
      </c>
      <c r="W38" s="221"/>
      <c r="X38" s="221" t="s">
        <v>170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5" t="s">
        <v>230</v>
      </c>
      <c r="D39" s="223"/>
      <c r="E39" s="224">
        <v>580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174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13</v>
      </c>
      <c r="B40" s="234" t="s">
        <v>231</v>
      </c>
      <c r="C40" s="254" t="s">
        <v>232</v>
      </c>
      <c r="D40" s="235" t="s">
        <v>182</v>
      </c>
      <c r="E40" s="236">
        <v>580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3.5E-4</v>
      </c>
      <c r="O40" s="236">
        <f>ROUND(E40*N40,2)</f>
        <v>0.2</v>
      </c>
      <c r="P40" s="236">
        <v>0</v>
      </c>
      <c r="Q40" s="236">
        <f>ROUND(E40*P40,2)</f>
        <v>0</v>
      </c>
      <c r="R40" s="238" t="s">
        <v>224</v>
      </c>
      <c r="S40" s="238" t="s">
        <v>184</v>
      </c>
      <c r="T40" s="239" t="s">
        <v>185</v>
      </c>
      <c r="U40" s="221">
        <v>1.35E-2</v>
      </c>
      <c r="V40" s="221">
        <f>ROUND(E40*U40,2)</f>
        <v>7.83</v>
      </c>
      <c r="W40" s="221"/>
      <c r="X40" s="221" t="s">
        <v>170</v>
      </c>
      <c r="Y40" s="221" t="s">
        <v>171</v>
      </c>
      <c r="Z40" s="210"/>
      <c r="AA40" s="210"/>
      <c r="AB40" s="210"/>
      <c r="AC40" s="210"/>
      <c r="AD40" s="210"/>
      <c r="AE40" s="210"/>
      <c r="AF40" s="210"/>
      <c r="AG40" s="210" t="s">
        <v>172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55" t="s">
        <v>186</v>
      </c>
      <c r="D41" s="223"/>
      <c r="E41" s="224">
        <v>580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174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226" t="s">
        <v>163</v>
      </c>
      <c r="B42" s="227" t="s">
        <v>131</v>
      </c>
      <c r="C42" s="253" t="s">
        <v>132</v>
      </c>
      <c r="D42" s="228"/>
      <c r="E42" s="229"/>
      <c r="F42" s="230"/>
      <c r="G42" s="230">
        <f>SUMIF(AG43:AG51,"&lt;&gt;NOR",G43:G51)</f>
        <v>0</v>
      </c>
      <c r="H42" s="230"/>
      <c r="I42" s="230">
        <f>SUM(I43:I51)</f>
        <v>0</v>
      </c>
      <c r="J42" s="230"/>
      <c r="K42" s="230">
        <f>SUM(K43:K51)</f>
        <v>0</v>
      </c>
      <c r="L42" s="230"/>
      <c r="M42" s="230">
        <f>SUM(M43:M51)</f>
        <v>0</v>
      </c>
      <c r="N42" s="229"/>
      <c r="O42" s="229">
        <f>SUM(O43:O51)</f>
        <v>0</v>
      </c>
      <c r="P42" s="229"/>
      <c r="Q42" s="229">
        <f>SUM(Q43:Q51)</f>
        <v>0</v>
      </c>
      <c r="R42" s="230"/>
      <c r="S42" s="230"/>
      <c r="T42" s="231"/>
      <c r="U42" s="225"/>
      <c r="V42" s="225">
        <f>SUM(V43:V51)</f>
        <v>2.6100000000000003</v>
      </c>
      <c r="W42" s="225"/>
      <c r="X42" s="225"/>
      <c r="Y42" s="225"/>
      <c r="AG42" t="s">
        <v>164</v>
      </c>
    </row>
    <row r="43" spans="1:60" ht="22.5" outlineLevel="1" x14ac:dyDescent="0.2">
      <c r="A43" s="240">
        <v>14</v>
      </c>
      <c r="B43" s="241" t="s">
        <v>233</v>
      </c>
      <c r="C43" s="256" t="s">
        <v>234</v>
      </c>
      <c r="D43" s="242" t="s">
        <v>203</v>
      </c>
      <c r="E43" s="243">
        <v>0.2581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198</v>
      </c>
      <c r="S43" s="245" t="s">
        <v>184</v>
      </c>
      <c r="T43" s="246" t="s">
        <v>185</v>
      </c>
      <c r="U43" s="221">
        <v>2.0089999999999999</v>
      </c>
      <c r="V43" s="221">
        <f>ROUND(E43*U43,2)</f>
        <v>0.52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0">
        <v>15</v>
      </c>
      <c r="B44" s="241" t="s">
        <v>237</v>
      </c>
      <c r="C44" s="256" t="s">
        <v>238</v>
      </c>
      <c r="D44" s="242" t="s">
        <v>203</v>
      </c>
      <c r="E44" s="243">
        <v>1.0324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198</v>
      </c>
      <c r="S44" s="245" t="s">
        <v>184</v>
      </c>
      <c r="T44" s="246" t="s">
        <v>185</v>
      </c>
      <c r="U44" s="221">
        <v>0.95899999999999996</v>
      </c>
      <c r="V44" s="221">
        <f>ROUND(E44*U44,2)</f>
        <v>0.99</v>
      </c>
      <c r="W44" s="221"/>
      <c r="X44" s="221" t="s">
        <v>235</v>
      </c>
      <c r="Y44" s="221" t="s">
        <v>171</v>
      </c>
      <c r="Z44" s="210"/>
      <c r="AA44" s="210"/>
      <c r="AB44" s="210"/>
      <c r="AC44" s="210"/>
      <c r="AD44" s="210"/>
      <c r="AE44" s="210"/>
      <c r="AF44" s="210"/>
      <c r="AG44" s="210" t="s">
        <v>236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3">
        <v>16</v>
      </c>
      <c r="B45" s="234" t="s">
        <v>239</v>
      </c>
      <c r="C45" s="254" t="s">
        <v>240</v>
      </c>
      <c r="D45" s="235" t="s">
        <v>203</v>
      </c>
      <c r="E45" s="236">
        <v>0.2581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198</v>
      </c>
      <c r="S45" s="238" t="s">
        <v>184</v>
      </c>
      <c r="T45" s="239" t="s">
        <v>185</v>
      </c>
      <c r="U45" s="221">
        <v>0.49</v>
      </c>
      <c r="V45" s="221">
        <f>ROUND(E45*U45,2)</f>
        <v>0.13</v>
      </c>
      <c r="W45" s="221"/>
      <c r="X45" s="221" t="s">
        <v>235</v>
      </c>
      <c r="Y45" s="221" t="s">
        <v>171</v>
      </c>
      <c r="Z45" s="210"/>
      <c r="AA45" s="210"/>
      <c r="AB45" s="210"/>
      <c r="AC45" s="210"/>
      <c r="AD45" s="210"/>
      <c r="AE45" s="210"/>
      <c r="AF45" s="210"/>
      <c r="AG45" s="210" t="s">
        <v>236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60" t="s">
        <v>241</v>
      </c>
      <c r="D46" s="250"/>
      <c r="E46" s="250"/>
      <c r="F46" s="250"/>
      <c r="G46" s="250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242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40">
        <v>17</v>
      </c>
      <c r="B47" s="241" t="s">
        <v>243</v>
      </c>
      <c r="C47" s="256" t="s">
        <v>244</v>
      </c>
      <c r="D47" s="242" t="s">
        <v>203</v>
      </c>
      <c r="E47" s="243">
        <v>2.581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12</v>
      </c>
      <c r="M47" s="245">
        <f>G47*(1+L47/100)</f>
        <v>0</v>
      </c>
      <c r="N47" s="243">
        <v>0</v>
      </c>
      <c r="O47" s="243">
        <f>ROUND(E47*N47,2)</f>
        <v>0</v>
      </c>
      <c r="P47" s="243">
        <v>0</v>
      </c>
      <c r="Q47" s="243">
        <f>ROUND(E47*P47,2)</f>
        <v>0</v>
      </c>
      <c r="R47" s="245" t="s">
        <v>198</v>
      </c>
      <c r="S47" s="245" t="s">
        <v>184</v>
      </c>
      <c r="T47" s="246" t="s">
        <v>185</v>
      </c>
      <c r="U47" s="221">
        <v>0</v>
      </c>
      <c r="V47" s="221">
        <f>ROUND(E47*U47,2)</f>
        <v>0</v>
      </c>
      <c r="W47" s="221"/>
      <c r="X47" s="221" t="s">
        <v>235</v>
      </c>
      <c r="Y47" s="221" t="s">
        <v>171</v>
      </c>
      <c r="Z47" s="210"/>
      <c r="AA47" s="210"/>
      <c r="AB47" s="210"/>
      <c r="AC47" s="210"/>
      <c r="AD47" s="210"/>
      <c r="AE47" s="210"/>
      <c r="AF47" s="210"/>
      <c r="AG47" s="210" t="s">
        <v>236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40">
        <v>18</v>
      </c>
      <c r="B48" s="241" t="s">
        <v>245</v>
      </c>
      <c r="C48" s="256" t="s">
        <v>246</v>
      </c>
      <c r="D48" s="242" t="s">
        <v>203</v>
      </c>
      <c r="E48" s="243">
        <v>0.2581</v>
      </c>
      <c r="F48" s="244"/>
      <c r="G48" s="245">
        <f>ROUND(E48*F48,2)</f>
        <v>0</v>
      </c>
      <c r="H48" s="244"/>
      <c r="I48" s="245">
        <f>ROUND(E48*H48,2)</f>
        <v>0</v>
      </c>
      <c r="J48" s="244"/>
      <c r="K48" s="245">
        <f>ROUND(E48*J48,2)</f>
        <v>0</v>
      </c>
      <c r="L48" s="245">
        <v>12</v>
      </c>
      <c r="M48" s="245">
        <f>G48*(1+L48/100)</f>
        <v>0</v>
      </c>
      <c r="N48" s="243">
        <v>0</v>
      </c>
      <c r="O48" s="243">
        <f>ROUND(E48*N48,2)</f>
        <v>0</v>
      </c>
      <c r="P48" s="243">
        <v>0</v>
      </c>
      <c r="Q48" s="243">
        <f>ROUND(E48*P48,2)</f>
        <v>0</v>
      </c>
      <c r="R48" s="245" t="s">
        <v>198</v>
      </c>
      <c r="S48" s="245" t="s">
        <v>184</v>
      </c>
      <c r="T48" s="246" t="s">
        <v>185</v>
      </c>
      <c r="U48" s="221">
        <v>0</v>
      </c>
      <c r="V48" s="221">
        <f>ROUND(E48*U48,2)</f>
        <v>0</v>
      </c>
      <c r="W48" s="221"/>
      <c r="X48" s="221" t="s">
        <v>235</v>
      </c>
      <c r="Y48" s="221" t="s">
        <v>171</v>
      </c>
      <c r="Z48" s="210"/>
      <c r="AA48" s="210"/>
      <c r="AB48" s="210"/>
      <c r="AC48" s="210"/>
      <c r="AD48" s="210"/>
      <c r="AE48" s="210"/>
      <c r="AF48" s="210"/>
      <c r="AG48" s="210" t="s">
        <v>236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33">
        <v>19</v>
      </c>
      <c r="B49" s="234" t="s">
        <v>247</v>
      </c>
      <c r="C49" s="254" t="s">
        <v>248</v>
      </c>
      <c r="D49" s="235" t="s">
        <v>203</v>
      </c>
      <c r="E49" s="236">
        <v>1.2905</v>
      </c>
      <c r="F49" s="237"/>
      <c r="G49" s="238">
        <f>ROUND(E49*F49,2)</f>
        <v>0</v>
      </c>
      <c r="H49" s="237"/>
      <c r="I49" s="238">
        <f>ROUND(E49*H49,2)</f>
        <v>0</v>
      </c>
      <c r="J49" s="237"/>
      <c r="K49" s="238">
        <f>ROUND(E49*J49,2)</f>
        <v>0</v>
      </c>
      <c r="L49" s="238">
        <v>12</v>
      </c>
      <c r="M49" s="238">
        <f>G49*(1+L49/100)</f>
        <v>0</v>
      </c>
      <c r="N49" s="236">
        <v>0</v>
      </c>
      <c r="O49" s="236">
        <f>ROUND(E49*N49,2)</f>
        <v>0</v>
      </c>
      <c r="P49" s="236">
        <v>0</v>
      </c>
      <c r="Q49" s="236">
        <f>ROUND(E49*P49,2)</f>
        <v>0</v>
      </c>
      <c r="R49" s="238" t="s">
        <v>249</v>
      </c>
      <c r="S49" s="238" t="s">
        <v>184</v>
      </c>
      <c r="T49" s="239" t="s">
        <v>185</v>
      </c>
      <c r="U49" s="221">
        <v>0.752</v>
      </c>
      <c r="V49" s="221">
        <f>ROUND(E49*U49,2)</f>
        <v>0.97</v>
      </c>
      <c r="W49" s="221"/>
      <c r="X49" s="221" t="s">
        <v>235</v>
      </c>
      <c r="Y49" s="221" t="s">
        <v>171</v>
      </c>
      <c r="Z49" s="210"/>
      <c r="AA49" s="210"/>
      <c r="AB49" s="210"/>
      <c r="AC49" s="210"/>
      <c r="AD49" s="210"/>
      <c r="AE49" s="210"/>
      <c r="AF49" s="210"/>
      <c r="AG49" s="210" t="s">
        <v>236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57" t="s">
        <v>250</v>
      </c>
      <c r="D50" s="247"/>
      <c r="E50" s="247"/>
      <c r="F50" s="247"/>
      <c r="G50" s="247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208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51" t="str">
        <f>C50</f>
        <v>nebo vybouraných hmot nošením nebo přehazováním k místu nakládky přístupnému normálním dopravním prostředkům do 10 m,</v>
      </c>
      <c r="BB50" s="210"/>
      <c r="BC50" s="210"/>
      <c r="BD50" s="210"/>
      <c r="BE50" s="210"/>
      <c r="BF50" s="210"/>
      <c r="BG50" s="210"/>
      <c r="BH50" s="210"/>
    </row>
    <row r="51" spans="1:60" ht="22.5" outlineLevel="2" x14ac:dyDescent="0.2">
      <c r="A51" s="217"/>
      <c r="B51" s="218"/>
      <c r="C51" s="261" t="s">
        <v>251</v>
      </c>
      <c r="D51" s="252"/>
      <c r="E51" s="252"/>
      <c r="F51" s="252"/>
      <c r="G51" s="252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242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51" t="str">
        <f>C51</f>
        <v>S naložením suti nebo vybouraných hmot do dopravního prostředku a na jejich vyložením, popřípadě přeložením na normální dopravní prostředek.</v>
      </c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3"/>
      <c r="B52" s="4"/>
      <c r="C52" s="262"/>
      <c r="D52" s="6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v>12</v>
      </c>
      <c r="AF52">
        <v>21</v>
      </c>
      <c r="AG52" t="s">
        <v>149</v>
      </c>
    </row>
    <row r="53" spans="1:60" x14ac:dyDescent="0.2">
      <c r="A53" s="213"/>
      <c r="B53" s="214" t="s">
        <v>29</v>
      </c>
      <c r="C53" s="263"/>
      <c r="D53" s="215"/>
      <c r="E53" s="216"/>
      <c r="F53" s="216"/>
      <c r="G53" s="232">
        <f>G8+G16+G21+G23+G26+G33+G42</f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AE53">
        <f>SUMIF(L7:L51,AE52,G7:G51)</f>
        <v>0</v>
      </c>
      <c r="AF53">
        <f>SUMIF(L7:L51,AF52,G7:G51)</f>
        <v>0</v>
      </c>
      <c r="AG53" t="s">
        <v>252</v>
      </c>
    </row>
    <row r="54" spans="1:60" x14ac:dyDescent="0.2">
      <c r="C54" s="264"/>
      <c r="D54" s="10"/>
      <c r="AG54" t="s">
        <v>253</v>
      </c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f5f6OJ3ji9yhjoxUyqpYkv/d+r2Nn5XczWy/ddTA+MdNzHUJJPNGZw6wMq5jfBUYmBn451bjS7dph7MglGvDg==" saltValue="7nG/hFzsK4xor9zQELzoxQ==" spinCount="100000" sheet="1" formatRows="0"/>
  <mergeCells count="9">
    <mergeCell ref="C46:G46"/>
    <mergeCell ref="C50:G50"/>
    <mergeCell ref="C51:G51"/>
    <mergeCell ref="A1:G1"/>
    <mergeCell ref="C2:G2"/>
    <mergeCell ref="C3:G3"/>
    <mergeCell ref="C4:G4"/>
    <mergeCell ref="C25:G25"/>
    <mergeCell ref="C32:G3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90DF4-AAD6-42DA-AC23-BB823A8CCE1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52</v>
      </c>
      <c r="C4" s="202" t="s">
        <v>53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254</v>
      </c>
      <c r="D9" s="235" t="s">
        <v>167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255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164</v>
      </c>
    </row>
    <row r="13" spans="1:60" ht="56.25" outlineLevel="1" x14ac:dyDescent="0.2">
      <c r="A13" s="240">
        <v>2</v>
      </c>
      <c r="B13" s="241" t="s">
        <v>180</v>
      </c>
      <c r="C13" s="256" t="s">
        <v>181</v>
      </c>
      <c r="D13" s="242" t="s">
        <v>182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183</v>
      </c>
      <c r="S13" s="245" t="s">
        <v>184</v>
      </c>
      <c r="T13" s="246" t="s">
        <v>185</v>
      </c>
      <c r="U13" s="221">
        <v>0.35399999999999998</v>
      </c>
      <c r="V13" s="221">
        <f>ROUND(E13*U13,2)</f>
        <v>7.08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187</v>
      </c>
      <c r="C14" s="254" t="s">
        <v>188</v>
      </c>
      <c r="D14" s="235" t="s">
        <v>189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190</v>
      </c>
      <c r="S14" s="238" t="s">
        <v>184</v>
      </c>
      <c r="T14" s="239" t="s">
        <v>185</v>
      </c>
      <c r="U14" s="221">
        <v>1</v>
      </c>
      <c r="V14" s="221">
        <f>ROUND(E14*U14,2)</f>
        <v>5</v>
      </c>
      <c r="W14" s="221"/>
      <c r="X14" s="221" t="s">
        <v>191</v>
      </c>
      <c r="Y14" s="221" t="s">
        <v>192</v>
      </c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256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163</v>
      </c>
      <c r="B16" s="227" t="s">
        <v>113</v>
      </c>
      <c r="C16" s="253" t="s">
        <v>114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164</v>
      </c>
    </row>
    <row r="17" spans="1:60" outlineLevel="1" x14ac:dyDescent="0.2">
      <c r="A17" s="240">
        <v>4</v>
      </c>
      <c r="B17" s="241" t="s">
        <v>195</v>
      </c>
      <c r="C17" s="256" t="s">
        <v>196</v>
      </c>
      <c r="D17" s="242" t="s">
        <v>197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198</v>
      </c>
      <c r="S17" s="245" t="s">
        <v>184</v>
      </c>
      <c r="T17" s="246" t="s">
        <v>199</v>
      </c>
      <c r="U17" s="221">
        <v>1.3640000000000001</v>
      </c>
      <c r="V17" s="221">
        <f>ROUND(E17*U17,2)</f>
        <v>1.36</v>
      </c>
      <c r="W17" s="221"/>
      <c r="X17" s="221" t="s">
        <v>170</v>
      </c>
      <c r="Y17" s="221" t="s">
        <v>200</v>
      </c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163</v>
      </c>
      <c r="B18" s="227" t="s">
        <v>115</v>
      </c>
      <c r="C18" s="253" t="s">
        <v>116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164</v>
      </c>
    </row>
    <row r="19" spans="1:60" ht="22.5" outlineLevel="1" x14ac:dyDescent="0.2">
      <c r="A19" s="233">
        <v>5</v>
      </c>
      <c r="B19" s="234" t="s">
        <v>201</v>
      </c>
      <c r="C19" s="254" t="s">
        <v>202</v>
      </c>
      <c r="D19" s="235" t="s">
        <v>203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204</v>
      </c>
      <c r="S19" s="238" t="s">
        <v>184</v>
      </c>
      <c r="T19" s="239" t="s">
        <v>185</v>
      </c>
      <c r="U19" s="221">
        <v>5.5</v>
      </c>
      <c r="V19" s="221">
        <f>ROUND(E19*U19,2)</f>
        <v>0</v>
      </c>
      <c r="W19" s="221"/>
      <c r="X19" s="221" t="s">
        <v>205</v>
      </c>
      <c r="Y19" s="221" t="s">
        <v>171</v>
      </c>
      <c r="Z19" s="210"/>
      <c r="AA19" s="210"/>
      <c r="AB19" s="210"/>
      <c r="AC19" s="210"/>
      <c r="AD19" s="210"/>
      <c r="AE19" s="210"/>
      <c r="AF19" s="210"/>
      <c r="AG19" s="210" t="s">
        <v>206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207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208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163</v>
      </c>
      <c r="B21" s="227" t="s">
        <v>123</v>
      </c>
      <c r="C21" s="253" t="s">
        <v>124</v>
      </c>
      <c r="D21" s="228"/>
      <c r="E21" s="229"/>
      <c r="F21" s="230"/>
      <c r="G21" s="230">
        <f>SUMIF(AG22:AG26,"&lt;&gt;NOR",G22:G26)</f>
        <v>0</v>
      </c>
      <c r="H21" s="230"/>
      <c r="I21" s="230">
        <f>SUM(I22:I26)</f>
        <v>0</v>
      </c>
      <c r="J21" s="230"/>
      <c r="K21" s="230">
        <f>SUM(K22:K26)</f>
        <v>0</v>
      </c>
      <c r="L21" s="230"/>
      <c r="M21" s="230">
        <f>SUM(M22:M26)</f>
        <v>0</v>
      </c>
      <c r="N21" s="229"/>
      <c r="O21" s="229">
        <f>SUM(O22:O26)</f>
        <v>0</v>
      </c>
      <c r="P21" s="229"/>
      <c r="Q21" s="229">
        <f>SUM(Q22:Q26)</f>
        <v>0</v>
      </c>
      <c r="R21" s="230"/>
      <c r="S21" s="230"/>
      <c r="T21" s="231"/>
      <c r="U21" s="225"/>
      <c r="V21" s="225">
        <f>SUM(V22:V26)</f>
        <v>0.37</v>
      </c>
      <c r="W21" s="225"/>
      <c r="X21" s="225"/>
      <c r="Y21" s="225"/>
      <c r="AG21" t="s">
        <v>164</v>
      </c>
    </row>
    <row r="22" spans="1:60" outlineLevel="1" x14ac:dyDescent="0.2">
      <c r="A22" s="240">
        <v>6</v>
      </c>
      <c r="B22" s="241" t="s">
        <v>209</v>
      </c>
      <c r="C22" s="256" t="s">
        <v>210</v>
      </c>
      <c r="D22" s="242" t="s">
        <v>197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211</v>
      </c>
      <c r="S22" s="245" t="s">
        <v>184</v>
      </c>
      <c r="T22" s="246" t="s">
        <v>199</v>
      </c>
      <c r="U22" s="221">
        <v>0.37</v>
      </c>
      <c r="V22" s="221">
        <f>ROUND(E22*U22,2)</f>
        <v>0.37</v>
      </c>
      <c r="W22" s="221"/>
      <c r="X22" s="221" t="s">
        <v>170</v>
      </c>
      <c r="Y22" s="221" t="s">
        <v>200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40">
        <v>7</v>
      </c>
      <c r="B23" s="241" t="s">
        <v>212</v>
      </c>
      <c r="C23" s="256" t="s">
        <v>213</v>
      </c>
      <c r="D23" s="242" t="s">
        <v>167</v>
      </c>
      <c r="E23" s="243">
        <v>1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/>
      <c r="S23" s="245" t="s">
        <v>168</v>
      </c>
      <c r="T23" s="246" t="s">
        <v>169</v>
      </c>
      <c r="U23" s="221">
        <v>0</v>
      </c>
      <c r="V23" s="221">
        <f>ROUND(E23*U23,2)</f>
        <v>0</v>
      </c>
      <c r="W23" s="221"/>
      <c r="X23" s="221" t="s">
        <v>170</v>
      </c>
      <c r="Y23" s="221" t="s">
        <v>171</v>
      </c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8</v>
      </c>
      <c r="B24" s="234" t="s">
        <v>215</v>
      </c>
      <c r="C24" s="254" t="s">
        <v>216</v>
      </c>
      <c r="D24" s="235" t="s">
        <v>197</v>
      </c>
      <c r="E24" s="236">
        <v>1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1E-3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217</v>
      </c>
      <c r="Y24" s="221" t="s">
        <v>200</v>
      </c>
      <c r="Z24" s="210"/>
      <c r="AA24" s="210"/>
      <c r="AB24" s="210"/>
      <c r="AC24" s="210"/>
      <c r="AD24" s="210"/>
      <c r="AE24" s="210"/>
      <c r="AF24" s="210"/>
      <c r="AG24" s="210" t="s">
        <v>218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>
        <v>9</v>
      </c>
      <c r="B25" s="218" t="s">
        <v>219</v>
      </c>
      <c r="C25" s="258" t="s">
        <v>220</v>
      </c>
      <c r="D25" s="219" t="s">
        <v>0</v>
      </c>
      <c r="E25" s="248"/>
      <c r="F25" s="222"/>
      <c r="G25" s="221">
        <f>ROUND(E25*F25,2)</f>
        <v>0</v>
      </c>
      <c r="H25" s="222"/>
      <c r="I25" s="221">
        <f>ROUND(E25*H25,2)</f>
        <v>0</v>
      </c>
      <c r="J25" s="222"/>
      <c r="K25" s="221">
        <f>ROUND(E25*J25,2)</f>
        <v>0</v>
      </c>
      <c r="L25" s="221">
        <v>12</v>
      </c>
      <c r="M25" s="221">
        <f>G25*(1+L25/100)</f>
        <v>0</v>
      </c>
      <c r="N25" s="220">
        <v>0</v>
      </c>
      <c r="O25" s="220">
        <f>ROUND(E25*N25,2)</f>
        <v>0</v>
      </c>
      <c r="P25" s="220">
        <v>0</v>
      </c>
      <c r="Q25" s="220">
        <f>ROUND(E25*P25,2)</f>
        <v>0</v>
      </c>
      <c r="R25" s="221" t="s">
        <v>211</v>
      </c>
      <c r="S25" s="221" t="s">
        <v>184</v>
      </c>
      <c r="T25" s="221" t="s">
        <v>185</v>
      </c>
      <c r="U25" s="221">
        <v>0</v>
      </c>
      <c r="V25" s="221">
        <f>ROUND(E25*U25,2)</f>
        <v>0</v>
      </c>
      <c r="W25" s="221"/>
      <c r="X25" s="221" t="s">
        <v>205</v>
      </c>
      <c r="Y25" s="221" t="s">
        <v>171</v>
      </c>
      <c r="Z25" s="210"/>
      <c r="AA25" s="210"/>
      <c r="AB25" s="210"/>
      <c r="AC25" s="210"/>
      <c r="AD25" s="210"/>
      <c r="AE25" s="210"/>
      <c r="AF25" s="210"/>
      <c r="AG25" s="210" t="s">
        <v>206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9" t="s">
        <v>221</v>
      </c>
      <c r="D26" s="249"/>
      <c r="E26" s="249"/>
      <c r="F26" s="249"/>
      <c r="G26" s="249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208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x14ac:dyDescent="0.2">
      <c r="A27" s="226" t="s">
        <v>163</v>
      </c>
      <c r="B27" s="227" t="s">
        <v>129</v>
      </c>
      <c r="C27" s="253" t="s">
        <v>130</v>
      </c>
      <c r="D27" s="228"/>
      <c r="E27" s="229"/>
      <c r="F27" s="230"/>
      <c r="G27" s="230">
        <f>SUMIF(AG28:AG35,"&lt;&gt;NOR",G28:G35)</f>
        <v>0</v>
      </c>
      <c r="H27" s="230"/>
      <c r="I27" s="230">
        <f>SUM(I28:I35)</f>
        <v>0</v>
      </c>
      <c r="J27" s="230"/>
      <c r="K27" s="230">
        <f>SUM(K28:K35)</f>
        <v>0</v>
      </c>
      <c r="L27" s="230"/>
      <c r="M27" s="230">
        <f>SUM(M28:M35)</f>
        <v>0</v>
      </c>
      <c r="N27" s="229"/>
      <c r="O27" s="229">
        <f>SUM(O28:O35)</f>
        <v>0.01</v>
      </c>
      <c r="P27" s="229"/>
      <c r="Q27" s="229">
        <f>SUM(Q28:Q35)</f>
        <v>0</v>
      </c>
      <c r="R27" s="230"/>
      <c r="S27" s="230"/>
      <c r="T27" s="231"/>
      <c r="U27" s="225"/>
      <c r="V27" s="225">
        <f>SUM(V28:V35)</f>
        <v>1.1099999999999999</v>
      </c>
      <c r="W27" s="225"/>
      <c r="X27" s="225"/>
      <c r="Y27" s="225"/>
      <c r="AG27" t="s">
        <v>164</v>
      </c>
    </row>
    <row r="28" spans="1:60" outlineLevel="1" x14ac:dyDescent="0.2">
      <c r="A28" s="233">
        <v>10</v>
      </c>
      <c r="B28" s="234" t="s">
        <v>222</v>
      </c>
      <c r="C28" s="254" t="s">
        <v>223</v>
      </c>
      <c r="D28" s="235" t="s">
        <v>182</v>
      </c>
      <c r="E28" s="236">
        <v>1.9754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6.9999999999999994E-5</v>
      </c>
      <c r="O28" s="236">
        <f>ROUND(E28*N28,2)</f>
        <v>0</v>
      </c>
      <c r="P28" s="236">
        <v>0</v>
      </c>
      <c r="Q28" s="236">
        <f>ROUND(E28*P28,2)</f>
        <v>0</v>
      </c>
      <c r="R28" s="238" t="s">
        <v>224</v>
      </c>
      <c r="S28" s="238" t="s">
        <v>184</v>
      </c>
      <c r="T28" s="239" t="s">
        <v>185</v>
      </c>
      <c r="U28" s="221">
        <v>3.2480000000000002E-2</v>
      </c>
      <c r="V28" s="221">
        <f>ROUND(E28*U28,2)</f>
        <v>0.06</v>
      </c>
      <c r="W28" s="221"/>
      <c r="X28" s="221" t="s">
        <v>170</v>
      </c>
      <c r="Y28" s="221" t="s">
        <v>171</v>
      </c>
      <c r="Z28" s="210"/>
      <c r="AA28" s="210"/>
      <c r="AB28" s="210"/>
      <c r="AC28" s="210"/>
      <c r="AD28" s="210"/>
      <c r="AE28" s="210"/>
      <c r="AF28" s="210"/>
      <c r="AG28" s="210" t="s">
        <v>172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5" t="s">
        <v>257</v>
      </c>
      <c r="D29" s="223"/>
      <c r="E29" s="224">
        <v>1.9754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3">
        <v>11</v>
      </c>
      <c r="B30" s="234" t="s">
        <v>226</v>
      </c>
      <c r="C30" s="254" t="s">
        <v>227</v>
      </c>
      <c r="D30" s="235" t="s">
        <v>182</v>
      </c>
      <c r="E30" s="236">
        <v>1.9754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1.4999999999999999E-4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224</v>
      </c>
      <c r="S30" s="238" t="s">
        <v>184</v>
      </c>
      <c r="T30" s="239" t="s">
        <v>185</v>
      </c>
      <c r="U30" s="221">
        <v>0.10191</v>
      </c>
      <c r="V30" s="221">
        <f>ROUND(E30*U30,2)</f>
        <v>0.2</v>
      </c>
      <c r="W30" s="221"/>
      <c r="X30" s="221" t="s">
        <v>170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257</v>
      </c>
      <c r="D31" s="223"/>
      <c r="E31" s="224">
        <v>1.9754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12</v>
      </c>
      <c r="B32" s="234" t="s">
        <v>228</v>
      </c>
      <c r="C32" s="254" t="s">
        <v>229</v>
      </c>
      <c r="D32" s="235" t="s">
        <v>182</v>
      </c>
      <c r="E32" s="236">
        <v>20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2.0000000000000002E-5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224</v>
      </c>
      <c r="S32" s="238" t="s">
        <v>184</v>
      </c>
      <c r="T32" s="239" t="s">
        <v>185</v>
      </c>
      <c r="U32" s="221">
        <v>2.9000000000000001E-2</v>
      </c>
      <c r="V32" s="221">
        <f>ROUND(E32*U32,2)</f>
        <v>0.57999999999999996</v>
      </c>
      <c r="W32" s="221"/>
      <c r="X32" s="221" t="s">
        <v>170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258</v>
      </c>
      <c r="D33" s="223"/>
      <c r="E33" s="224">
        <v>20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13</v>
      </c>
      <c r="B34" s="234" t="s">
        <v>231</v>
      </c>
      <c r="C34" s="254" t="s">
        <v>232</v>
      </c>
      <c r="D34" s="235" t="s">
        <v>182</v>
      </c>
      <c r="E34" s="236">
        <v>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3.5E-4</v>
      </c>
      <c r="O34" s="236">
        <f>ROUND(E34*N34,2)</f>
        <v>0.01</v>
      </c>
      <c r="P34" s="236">
        <v>0</v>
      </c>
      <c r="Q34" s="236">
        <f>ROUND(E34*P34,2)</f>
        <v>0</v>
      </c>
      <c r="R34" s="238" t="s">
        <v>224</v>
      </c>
      <c r="S34" s="238" t="s">
        <v>184</v>
      </c>
      <c r="T34" s="239" t="s">
        <v>185</v>
      </c>
      <c r="U34" s="221">
        <v>1.35E-2</v>
      </c>
      <c r="V34" s="221">
        <f>ROUND(E34*U34,2)</f>
        <v>0.27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258</v>
      </c>
      <c r="D35" s="223"/>
      <c r="E35" s="224">
        <v>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x14ac:dyDescent="0.2">
      <c r="A36" s="226" t="s">
        <v>163</v>
      </c>
      <c r="B36" s="227" t="s">
        <v>131</v>
      </c>
      <c r="C36" s="253" t="s">
        <v>132</v>
      </c>
      <c r="D36" s="228"/>
      <c r="E36" s="229"/>
      <c r="F36" s="230"/>
      <c r="G36" s="230">
        <f>SUMIF(AG37:AG45,"&lt;&gt;NOR",G37:G45)</f>
        <v>0</v>
      </c>
      <c r="H36" s="230"/>
      <c r="I36" s="230">
        <f>SUM(I37:I45)</f>
        <v>0</v>
      </c>
      <c r="J36" s="230"/>
      <c r="K36" s="230">
        <f>SUM(K37:K45)</f>
        <v>0</v>
      </c>
      <c r="L36" s="230"/>
      <c r="M36" s="230">
        <f>SUM(M37:M45)</f>
        <v>0</v>
      </c>
      <c r="N36" s="229"/>
      <c r="O36" s="229">
        <f>SUM(O37:O45)</f>
        <v>0</v>
      </c>
      <c r="P36" s="229"/>
      <c r="Q36" s="229">
        <f>SUM(Q37:Q45)</f>
        <v>0</v>
      </c>
      <c r="R36" s="230"/>
      <c r="S36" s="230"/>
      <c r="T36" s="231"/>
      <c r="U36" s="225"/>
      <c r="V36" s="225">
        <f>SUM(V37:V45)</f>
        <v>0.08</v>
      </c>
      <c r="W36" s="225"/>
      <c r="X36" s="225"/>
      <c r="Y36" s="225"/>
      <c r="AG36" t="s">
        <v>164</v>
      </c>
    </row>
    <row r="37" spans="1:60" ht="22.5" outlineLevel="1" x14ac:dyDescent="0.2">
      <c r="A37" s="240">
        <v>14</v>
      </c>
      <c r="B37" s="241" t="s">
        <v>233</v>
      </c>
      <c r="C37" s="256" t="s">
        <v>234</v>
      </c>
      <c r="D37" s="242" t="s">
        <v>203</v>
      </c>
      <c r="E37" s="243">
        <v>8.8999999999999999E-3</v>
      </c>
      <c r="F37" s="244"/>
      <c r="G37" s="245">
        <f>ROUND(E37*F37,2)</f>
        <v>0</v>
      </c>
      <c r="H37" s="244"/>
      <c r="I37" s="245">
        <f>ROUND(E37*H37,2)</f>
        <v>0</v>
      </c>
      <c r="J37" s="244"/>
      <c r="K37" s="245">
        <f>ROUND(E37*J37,2)</f>
        <v>0</v>
      </c>
      <c r="L37" s="245">
        <v>12</v>
      </c>
      <c r="M37" s="245">
        <f>G37*(1+L37/100)</f>
        <v>0</v>
      </c>
      <c r="N37" s="243">
        <v>0</v>
      </c>
      <c r="O37" s="243">
        <f>ROUND(E37*N37,2)</f>
        <v>0</v>
      </c>
      <c r="P37" s="243">
        <v>0</v>
      </c>
      <c r="Q37" s="243">
        <f>ROUND(E37*P37,2)</f>
        <v>0</v>
      </c>
      <c r="R37" s="245" t="s">
        <v>198</v>
      </c>
      <c r="S37" s="245" t="s">
        <v>184</v>
      </c>
      <c r="T37" s="246" t="s">
        <v>185</v>
      </c>
      <c r="U37" s="221">
        <v>2.0089999999999999</v>
      </c>
      <c r="V37" s="221">
        <f>ROUND(E37*U37,2)</f>
        <v>0.02</v>
      </c>
      <c r="W37" s="221"/>
      <c r="X37" s="221" t="s">
        <v>235</v>
      </c>
      <c r="Y37" s="221" t="s">
        <v>171</v>
      </c>
      <c r="Z37" s="210"/>
      <c r="AA37" s="210"/>
      <c r="AB37" s="210"/>
      <c r="AC37" s="210"/>
      <c r="AD37" s="210"/>
      <c r="AE37" s="210"/>
      <c r="AF37" s="210"/>
      <c r="AG37" s="210" t="s">
        <v>236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40">
        <v>15</v>
      </c>
      <c r="B38" s="241" t="s">
        <v>237</v>
      </c>
      <c r="C38" s="256" t="s">
        <v>238</v>
      </c>
      <c r="D38" s="242" t="s">
        <v>203</v>
      </c>
      <c r="E38" s="243">
        <v>3.56E-2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198</v>
      </c>
      <c r="S38" s="245" t="s">
        <v>184</v>
      </c>
      <c r="T38" s="246" t="s">
        <v>185</v>
      </c>
      <c r="U38" s="221">
        <v>0.95899999999999996</v>
      </c>
      <c r="V38" s="221">
        <f>ROUND(E38*U38,2)</f>
        <v>0.03</v>
      </c>
      <c r="W38" s="221"/>
      <c r="X38" s="221" t="s">
        <v>235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236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3">
        <v>16</v>
      </c>
      <c r="B39" s="234" t="s">
        <v>239</v>
      </c>
      <c r="C39" s="254" t="s">
        <v>240</v>
      </c>
      <c r="D39" s="235" t="s">
        <v>203</v>
      </c>
      <c r="E39" s="236">
        <v>8.8999999999999999E-3</v>
      </c>
      <c r="F39" s="237"/>
      <c r="G39" s="238">
        <f>ROUND(E39*F39,2)</f>
        <v>0</v>
      </c>
      <c r="H39" s="237"/>
      <c r="I39" s="238">
        <f>ROUND(E39*H39,2)</f>
        <v>0</v>
      </c>
      <c r="J39" s="237"/>
      <c r="K39" s="238">
        <f>ROUND(E39*J39,2)</f>
        <v>0</v>
      </c>
      <c r="L39" s="238">
        <v>12</v>
      </c>
      <c r="M39" s="238">
        <f>G39*(1+L39/100)</f>
        <v>0</v>
      </c>
      <c r="N39" s="236">
        <v>0</v>
      </c>
      <c r="O39" s="236">
        <f>ROUND(E39*N39,2)</f>
        <v>0</v>
      </c>
      <c r="P39" s="236">
        <v>0</v>
      </c>
      <c r="Q39" s="236">
        <f>ROUND(E39*P39,2)</f>
        <v>0</v>
      </c>
      <c r="R39" s="238" t="s">
        <v>198</v>
      </c>
      <c r="S39" s="238" t="s">
        <v>184</v>
      </c>
      <c r="T39" s="239" t="s">
        <v>185</v>
      </c>
      <c r="U39" s="221">
        <v>0.49</v>
      </c>
      <c r="V39" s="221">
        <f>ROUND(E39*U39,2)</f>
        <v>0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60" t="s">
        <v>241</v>
      </c>
      <c r="D40" s="250"/>
      <c r="E40" s="250"/>
      <c r="F40" s="250"/>
      <c r="G40" s="250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242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40">
        <v>17</v>
      </c>
      <c r="B41" s="241" t="s">
        <v>243</v>
      </c>
      <c r="C41" s="256" t="s">
        <v>244</v>
      </c>
      <c r="D41" s="242" t="s">
        <v>203</v>
      </c>
      <c r="E41" s="243">
        <v>8.8999999999999996E-2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 t="s">
        <v>198</v>
      </c>
      <c r="S41" s="245" t="s">
        <v>184</v>
      </c>
      <c r="T41" s="246" t="s">
        <v>185</v>
      </c>
      <c r="U41" s="221">
        <v>0</v>
      </c>
      <c r="V41" s="221">
        <f>ROUND(E41*U41,2)</f>
        <v>0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0">
        <v>18</v>
      </c>
      <c r="B42" s="241" t="s">
        <v>245</v>
      </c>
      <c r="C42" s="256" t="s">
        <v>259</v>
      </c>
      <c r="D42" s="242" t="s">
        <v>203</v>
      </c>
      <c r="E42" s="243">
        <v>8.8999999999999999E-3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198</v>
      </c>
      <c r="S42" s="245" t="s">
        <v>184</v>
      </c>
      <c r="T42" s="246" t="s">
        <v>185</v>
      </c>
      <c r="U42" s="221">
        <v>0</v>
      </c>
      <c r="V42" s="221">
        <f>ROUND(E42*U42,2)</f>
        <v>0</v>
      </c>
      <c r="W42" s="221"/>
      <c r="X42" s="221" t="s">
        <v>235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33">
        <v>19</v>
      </c>
      <c r="B43" s="234" t="s">
        <v>247</v>
      </c>
      <c r="C43" s="254" t="s">
        <v>248</v>
      </c>
      <c r="D43" s="235" t="s">
        <v>203</v>
      </c>
      <c r="E43" s="236">
        <v>4.4499999999999998E-2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249</v>
      </c>
      <c r="S43" s="238" t="s">
        <v>184</v>
      </c>
      <c r="T43" s="239" t="s">
        <v>185</v>
      </c>
      <c r="U43" s="221">
        <v>0.752</v>
      </c>
      <c r="V43" s="221">
        <f>ROUND(E43*U43,2)</f>
        <v>0.03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57" t="s">
        <v>250</v>
      </c>
      <c r="D44" s="247"/>
      <c r="E44" s="247"/>
      <c r="F44" s="247"/>
      <c r="G44" s="247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208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51" t="str">
        <f>C44</f>
        <v>nebo vybouraných hmot nošením nebo přehazováním k místu nakládky přístupnému normálním dopravním prostředkům do 10 m,</v>
      </c>
      <c r="BB44" s="210"/>
      <c r="BC44" s="210"/>
      <c r="BD44" s="210"/>
      <c r="BE44" s="210"/>
      <c r="BF44" s="210"/>
      <c r="BG44" s="210"/>
      <c r="BH44" s="210"/>
    </row>
    <row r="45" spans="1:60" ht="22.5" outlineLevel="2" x14ac:dyDescent="0.2">
      <c r="A45" s="217"/>
      <c r="B45" s="218"/>
      <c r="C45" s="261" t="s">
        <v>251</v>
      </c>
      <c r="D45" s="252"/>
      <c r="E45" s="252"/>
      <c r="F45" s="252"/>
      <c r="G45" s="252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242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S naložením suti nebo vybouraných hmot do dopravního prostředku a na jejich vyložením, popřípadě přeložením na normální dopravní prostředek.</v>
      </c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3"/>
      <c r="B46" s="4"/>
      <c r="C46" s="262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12</v>
      </c>
      <c r="AF46">
        <v>21</v>
      </c>
      <c r="AG46" t="s">
        <v>149</v>
      </c>
    </row>
    <row r="47" spans="1:60" x14ac:dyDescent="0.2">
      <c r="A47" s="213"/>
      <c r="B47" s="214" t="s">
        <v>29</v>
      </c>
      <c r="C47" s="263"/>
      <c r="D47" s="215"/>
      <c r="E47" s="216"/>
      <c r="F47" s="216"/>
      <c r="G47" s="232">
        <f>G8+G12+G16+G18+G21+G27+G36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252</v>
      </c>
    </row>
    <row r="48" spans="1:60" x14ac:dyDescent="0.2">
      <c r="C48" s="264"/>
      <c r="D48" s="10"/>
      <c r="AG48" t="s">
        <v>253</v>
      </c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rg498Roj9BJUQPQIQahPjLmx0LrsvTGv6Fv54Q/JPW7CKMXnmfPsAFmmWIdbSQEWJfd+mpv4Asz+fYAenBDfYA==" saltValue="e4/VpBB1pUDGZOYm3F7kxA==" spinCount="100000" sheet="1" formatRows="0"/>
  <mergeCells count="9">
    <mergeCell ref="C40:G40"/>
    <mergeCell ref="C44:G44"/>
    <mergeCell ref="C45:G45"/>
    <mergeCell ref="A1:G1"/>
    <mergeCell ref="C2:G2"/>
    <mergeCell ref="C3:G3"/>
    <mergeCell ref="C4:G4"/>
    <mergeCell ref="C20:G20"/>
    <mergeCell ref="C26:G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85A51-3829-47F7-BFD4-04915F0A378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54</v>
      </c>
      <c r="C4" s="202" t="s">
        <v>55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SUMIF(AG9:AG13,"&lt;&gt;NOR",G9:G13)</f>
        <v>0</v>
      </c>
      <c r="H8" s="230"/>
      <c r="I8" s="230">
        <f>SUM(I9:I13)</f>
        <v>0</v>
      </c>
      <c r="J8" s="230"/>
      <c r="K8" s="230">
        <f>SUM(K9:K13)</f>
        <v>0</v>
      </c>
      <c r="L8" s="230"/>
      <c r="M8" s="230">
        <f>SUM(M9:M13)</f>
        <v>0</v>
      </c>
      <c r="N8" s="229"/>
      <c r="O8" s="229">
        <f>SUM(O9:O13)</f>
        <v>0</v>
      </c>
      <c r="P8" s="229"/>
      <c r="Q8" s="229">
        <f>SUM(Q9:Q13)</f>
        <v>0</v>
      </c>
      <c r="R8" s="230"/>
      <c r="S8" s="230"/>
      <c r="T8" s="231"/>
      <c r="U8" s="225"/>
      <c r="V8" s="225">
        <f>SUM(V9:V13)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260</v>
      </c>
      <c r="D9" s="235" t="s">
        <v>167</v>
      </c>
      <c r="E9" s="236">
        <v>3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261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5" t="s">
        <v>262</v>
      </c>
      <c r="D12" s="223"/>
      <c r="E12" s="224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174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55" t="s">
        <v>255</v>
      </c>
      <c r="D13" s="223"/>
      <c r="E13" s="224">
        <v>1</v>
      </c>
      <c r="F13" s="221"/>
      <c r="G13" s="221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174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x14ac:dyDescent="0.2">
      <c r="A14" s="226" t="s">
        <v>163</v>
      </c>
      <c r="B14" s="227" t="s">
        <v>111</v>
      </c>
      <c r="C14" s="253" t="s">
        <v>112</v>
      </c>
      <c r="D14" s="228"/>
      <c r="E14" s="229"/>
      <c r="F14" s="230"/>
      <c r="G14" s="230">
        <f>SUMIF(AG15:AG18,"&lt;&gt;NOR",G15:G18)</f>
        <v>0</v>
      </c>
      <c r="H14" s="230"/>
      <c r="I14" s="230">
        <f>SUM(I15:I18)</f>
        <v>0</v>
      </c>
      <c r="J14" s="230"/>
      <c r="K14" s="230">
        <f>SUM(K15:K18)</f>
        <v>0</v>
      </c>
      <c r="L14" s="230"/>
      <c r="M14" s="230">
        <f>SUM(M15:M18)</f>
        <v>0</v>
      </c>
      <c r="N14" s="229"/>
      <c r="O14" s="229">
        <f>SUM(O15:O18)</f>
        <v>0</v>
      </c>
      <c r="P14" s="229"/>
      <c r="Q14" s="229">
        <f>SUM(Q15:Q18)</f>
        <v>0</v>
      </c>
      <c r="R14" s="230"/>
      <c r="S14" s="230"/>
      <c r="T14" s="231"/>
      <c r="U14" s="225"/>
      <c r="V14" s="225">
        <f>SUM(V15:V18)</f>
        <v>36.239999999999995</v>
      </c>
      <c r="W14" s="225"/>
      <c r="X14" s="225"/>
      <c r="Y14" s="225"/>
      <c r="AG14" t="s">
        <v>164</v>
      </c>
    </row>
    <row r="15" spans="1:60" ht="56.25" outlineLevel="1" x14ac:dyDescent="0.2">
      <c r="A15" s="233">
        <v>2</v>
      </c>
      <c r="B15" s="234" t="s">
        <v>180</v>
      </c>
      <c r="C15" s="254" t="s">
        <v>181</v>
      </c>
      <c r="D15" s="235" t="s">
        <v>182</v>
      </c>
      <c r="E15" s="236">
        <v>60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4.0000000000000003E-5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183</v>
      </c>
      <c r="S15" s="238" t="s">
        <v>184</v>
      </c>
      <c r="T15" s="239" t="s">
        <v>185</v>
      </c>
      <c r="U15" s="221">
        <v>0.35399999999999998</v>
      </c>
      <c r="V15" s="221">
        <f>ROUND(E15*U15,2)</f>
        <v>21.24</v>
      </c>
      <c r="W15" s="221"/>
      <c r="X15" s="221" t="s">
        <v>170</v>
      </c>
      <c r="Y15" s="221" t="s">
        <v>171</v>
      </c>
      <c r="Z15" s="210"/>
      <c r="AA15" s="210"/>
      <c r="AB15" s="210"/>
      <c r="AC15" s="210"/>
      <c r="AD15" s="210"/>
      <c r="AE15" s="210"/>
      <c r="AF15" s="210"/>
      <c r="AG15" s="210" t="s">
        <v>172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263</v>
      </c>
      <c r="D16" s="223"/>
      <c r="E16" s="224">
        <v>60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3">
        <v>3</v>
      </c>
      <c r="B17" s="234" t="s">
        <v>187</v>
      </c>
      <c r="C17" s="254" t="s">
        <v>188</v>
      </c>
      <c r="D17" s="235" t="s">
        <v>189</v>
      </c>
      <c r="E17" s="236">
        <v>15</v>
      </c>
      <c r="F17" s="237"/>
      <c r="G17" s="238">
        <f>ROUND(E17*F17,2)</f>
        <v>0</v>
      </c>
      <c r="H17" s="237"/>
      <c r="I17" s="238">
        <f>ROUND(E17*H17,2)</f>
        <v>0</v>
      </c>
      <c r="J17" s="237"/>
      <c r="K17" s="238">
        <f>ROUND(E17*J17,2)</f>
        <v>0</v>
      </c>
      <c r="L17" s="238">
        <v>12</v>
      </c>
      <c r="M17" s="238">
        <f>G17*(1+L17/100)</f>
        <v>0</v>
      </c>
      <c r="N17" s="236">
        <v>0</v>
      </c>
      <c r="O17" s="236">
        <f>ROUND(E17*N17,2)</f>
        <v>0</v>
      </c>
      <c r="P17" s="236">
        <v>0</v>
      </c>
      <c r="Q17" s="236">
        <f>ROUND(E17*P17,2)</f>
        <v>0</v>
      </c>
      <c r="R17" s="238" t="s">
        <v>190</v>
      </c>
      <c r="S17" s="238" t="s">
        <v>184</v>
      </c>
      <c r="T17" s="239" t="s">
        <v>185</v>
      </c>
      <c r="U17" s="221">
        <v>1</v>
      </c>
      <c r="V17" s="221">
        <f>ROUND(E17*U17,2)</f>
        <v>15</v>
      </c>
      <c r="W17" s="221"/>
      <c r="X17" s="221" t="s">
        <v>191</v>
      </c>
      <c r="Y17" s="221" t="s">
        <v>192</v>
      </c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55" t="s">
        <v>264</v>
      </c>
      <c r="D18" s="223"/>
      <c r="E18" s="224">
        <v>15</v>
      </c>
      <c r="F18" s="221"/>
      <c r="G18" s="221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174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163</v>
      </c>
      <c r="B19" s="227" t="s">
        <v>113</v>
      </c>
      <c r="C19" s="253" t="s">
        <v>114</v>
      </c>
      <c r="D19" s="228"/>
      <c r="E19" s="229"/>
      <c r="F19" s="230"/>
      <c r="G19" s="230">
        <f>SUMIF(AG20:AG20,"&lt;&gt;NOR",G20:G20)</f>
        <v>0</v>
      </c>
      <c r="H19" s="230"/>
      <c r="I19" s="230">
        <f>SUM(I20:I20)</f>
        <v>0</v>
      </c>
      <c r="J19" s="230"/>
      <c r="K19" s="230">
        <f>SUM(K20:K20)</f>
        <v>0</v>
      </c>
      <c r="L19" s="230"/>
      <c r="M19" s="230">
        <f>SUM(M20:M20)</f>
        <v>0</v>
      </c>
      <c r="N19" s="229"/>
      <c r="O19" s="229">
        <f>SUM(O20:O20)</f>
        <v>0</v>
      </c>
      <c r="P19" s="229"/>
      <c r="Q19" s="229">
        <f>SUM(Q20:Q20)</f>
        <v>0.03</v>
      </c>
      <c r="R19" s="230"/>
      <c r="S19" s="230"/>
      <c r="T19" s="231"/>
      <c r="U19" s="225"/>
      <c r="V19" s="225">
        <f>SUM(V20:V20)</f>
        <v>4.09</v>
      </c>
      <c r="W19" s="225"/>
      <c r="X19" s="225"/>
      <c r="Y19" s="225"/>
      <c r="AG19" t="s">
        <v>164</v>
      </c>
    </row>
    <row r="20" spans="1:60" outlineLevel="1" x14ac:dyDescent="0.2">
      <c r="A20" s="240">
        <v>4</v>
      </c>
      <c r="B20" s="241" t="s">
        <v>195</v>
      </c>
      <c r="C20" s="256" t="s">
        <v>196</v>
      </c>
      <c r="D20" s="242" t="s">
        <v>197</v>
      </c>
      <c r="E20" s="243">
        <v>3</v>
      </c>
      <c r="F20" s="244"/>
      <c r="G20" s="245">
        <f>ROUND(E20*F20,2)</f>
        <v>0</v>
      </c>
      <c r="H20" s="244"/>
      <c r="I20" s="245">
        <f>ROUND(E20*H20,2)</f>
        <v>0</v>
      </c>
      <c r="J20" s="244"/>
      <c r="K20" s="245">
        <f>ROUND(E20*J20,2)</f>
        <v>0</v>
      </c>
      <c r="L20" s="245">
        <v>12</v>
      </c>
      <c r="M20" s="245">
        <f>G20*(1+L20/100)</f>
        <v>0</v>
      </c>
      <c r="N20" s="243">
        <v>0</v>
      </c>
      <c r="O20" s="243">
        <f>ROUND(E20*N20,2)</f>
        <v>0</v>
      </c>
      <c r="P20" s="243">
        <v>8.8999999999999999E-3</v>
      </c>
      <c r="Q20" s="243">
        <f>ROUND(E20*P20,2)</f>
        <v>0.03</v>
      </c>
      <c r="R20" s="245" t="s">
        <v>198</v>
      </c>
      <c r="S20" s="245" t="s">
        <v>184</v>
      </c>
      <c r="T20" s="246" t="s">
        <v>199</v>
      </c>
      <c r="U20" s="221">
        <v>1.3640000000000001</v>
      </c>
      <c r="V20" s="221">
        <f>ROUND(E20*U20,2)</f>
        <v>4.09</v>
      </c>
      <c r="W20" s="221"/>
      <c r="X20" s="221" t="s">
        <v>170</v>
      </c>
      <c r="Y20" s="221" t="s">
        <v>200</v>
      </c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163</v>
      </c>
      <c r="B21" s="227" t="s">
        <v>115</v>
      </c>
      <c r="C21" s="253" t="s">
        <v>116</v>
      </c>
      <c r="D21" s="228"/>
      <c r="E21" s="229"/>
      <c r="F21" s="230"/>
      <c r="G21" s="230">
        <f>SUMIF(AG22:AG23,"&lt;&gt;NOR",G22:G23)</f>
        <v>0</v>
      </c>
      <c r="H21" s="230"/>
      <c r="I21" s="230">
        <f>SUM(I22:I23)</f>
        <v>0</v>
      </c>
      <c r="J21" s="230"/>
      <c r="K21" s="230">
        <f>SUM(K22:K23)</f>
        <v>0</v>
      </c>
      <c r="L21" s="230"/>
      <c r="M21" s="230">
        <f>SUM(M22:M23)</f>
        <v>0</v>
      </c>
      <c r="N21" s="229"/>
      <c r="O21" s="229">
        <f>SUM(O22:O23)</f>
        <v>0</v>
      </c>
      <c r="P21" s="229"/>
      <c r="Q21" s="229">
        <f>SUM(Q22:Q23)</f>
        <v>0</v>
      </c>
      <c r="R21" s="230"/>
      <c r="S21" s="230"/>
      <c r="T21" s="231"/>
      <c r="U21" s="225"/>
      <c r="V21" s="225">
        <f>SUM(V22:V23)</f>
        <v>0.01</v>
      </c>
      <c r="W21" s="225"/>
      <c r="X21" s="225"/>
      <c r="Y21" s="225"/>
      <c r="AG21" t="s">
        <v>164</v>
      </c>
    </row>
    <row r="22" spans="1:60" ht="22.5" outlineLevel="1" x14ac:dyDescent="0.2">
      <c r="A22" s="233">
        <v>5</v>
      </c>
      <c r="B22" s="234" t="s">
        <v>201</v>
      </c>
      <c r="C22" s="254" t="s">
        <v>202</v>
      </c>
      <c r="D22" s="235" t="s">
        <v>203</v>
      </c>
      <c r="E22" s="236">
        <v>2.3999999999999998E-3</v>
      </c>
      <c r="F22" s="237"/>
      <c r="G22" s="238">
        <f>ROUND(E22*F22,2)</f>
        <v>0</v>
      </c>
      <c r="H22" s="237"/>
      <c r="I22" s="238">
        <f>ROUND(E22*H22,2)</f>
        <v>0</v>
      </c>
      <c r="J22" s="237"/>
      <c r="K22" s="238">
        <f>ROUND(E22*J22,2)</f>
        <v>0</v>
      </c>
      <c r="L22" s="238">
        <v>12</v>
      </c>
      <c r="M22" s="238">
        <f>G22*(1+L22/100)</f>
        <v>0</v>
      </c>
      <c r="N22" s="236">
        <v>0</v>
      </c>
      <c r="O22" s="236">
        <f>ROUND(E22*N22,2)</f>
        <v>0</v>
      </c>
      <c r="P22" s="236">
        <v>0</v>
      </c>
      <c r="Q22" s="236">
        <f>ROUND(E22*P22,2)</f>
        <v>0</v>
      </c>
      <c r="R22" s="238" t="s">
        <v>204</v>
      </c>
      <c r="S22" s="238" t="s">
        <v>184</v>
      </c>
      <c r="T22" s="239" t="s">
        <v>185</v>
      </c>
      <c r="U22" s="221">
        <v>5.5</v>
      </c>
      <c r="V22" s="221">
        <f>ROUND(E22*U22,2)</f>
        <v>0.01</v>
      </c>
      <c r="W22" s="221"/>
      <c r="X22" s="221" t="s">
        <v>205</v>
      </c>
      <c r="Y22" s="221" t="s">
        <v>171</v>
      </c>
      <c r="Z22" s="210"/>
      <c r="AA22" s="210"/>
      <c r="AB22" s="210"/>
      <c r="AC22" s="210"/>
      <c r="AD22" s="210"/>
      <c r="AE22" s="210"/>
      <c r="AF22" s="210"/>
      <c r="AG22" s="210" t="s">
        <v>206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7" t="s">
        <v>207</v>
      </c>
      <c r="D23" s="247"/>
      <c r="E23" s="247"/>
      <c r="F23" s="247"/>
      <c r="G23" s="247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208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6" t="s">
        <v>163</v>
      </c>
      <c r="B24" s="227" t="s">
        <v>123</v>
      </c>
      <c r="C24" s="253" t="s">
        <v>124</v>
      </c>
      <c r="D24" s="228"/>
      <c r="E24" s="229"/>
      <c r="F24" s="230"/>
      <c r="G24" s="230">
        <f>SUMIF(AG25:AG30,"&lt;&gt;NOR",G25:G30)</f>
        <v>0</v>
      </c>
      <c r="H24" s="230"/>
      <c r="I24" s="230">
        <f>SUM(I25:I30)</f>
        <v>0</v>
      </c>
      <c r="J24" s="230"/>
      <c r="K24" s="230">
        <f>SUM(K25:K30)</f>
        <v>0</v>
      </c>
      <c r="L24" s="230"/>
      <c r="M24" s="230">
        <f>SUM(M25:M30)</f>
        <v>0</v>
      </c>
      <c r="N24" s="229"/>
      <c r="O24" s="229">
        <f>SUM(O25:O30)</f>
        <v>0</v>
      </c>
      <c r="P24" s="229"/>
      <c r="Q24" s="229">
        <f>SUM(Q25:Q30)</f>
        <v>0</v>
      </c>
      <c r="R24" s="230"/>
      <c r="S24" s="230"/>
      <c r="T24" s="231"/>
      <c r="U24" s="225"/>
      <c r="V24" s="225">
        <f>SUM(V25:V30)</f>
        <v>1.1100000000000001</v>
      </c>
      <c r="W24" s="225"/>
      <c r="X24" s="225"/>
      <c r="Y24" s="225"/>
      <c r="AG24" t="s">
        <v>164</v>
      </c>
    </row>
    <row r="25" spans="1:60" outlineLevel="1" x14ac:dyDescent="0.2">
      <c r="A25" s="240">
        <v>6</v>
      </c>
      <c r="B25" s="241" t="s">
        <v>209</v>
      </c>
      <c r="C25" s="256" t="s">
        <v>210</v>
      </c>
      <c r="D25" s="242" t="s">
        <v>197</v>
      </c>
      <c r="E25" s="243">
        <v>3</v>
      </c>
      <c r="F25" s="244"/>
      <c r="G25" s="245">
        <f>ROUND(E25*F25,2)</f>
        <v>0</v>
      </c>
      <c r="H25" s="244"/>
      <c r="I25" s="245">
        <f>ROUND(E25*H25,2)</f>
        <v>0</v>
      </c>
      <c r="J25" s="244"/>
      <c r="K25" s="245">
        <f>ROUND(E25*J25,2)</f>
        <v>0</v>
      </c>
      <c r="L25" s="245">
        <v>12</v>
      </c>
      <c r="M25" s="245">
        <f>G25*(1+L25/100)</f>
        <v>0</v>
      </c>
      <c r="N25" s="243">
        <v>0</v>
      </c>
      <c r="O25" s="243">
        <f>ROUND(E25*N25,2)</f>
        <v>0</v>
      </c>
      <c r="P25" s="243">
        <v>0</v>
      </c>
      <c r="Q25" s="243">
        <f>ROUND(E25*P25,2)</f>
        <v>0</v>
      </c>
      <c r="R25" s="245" t="s">
        <v>211</v>
      </c>
      <c r="S25" s="245" t="s">
        <v>184</v>
      </c>
      <c r="T25" s="246" t="s">
        <v>199</v>
      </c>
      <c r="U25" s="221">
        <v>0.37</v>
      </c>
      <c r="V25" s="221">
        <f>ROUND(E25*U25,2)</f>
        <v>1.1100000000000001</v>
      </c>
      <c r="W25" s="221"/>
      <c r="X25" s="221" t="s">
        <v>170</v>
      </c>
      <c r="Y25" s="221" t="s">
        <v>200</v>
      </c>
      <c r="Z25" s="210"/>
      <c r="AA25" s="210"/>
      <c r="AB25" s="210"/>
      <c r="AC25" s="210"/>
      <c r="AD25" s="210"/>
      <c r="AE25" s="210"/>
      <c r="AF25" s="210"/>
      <c r="AG25" s="210" t="s">
        <v>172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7</v>
      </c>
      <c r="B26" s="234" t="s">
        <v>212</v>
      </c>
      <c r="C26" s="254" t="s">
        <v>213</v>
      </c>
      <c r="D26" s="235" t="s">
        <v>167</v>
      </c>
      <c r="E26" s="236">
        <v>3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0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168</v>
      </c>
      <c r="T26" s="239" t="s">
        <v>169</v>
      </c>
      <c r="U26" s="221">
        <v>0</v>
      </c>
      <c r="V26" s="221">
        <f>ROUND(E26*U26,2)</f>
        <v>0</v>
      </c>
      <c r="W26" s="221"/>
      <c r="X26" s="221" t="s">
        <v>170</v>
      </c>
      <c r="Y26" s="221" t="s">
        <v>171</v>
      </c>
      <c r="Z26" s="210"/>
      <c r="AA26" s="210"/>
      <c r="AB26" s="210"/>
      <c r="AC26" s="210"/>
      <c r="AD26" s="210"/>
      <c r="AE26" s="210"/>
      <c r="AF26" s="210"/>
      <c r="AG26" s="210" t="s">
        <v>172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2">
      <c r="A27" s="217"/>
      <c r="B27" s="218"/>
      <c r="C27" s="255" t="s">
        <v>265</v>
      </c>
      <c r="D27" s="223"/>
      <c r="E27" s="224">
        <v>3</v>
      </c>
      <c r="F27" s="221"/>
      <c r="G27" s="221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174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3">
        <v>8</v>
      </c>
      <c r="B28" s="234" t="s">
        <v>215</v>
      </c>
      <c r="C28" s="254" t="s">
        <v>216</v>
      </c>
      <c r="D28" s="235" t="s">
        <v>197</v>
      </c>
      <c r="E28" s="236">
        <v>3</v>
      </c>
      <c r="F28" s="237"/>
      <c r="G28" s="238">
        <f>ROUND(E28*F28,2)</f>
        <v>0</v>
      </c>
      <c r="H28" s="237"/>
      <c r="I28" s="238">
        <f>ROUND(E28*H28,2)</f>
        <v>0</v>
      </c>
      <c r="J28" s="237"/>
      <c r="K28" s="238">
        <f>ROUND(E28*J28,2)</f>
        <v>0</v>
      </c>
      <c r="L28" s="238">
        <v>12</v>
      </c>
      <c r="M28" s="238">
        <f>G28*(1+L28/100)</f>
        <v>0</v>
      </c>
      <c r="N28" s="236">
        <v>1E-3</v>
      </c>
      <c r="O28" s="236">
        <f>ROUND(E28*N28,2)</f>
        <v>0</v>
      </c>
      <c r="P28" s="236">
        <v>0</v>
      </c>
      <c r="Q28" s="236">
        <f>ROUND(E28*P28,2)</f>
        <v>0</v>
      </c>
      <c r="R28" s="238"/>
      <c r="S28" s="238" t="s">
        <v>168</v>
      </c>
      <c r="T28" s="239" t="s">
        <v>169</v>
      </c>
      <c r="U28" s="221">
        <v>0</v>
      </c>
      <c r="V28" s="221">
        <f>ROUND(E28*U28,2)</f>
        <v>0</v>
      </c>
      <c r="W28" s="221"/>
      <c r="X28" s="221" t="s">
        <v>217</v>
      </c>
      <c r="Y28" s="221" t="s">
        <v>200</v>
      </c>
      <c r="Z28" s="210"/>
      <c r="AA28" s="210"/>
      <c r="AB28" s="210"/>
      <c r="AC28" s="210"/>
      <c r="AD28" s="210"/>
      <c r="AE28" s="210"/>
      <c r="AF28" s="210"/>
      <c r="AG28" s="210" t="s">
        <v>218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>
        <v>9</v>
      </c>
      <c r="B29" s="218" t="s">
        <v>219</v>
      </c>
      <c r="C29" s="258" t="s">
        <v>220</v>
      </c>
      <c r="D29" s="219" t="s">
        <v>0</v>
      </c>
      <c r="E29" s="248"/>
      <c r="F29" s="222"/>
      <c r="G29" s="221">
        <f>ROUND(E29*F29,2)</f>
        <v>0</v>
      </c>
      <c r="H29" s="222"/>
      <c r="I29" s="221">
        <f>ROUND(E29*H29,2)</f>
        <v>0</v>
      </c>
      <c r="J29" s="222"/>
      <c r="K29" s="221">
        <f>ROUND(E29*J29,2)</f>
        <v>0</v>
      </c>
      <c r="L29" s="221">
        <v>12</v>
      </c>
      <c r="M29" s="221">
        <f>G29*(1+L29/100)</f>
        <v>0</v>
      </c>
      <c r="N29" s="220">
        <v>0</v>
      </c>
      <c r="O29" s="220">
        <f>ROUND(E29*N29,2)</f>
        <v>0</v>
      </c>
      <c r="P29" s="220">
        <v>0</v>
      </c>
      <c r="Q29" s="220">
        <f>ROUND(E29*P29,2)</f>
        <v>0</v>
      </c>
      <c r="R29" s="221" t="s">
        <v>211</v>
      </c>
      <c r="S29" s="221" t="s">
        <v>184</v>
      </c>
      <c r="T29" s="221" t="s">
        <v>185</v>
      </c>
      <c r="U29" s="221">
        <v>0</v>
      </c>
      <c r="V29" s="221">
        <f>ROUND(E29*U29,2)</f>
        <v>0</v>
      </c>
      <c r="W29" s="221"/>
      <c r="X29" s="221" t="s">
        <v>205</v>
      </c>
      <c r="Y29" s="221" t="s">
        <v>171</v>
      </c>
      <c r="Z29" s="210"/>
      <c r="AA29" s="210"/>
      <c r="AB29" s="210"/>
      <c r="AC29" s="210"/>
      <c r="AD29" s="210"/>
      <c r="AE29" s="210"/>
      <c r="AF29" s="210"/>
      <c r="AG29" s="210" t="s">
        <v>206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9" t="s">
        <v>221</v>
      </c>
      <c r="D30" s="249"/>
      <c r="E30" s="249"/>
      <c r="F30" s="249"/>
      <c r="G30" s="249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208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6" t="s">
        <v>163</v>
      </c>
      <c r="B31" s="227" t="s">
        <v>129</v>
      </c>
      <c r="C31" s="253" t="s">
        <v>130</v>
      </c>
      <c r="D31" s="228"/>
      <c r="E31" s="229"/>
      <c r="F31" s="230"/>
      <c r="G31" s="230">
        <f>SUMIF(AG32:AG39,"&lt;&gt;NOR",G32:G39)</f>
        <v>0</v>
      </c>
      <c r="H31" s="230"/>
      <c r="I31" s="230">
        <f>SUM(I32:I39)</f>
        <v>0</v>
      </c>
      <c r="J31" s="230"/>
      <c r="K31" s="230">
        <f>SUM(K32:K39)</f>
        <v>0</v>
      </c>
      <c r="L31" s="230"/>
      <c r="M31" s="230">
        <f>SUM(M32:M39)</f>
        <v>0</v>
      </c>
      <c r="N31" s="229"/>
      <c r="O31" s="229">
        <f>SUM(O32:O39)</f>
        <v>0.02</v>
      </c>
      <c r="P31" s="229"/>
      <c r="Q31" s="229">
        <f>SUM(Q32:Q39)</f>
        <v>0</v>
      </c>
      <c r="R31" s="230"/>
      <c r="S31" s="230"/>
      <c r="T31" s="231"/>
      <c r="U31" s="225"/>
      <c r="V31" s="225">
        <f>SUM(V32:V39)</f>
        <v>4.1899999999999995</v>
      </c>
      <c r="W31" s="225"/>
      <c r="X31" s="225"/>
      <c r="Y31" s="225"/>
      <c r="AG31" t="s">
        <v>164</v>
      </c>
    </row>
    <row r="32" spans="1:60" outlineLevel="1" x14ac:dyDescent="0.2">
      <c r="A32" s="233">
        <v>10</v>
      </c>
      <c r="B32" s="234" t="s">
        <v>222</v>
      </c>
      <c r="C32" s="254" t="s">
        <v>223</v>
      </c>
      <c r="D32" s="235" t="s">
        <v>182</v>
      </c>
      <c r="E32" s="236">
        <v>12.1632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6.9999999999999994E-5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224</v>
      </c>
      <c r="S32" s="238" t="s">
        <v>184</v>
      </c>
      <c r="T32" s="239" t="s">
        <v>185</v>
      </c>
      <c r="U32" s="221">
        <v>3.2480000000000002E-2</v>
      </c>
      <c r="V32" s="221">
        <f>ROUND(E32*U32,2)</f>
        <v>0.4</v>
      </c>
      <c r="W32" s="221"/>
      <c r="X32" s="221" t="s">
        <v>170</v>
      </c>
      <c r="Y32" s="221" t="s">
        <v>171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266</v>
      </c>
      <c r="D33" s="223"/>
      <c r="E33" s="224">
        <v>12.1632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11</v>
      </c>
      <c r="B34" s="234" t="s">
        <v>226</v>
      </c>
      <c r="C34" s="254" t="s">
        <v>227</v>
      </c>
      <c r="D34" s="235" t="s">
        <v>182</v>
      </c>
      <c r="E34" s="236">
        <v>12.1632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1.4999999999999999E-4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224</v>
      </c>
      <c r="S34" s="238" t="s">
        <v>184</v>
      </c>
      <c r="T34" s="239" t="s">
        <v>185</v>
      </c>
      <c r="U34" s="221">
        <v>0.10191</v>
      </c>
      <c r="V34" s="221">
        <f>ROUND(E34*U34,2)</f>
        <v>1.24</v>
      </c>
      <c r="W34" s="221"/>
      <c r="X34" s="221" t="s">
        <v>170</v>
      </c>
      <c r="Y34" s="221" t="s">
        <v>171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266</v>
      </c>
      <c r="D35" s="223"/>
      <c r="E35" s="224">
        <v>12.1632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12</v>
      </c>
      <c r="B36" s="234" t="s">
        <v>228</v>
      </c>
      <c r="C36" s="254" t="s">
        <v>229</v>
      </c>
      <c r="D36" s="235" t="s">
        <v>182</v>
      </c>
      <c r="E36" s="236">
        <v>60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2.0000000000000002E-5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224</v>
      </c>
      <c r="S36" s="238" t="s">
        <v>184</v>
      </c>
      <c r="T36" s="239" t="s">
        <v>185</v>
      </c>
      <c r="U36" s="221">
        <v>2.9000000000000001E-2</v>
      </c>
      <c r="V36" s="221">
        <f>ROUND(E36*U36,2)</f>
        <v>1.74</v>
      </c>
      <c r="W36" s="221"/>
      <c r="X36" s="221" t="s">
        <v>170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263</v>
      </c>
      <c r="D37" s="223"/>
      <c r="E37" s="224">
        <v>60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13</v>
      </c>
      <c r="B38" s="234" t="s">
        <v>231</v>
      </c>
      <c r="C38" s="254" t="s">
        <v>232</v>
      </c>
      <c r="D38" s="235" t="s">
        <v>182</v>
      </c>
      <c r="E38" s="236">
        <v>60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3.5E-4</v>
      </c>
      <c r="O38" s="236">
        <f>ROUND(E38*N38,2)</f>
        <v>0.02</v>
      </c>
      <c r="P38" s="236">
        <v>0</v>
      </c>
      <c r="Q38" s="236">
        <f>ROUND(E38*P38,2)</f>
        <v>0</v>
      </c>
      <c r="R38" s="238" t="s">
        <v>224</v>
      </c>
      <c r="S38" s="238" t="s">
        <v>184</v>
      </c>
      <c r="T38" s="239" t="s">
        <v>185</v>
      </c>
      <c r="U38" s="221">
        <v>1.35E-2</v>
      </c>
      <c r="V38" s="221">
        <f>ROUND(E38*U38,2)</f>
        <v>0.81</v>
      </c>
      <c r="W38" s="221"/>
      <c r="X38" s="221" t="s">
        <v>170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5" t="s">
        <v>263</v>
      </c>
      <c r="D39" s="223"/>
      <c r="E39" s="224">
        <v>60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174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6" t="s">
        <v>163</v>
      </c>
      <c r="B40" s="227" t="s">
        <v>131</v>
      </c>
      <c r="C40" s="253" t="s">
        <v>132</v>
      </c>
      <c r="D40" s="228"/>
      <c r="E40" s="229"/>
      <c r="F40" s="230"/>
      <c r="G40" s="230">
        <f>SUMIF(AG41:AG49,"&lt;&gt;NOR",G41:G49)</f>
        <v>0</v>
      </c>
      <c r="H40" s="230"/>
      <c r="I40" s="230">
        <f>SUM(I41:I49)</f>
        <v>0</v>
      </c>
      <c r="J40" s="230"/>
      <c r="K40" s="230">
        <f>SUM(K41:K49)</f>
        <v>0</v>
      </c>
      <c r="L40" s="230"/>
      <c r="M40" s="230">
        <f>SUM(M41:M49)</f>
        <v>0</v>
      </c>
      <c r="N40" s="229"/>
      <c r="O40" s="229">
        <f>SUM(O41:O49)</f>
        <v>0</v>
      </c>
      <c r="P40" s="229"/>
      <c r="Q40" s="229">
        <f>SUM(Q41:Q49)</f>
        <v>0</v>
      </c>
      <c r="R40" s="230"/>
      <c r="S40" s="230"/>
      <c r="T40" s="231"/>
      <c r="U40" s="225"/>
      <c r="V40" s="225">
        <f>SUM(V41:V49)</f>
        <v>0.26</v>
      </c>
      <c r="W40" s="225"/>
      <c r="X40" s="225"/>
      <c r="Y40" s="225"/>
      <c r="AG40" t="s">
        <v>164</v>
      </c>
    </row>
    <row r="41" spans="1:60" ht="22.5" outlineLevel="1" x14ac:dyDescent="0.2">
      <c r="A41" s="240">
        <v>14</v>
      </c>
      <c r="B41" s="241" t="s">
        <v>233</v>
      </c>
      <c r="C41" s="256" t="s">
        <v>234</v>
      </c>
      <c r="D41" s="242" t="s">
        <v>203</v>
      </c>
      <c r="E41" s="243">
        <v>2.6700000000000002E-2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 t="s">
        <v>198</v>
      </c>
      <c r="S41" s="245" t="s">
        <v>184</v>
      </c>
      <c r="T41" s="246" t="s">
        <v>185</v>
      </c>
      <c r="U41" s="221">
        <v>2.0089999999999999</v>
      </c>
      <c r="V41" s="221">
        <f>ROUND(E41*U41,2)</f>
        <v>0.05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0">
        <v>15</v>
      </c>
      <c r="B42" s="241" t="s">
        <v>237</v>
      </c>
      <c r="C42" s="256" t="s">
        <v>238</v>
      </c>
      <c r="D42" s="242" t="s">
        <v>203</v>
      </c>
      <c r="E42" s="243">
        <v>0.10680000000000001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198</v>
      </c>
      <c r="S42" s="245" t="s">
        <v>184</v>
      </c>
      <c r="T42" s="246" t="s">
        <v>185</v>
      </c>
      <c r="U42" s="221">
        <v>0.95899999999999996</v>
      </c>
      <c r="V42" s="221">
        <f>ROUND(E42*U42,2)</f>
        <v>0.1</v>
      </c>
      <c r="W42" s="221"/>
      <c r="X42" s="221" t="s">
        <v>235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3">
        <v>16</v>
      </c>
      <c r="B43" s="234" t="s">
        <v>239</v>
      </c>
      <c r="C43" s="254" t="s">
        <v>240</v>
      </c>
      <c r="D43" s="235" t="s">
        <v>203</v>
      </c>
      <c r="E43" s="236">
        <v>2.6700000000000002E-2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198</v>
      </c>
      <c r="S43" s="238" t="s">
        <v>184</v>
      </c>
      <c r="T43" s="239" t="s">
        <v>185</v>
      </c>
      <c r="U43" s="221">
        <v>0.49</v>
      </c>
      <c r="V43" s="221">
        <f>ROUND(E43*U43,2)</f>
        <v>0.01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60" t="s">
        <v>241</v>
      </c>
      <c r="D44" s="250"/>
      <c r="E44" s="250"/>
      <c r="F44" s="250"/>
      <c r="G44" s="250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242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0">
        <v>17</v>
      </c>
      <c r="B45" s="241" t="s">
        <v>243</v>
      </c>
      <c r="C45" s="256" t="s">
        <v>244</v>
      </c>
      <c r="D45" s="242" t="s">
        <v>203</v>
      </c>
      <c r="E45" s="243">
        <v>0.26700000000000002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12</v>
      </c>
      <c r="M45" s="245">
        <f>G45*(1+L45/100)</f>
        <v>0</v>
      </c>
      <c r="N45" s="243">
        <v>0</v>
      </c>
      <c r="O45" s="243">
        <f>ROUND(E45*N45,2)</f>
        <v>0</v>
      </c>
      <c r="P45" s="243">
        <v>0</v>
      </c>
      <c r="Q45" s="243">
        <f>ROUND(E45*P45,2)</f>
        <v>0</v>
      </c>
      <c r="R45" s="245" t="s">
        <v>198</v>
      </c>
      <c r="S45" s="245" t="s">
        <v>184</v>
      </c>
      <c r="T45" s="246" t="s">
        <v>185</v>
      </c>
      <c r="U45" s="221">
        <v>0</v>
      </c>
      <c r="V45" s="221">
        <f>ROUND(E45*U45,2)</f>
        <v>0</v>
      </c>
      <c r="W45" s="221"/>
      <c r="X45" s="221" t="s">
        <v>235</v>
      </c>
      <c r="Y45" s="221" t="s">
        <v>171</v>
      </c>
      <c r="Z45" s="210"/>
      <c r="AA45" s="210"/>
      <c r="AB45" s="210"/>
      <c r="AC45" s="210"/>
      <c r="AD45" s="210"/>
      <c r="AE45" s="210"/>
      <c r="AF45" s="210"/>
      <c r="AG45" s="210" t="s">
        <v>236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2.5" outlineLevel="1" x14ac:dyDescent="0.2">
      <c r="A46" s="240">
        <v>18</v>
      </c>
      <c r="B46" s="241" t="s">
        <v>245</v>
      </c>
      <c r="C46" s="256" t="s">
        <v>259</v>
      </c>
      <c r="D46" s="242" t="s">
        <v>203</v>
      </c>
      <c r="E46" s="243">
        <v>2.6700000000000002E-2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12</v>
      </c>
      <c r="M46" s="245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5" t="s">
        <v>198</v>
      </c>
      <c r="S46" s="245" t="s">
        <v>184</v>
      </c>
      <c r="T46" s="246" t="s">
        <v>185</v>
      </c>
      <c r="U46" s="221">
        <v>0</v>
      </c>
      <c r="V46" s="221">
        <f>ROUND(E46*U46,2)</f>
        <v>0</v>
      </c>
      <c r="W46" s="221"/>
      <c r="X46" s="221" t="s">
        <v>235</v>
      </c>
      <c r="Y46" s="221" t="s">
        <v>171</v>
      </c>
      <c r="Z46" s="210"/>
      <c r="AA46" s="210"/>
      <c r="AB46" s="210"/>
      <c r="AC46" s="210"/>
      <c r="AD46" s="210"/>
      <c r="AE46" s="210"/>
      <c r="AF46" s="210"/>
      <c r="AG46" s="210" t="s">
        <v>236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33">
        <v>19</v>
      </c>
      <c r="B47" s="234" t="s">
        <v>247</v>
      </c>
      <c r="C47" s="254" t="s">
        <v>248</v>
      </c>
      <c r="D47" s="235" t="s">
        <v>203</v>
      </c>
      <c r="E47" s="236">
        <v>0.13350000000000001</v>
      </c>
      <c r="F47" s="237"/>
      <c r="G47" s="238">
        <f>ROUND(E47*F47,2)</f>
        <v>0</v>
      </c>
      <c r="H47" s="237"/>
      <c r="I47" s="238">
        <f>ROUND(E47*H47,2)</f>
        <v>0</v>
      </c>
      <c r="J47" s="237"/>
      <c r="K47" s="238">
        <f>ROUND(E47*J47,2)</f>
        <v>0</v>
      </c>
      <c r="L47" s="238">
        <v>12</v>
      </c>
      <c r="M47" s="238">
        <f>G47*(1+L47/100)</f>
        <v>0</v>
      </c>
      <c r="N47" s="236">
        <v>0</v>
      </c>
      <c r="O47" s="236">
        <f>ROUND(E47*N47,2)</f>
        <v>0</v>
      </c>
      <c r="P47" s="236">
        <v>0</v>
      </c>
      <c r="Q47" s="236">
        <f>ROUND(E47*P47,2)</f>
        <v>0</v>
      </c>
      <c r="R47" s="238" t="s">
        <v>249</v>
      </c>
      <c r="S47" s="238" t="s">
        <v>184</v>
      </c>
      <c r="T47" s="239" t="s">
        <v>185</v>
      </c>
      <c r="U47" s="221">
        <v>0.752</v>
      </c>
      <c r="V47" s="221">
        <f>ROUND(E47*U47,2)</f>
        <v>0.1</v>
      </c>
      <c r="W47" s="221"/>
      <c r="X47" s="221" t="s">
        <v>235</v>
      </c>
      <c r="Y47" s="221" t="s">
        <v>171</v>
      </c>
      <c r="Z47" s="210"/>
      <c r="AA47" s="210"/>
      <c r="AB47" s="210"/>
      <c r="AC47" s="210"/>
      <c r="AD47" s="210"/>
      <c r="AE47" s="210"/>
      <c r="AF47" s="210"/>
      <c r="AG47" s="210" t="s">
        <v>236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57" t="s">
        <v>250</v>
      </c>
      <c r="D48" s="247"/>
      <c r="E48" s="247"/>
      <c r="F48" s="247"/>
      <c r="G48" s="247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208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51" t="str">
        <f>C48</f>
        <v>nebo vybouraných hmot nošením nebo přehazováním k místu nakládky přístupnému normálním dopravním prostředkům do 10 m,</v>
      </c>
      <c r="BB48" s="210"/>
      <c r="BC48" s="210"/>
      <c r="BD48" s="210"/>
      <c r="BE48" s="210"/>
      <c r="BF48" s="210"/>
      <c r="BG48" s="210"/>
      <c r="BH48" s="210"/>
    </row>
    <row r="49" spans="1:60" ht="22.5" outlineLevel="2" x14ac:dyDescent="0.2">
      <c r="A49" s="217"/>
      <c r="B49" s="218"/>
      <c r="C49" s="261" t="s">
        <v>251</v>
      </c>
      <c r="D49" s="252"/>
      <c r="E49" s="252"/>
      <c r="F49" s="252"/>
      <c r="G49" s="252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242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51" t="str">
        <f>C49</f>
        <v>S naložením suti nebo vybouraných hmot do dopravního prostředku a na jejich vyložením, popřípadě přeložením na normální dopravní prostředek.</v>
      </c>
      <c r="BB49" s="210"/>
      <c r="BC49" s="210"/>
      <c r="BD49" s="210"/>
      <c r="BE49" s="210"/>
      <c r="BF49" s="210"/>
      <c r="BG49" s="210"/>
      <c r="BH49" s="210"/>
    </row>
    <row r="50" spans="1:60" x14ac:dyDescent="0.2">
      <c r="A50" s="3"/>
      <c r="B50" s="4"/>
      <c r="C50" s="262"/>
      <c r="D50" s="6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AE50">
        <v>12</v>
      </c>
      <c r="AF50">
        <v>21</v>
      </c>
      <c r="AG50" t="s">
        <v>149</v>
      </c>
    </row>
    <row r="51" spans="1:60" x14ac:dyDescent="0.2">
      <c r="A51" s="213"/>
      <c r="B51" s="214" t="s">
        <v>29</v>
      </c>
      <c r="C51" s="263"/>
      <c r="D51" s="215"/>
      <c r="E51" s="216"/>
      <c r="F51" s="216"/>
      <c r="G51" s="232">
        <f>G8+G14+G19+G21+G24+G31+G40</f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f>SUMIF(L7:L49,AE50,G7:G49)</f>
        <v>0</v>
      </c>
      <c r="AF51">
        <f>SUMIF(L7:L49,AF50,G7:G49)</f>
        <v>0</v>
      </c>
      <c r="AG51" t="s">
        <v>252</v>
      </c>
    </row>
    <row r="52" spans="1:60" x14ac:dyDescent="0.2">
      <c r="C52" s="264"/>
      <c r="D52" s="10"/>
      <c r="AG52" t="s">
        <v>253</v>
      </c>
    </row>
    <row r="53" spans="1:60" x14ac:dyDescent="0.2">
      <c r="D53" s="10"/>
    </row>
    <row r="54" spans="1:60" x14ac:dyDescent="0.2">
      <c r="D54" s="10"/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QX68P5YJLqLU+dXosQZBP3JlfnAtPGmgtn3IweDnv4f92b50arg5+JlugPlWgiyZfGsJ6nzPVI9tRjhR/I3uA==" saltValue="EM2AHsNLnGaHUDiWXe126Q==" spinCount="100000" sheet="1" formatRows="0"/>
  <mergeCells count="9">
    <mergeCell ref="C44:G44"/>
    <mergeCell ref="C48:G48"/>
    <mergeCell ref="C49:G49"/>
    <mergeCell ref="A1:G1"/>
    <mergeCell ref="C2:G2"/>
    <mergeCell ref="C3:G3"/>
    <mergeCell ref="C4:G4"/>
    <mergeCell ref="C23:G23"/>
    <mergeCell ref="C30:G3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A5F94-5D9D-46ED-A86D-44F4A363AD2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56</v>
      </c>
      <c r="C4" s="202" t="s">
        <v>57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267</v>
      </c>
      <c r="D9" s="235" t="s">
        <v>167</v>
      </c>
      <c r="E9" s="236">
        <v>1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268</v>
      </c>
      <c r="D11" s="223"/>
      <c r="E11" s="224">
        <v>1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SUMIF(AG13:AG15,"&lt;&gt;NOR",G13:G15)</f>
        <v>0</v>
      </c>
      <c r="H12" s="230"/>
      <c r="I12" s="230">
        <f>SUM(I13:I15)</f>
        <v>0</v>
      </c>
      <c r="J12" s="230"/>
      <c r="K12" s="230">
        <f>SUM(K13:K15)</f>
        <v>0</v>
      </c>
      <c r="L12" s="230"/>
      <c r="M12" s="230">
        <f>SUM(M13:M15)</f>
        <v>0</v>
      </c>
      <c r="N12" s="229"/>
      <c r="O12" s="229">
        <f>SUM(O13:O15)</f>
        <v>0</v>
      </c>
      <c r="P12" s="229"/>
      <c r="Q12" s="229">
        <f>SUM(Q13:Q15)</f>
        <v>0</v>
      </c>
      <c r="R12" s="230"/>
      <c r="S12" s="230"/>
      <c r="T12" s="231"/>
      <c r="U12" s="225"/>
      <c r="V12" s="225">
        <f>SUM(V13:V15)</f>
        <v>12.08</v>
      </c>
      <c r="W12" s="225"/>
      <c r="X12" s="225"/>
      <c r="Y12" s="225"/>
      <c r="AG12" t="s">
        <v>164</v>
      </c>
    </row>
    <row r="13" spans="1:60" ht="56.25" outlineLevel="1" x14ac:dyDescent="0.2">
      <c r="A13" s="240">
        <v>2</v>
      </c>
      <c r="B13" s="241" t="s">
        <v>180</v>
      </c>
      <c r="C13" s="256" t="s">
        <v>181</v>
      </c>
      <c r="D13" s="242" t="s">
        <v>182</v>
      </c>
      <c r="E13" s="243">
        <v>20</v>
      </c>
      <c r="F13" s="244"/>
      <c r="G13" s="245">
        <f>ROUND(E13*F13,2)</f>
        <v>0</v>
      </c>
      <c r="H13" s="244"/>
      <c r="I13" s="245">
        <f>ROUND(E13*H13,2)</f>
        <v>0</v>
      </c>
      <c r="J13" s="244"/>
      <c r="K13" s="245">
        <f>ROUND(E13*J13,2)</f>
        <v>0</v>
      </c>
      <c r="L13" s="245">
        <v>12</v>
      </c>
      <c r="M13" s="245">
        <f>G13*(1+L13/100)</f>
        <v>0</v>
      </c>
      <c r="N13" s="243">
        <v>4.0000000000000003E-5</v>
      </c>
      <c r="O13" s="243">
        <f>ROUND(E13*N13,2)</f>
        <v>0</v>
      </c>
      <c r="P13" s="243">
        <v>0</v>
      </c>
      <c r="Q13" s="243">
        <f>ROUND(E13*P13,2)</f>
        <v>0</v>
      </c>
      <c r="R13" s="245" t="s">
        <v>183</v>
      </c>
      <c r="S13" s="245" t="s">
        <v>184</v>
      </c>
      <c r="T13" s="246" t="s">
        <v>185</v>
      </c>
      <c r="U13" s="221">
        <v>0.35399999999999998</v>
      </c>
      <c r="V13" s="221">
        <f>ROUND(E13*U13,2)</f>
        <v>7.08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3">
        <v>3</v>
      </c>
      <c r="B14" s="234" t="s">
        <v>187</v>
      </c>
      <c r="C14" s="254" t="s">
        <v>188</v>
      </c>
      <c r="D14" s="235" t="s">
        <v>189</v>
      </c>
      <c r="E14" s="236">
        <v>5</v>
      </c>
      <c r="F14" s="237"/>
      <c r="G14" s="238">
        <f>ROUND(E14*F14,2)</f>
        <v>0</v>
      </c>
      <c r="H14" s="237"/>
      <c r="I14" s="238">
        <f>ROUND(E14*H14,2)</f>
        <v>0</v>
      </c>
      <c r="J14" s="237"/>
      <c r="K14" s="238">
        <f>ROUND(E14*J14,2)</f>
        <v>0</v>
      </c>
      <c r="L14" s="238">
        <v>12</v>
      </c>
      <c r="M14" s="238">
        <f>G14*(1+L14/100)</f>
        <v>0</v>
      </c>
      <c r="N14" s="236">
        <v>0</v>
      </c>
      <c r="O14" s="236">
        <f>ROUND(E14*N14,2)</f>
        <v>0</v>
      </c>
      <c r="P14" s="236">
        <v>0</v>
      </c>
      <c r="Q14" s="236">
        <f>ROUND(E14*P14,2)</f>
        <v>0</v>
      </c>
      <c r="R14" s="238" t="s">
        <v>190</v>
      </c>
      <c r="S14" s="238" t="s">
        <v>184</v>
      </c>
      <c r="T14" s="239" t="s">
        <v>185</v>
      </c>
      <c r="U14" s="221">
        <v>1</v>
      </c>
      <c r="V14" s="221">
        <f>ROUND(E14*U14,2)</f>
        <v>5</v>
      </c>
      <c r="W14" s="221"/>
      <c r="X14" s="221" t="s">
        <v>191</v>
      </c>
      <c r="Y14" s="221" t="s">
        <v>192</v>
      </c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5" t="s">
        <v>256</v>
      </c>
      <c r="D15" s="223"/>
      <c r="E15" s="224">
        <v>5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174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6" t="s">
        <v>163</v>
      </c>
      <c r="B16" s="227" t="s">
        <v>113</v>
      </c>
      <c r="C16" s="253" t="s">
        <v>114</v>
      </c>
      <c r="D16" s="228"/>
      <c r="E16" s="229"/>
      <c r="F16" s="230"/>
      <c r="G16" s="230">
        <f>SUMIF(AG17:AG17,"&lt;&gt;NOR",G17:G17)</f>
        <v>0</v>
      </c>
      <c r="H16" s="230"/>
      <c r="I16" s="230">
        <f>SUM(I17:I17)</f>
        <v>0</v>
      </c>
      <c r="J16" s="230"/>
      <c r="K16" s="230">
        <f>SUM(K17:K17)</f>
        <v>0</v>
      </c>
      <c r="L16" s="230"/>
      <c r="M16" s="230">
        <f>SUM(M17:M17)</f>
        <v>0</v>
      </c>
      <c r="N16" s="229"/>
      <c r="O16" s="229">
        <f>SUM(O17:O17)</f>
        <v>0</v>
      </c>
      <c r="P16" s="229"/>
      <c r="Q16" s="229">
        <f>SUM(Q17:Q17)</f>
        <v>0.01</v>
      </c>
      <c r="R16" s="230"/>
      <c r="S16" s="230"/>
      <c r="T16" s="231"/>
      <c r="U16" s="225"/>
      <c r="V16" s="225">
        <f>SUM(V17:V17)</f>
        <v>1.36</v>
      </c>
      <c r="W16" s="225"/>
      <c r="X16" s="225"/>
      <c r="Y16" s="225"/>
      <c r="AG16" t="s">
        <v>164</v>
      </c>
    </row>
    <row r="17" spans="1:60" outlineLevel="1" x14ac:dyDescent="0.2">
      <c r="A17" s="240">
        <v>4</v>
      </c>
      <c r="B17" s="241" t="s">
        <v>195</v>
      </c>
      <c r="C17" s="256" t="s">
        <v>196</v>
      </c>
      <c r="D17" s="242" t="s">
        <v>197</v>
      </c>
      <c r="E17" s="243">
        <v>1</v>
      </c>
      <c r="F17" s="244"/>
      <c r="G17" s="245">
        <f>ROUND(E17*F17,2)</f>
        <v>0</v>
      </c>
      <c r="H17" s="244"/>
      <c r="I17" s="245">
        <f>ROUND(E17*H17,2)</f>
        <v>0</v>
      </c>
      <c r="J17" s="244"/>
      <c r="K17" s="245">
        <f>ROUND(E17*J17,2)</f>
        <v>0</v>
      </c>
      <c r="L17" s="245">
        <v>12</v>
      </c>
      <c r="M17" s="245">
        <f>G17*(1+L17/100)</f>
        <v>0</v>
      </c>
      <c r="N17" s="243">
        <v>0</v>
      </c>
      <c r="O17" s="243">
        <f>ROUND(E17*N17,2)</f>
        <v>0</v>
      </c>
      <c r="P17" s="243">
        <v>8.8999999999999999E-3</v>
      </c>
      <c r="Q17" s="243">
        <f>ROUND(E17*P17,2)</f>
        <v>0.01</v>
      </c>
      <c r="R17" s="245" t="s">
        <v>198</v>
      </c>
      <c r="S17" s="245" t="s">
        <v>184</v>
      </c>
      <c r="T17" s="246" t="s">
        <v>199</v>
      </c>
      <c r="U17" s="221">
        <v>1.3640000000000001</v>
      </c>
      <c r="V17" s="221">
        <f>ROUND(E17*U17,2)</f>
        <v>1.36</v>
      </c>
      <c r="W17" s="221"/>
      <c r="X17" s="221" t="s">
        <v>170</v>
      </c>
      <c r="Y17" s="221" t="s">
        <v>200</v>
      </c>
      <c r="Z17" s="210"/>
      <c r="AA17" s="210"/>
      <c r="AB17" s="210"/>
      <c r="AC17" s="210"/>
      <c r="AD17" s="210"/>
      <c r="AE17" s="210"/>
      <c r="AF17" s="210"/>
      <c r="AG17" s="210" t="s">
        <v>172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x14ac:dyDescent="0.2">
      <c r="A18" s="226" t="s">
        <v>163</v>
      </c>
      <c r="B18" s="227" t="s">
        <v>115</v>
      </c>
      <c r="C18" s="253" t="s">
        <v>116</v>
      </c>
      <c r="D18" s="228"/>
      <c r="E18" s="229"/>
      <c r="F18" s="230"/>
      <c r="G18" s="230">
        <f>SUMIF(AG19:AG20,"&lt;&gt;NOR",G19:G20)</f>
        <v>0</v>
      </c>
      <c r="H18" s="230"/>
      <c r="I18" s="230">
        <f>SUM(I19:I20)</f>
        <v>0</v>
      </c>
      <c r="J18" s="230"/>
      <c r="K18" s="230">
        <f>SUM(K19:K20)</f>
        <v>0</v>
      </c>
      <c r="L18" s="230"/>
      <c r="M18" s="230">
        <f>SUM(M19:M20)</f>
        <v>0</v>
      </c>
      <c r="N18" s="229"/>
      <c r="O18" s="229">
        <f>SUM(O19:O20)</f>
        <v>0</v>
      </c>
      <c r="P18" s="229"/>
      <c r="Q18" s="229">
        <f>SUM(Q19:Q20)</f>
        <v>0</v>
      </c>
      <c r="R18" s="230"/>
      <c r="S18" s="230"/>
      <c r="T18" s="231"/>
      <c r="U18" s="225"/>
      <c r="V18" s="225">
        <f>SUM(V19:V20)</f>
        <v>0</v>
      </c>
      <c r="W18" s="225"/>
      <c r="X18" s="225"/>
      <c r="Y18" s="225"/>
      <c r="AG18" t="s">
        <v>164</v>
      </c>
    </row>
    <row r="19" spans="1:60" ht="22.5" outlineLevel="1" x14ac:dyDescent="0.2">
      <c r="A19" s="233">
        <v>5</v>
      </c>
      <c r="B19" s="234" t="s">
        <v>201</v>
      </c>
      <c r="C19" s="254" t="s">
        <v>202</v>
      </c>
      <c r="D19" s="235" t="s">
        <v>203</v>
      </c>
      <c r="E19" s="236">
        <v>8.0000000000000004E-4</v>
      </c>
      <c r="F19" s="237"/>
      <c r="G19" s="238">
        <f>ROUND(E19*F19,2)</f>
        <v>0</v>
      </c>
      <c r="H19" s="237"/>
      <c r="I19" s="238">
        <f>ROUND(E19*H19,2)</f>
        <v>0</v>
      </c>
      <c r="J19" s="237"/>
      <c r="K19" s="238">
        <f>ROUND(E19*J19,2)</f>
        <v>0</v>
      </c>
      <c r="L19" s="238">
        <v>12</v>
      </c>
      <c r="M19" s="238">
        <f>G19*(1+L19/100)</f>
        <v>0</v>
      </c>
      <c r="N19" s="236">
        <v>0</v>
      </c>
      <c r="O19" s="236">
        <f>ROUND(E19*N19,2)</f>
        <v>0</v>
      </c>
      <c r="P19" s="236">
        <v>0</v>
      </c>
      <c r="Q19" s="236">
        <f>ROUND(E19*P19,2)</f>
        <v>0</v>
      </c>
      <c r="R19" s="238" t="s">
        <v>204</v>
      </c>
      <c r="S19" s="238" t="s">
        <v>184</v>
      </c>
      <c r="T19" s="239" t="s">
        <v>185</v>
      </c>
      <c r="U19" s="221">
        <v>5.5</v>
      </c>
      <c r="V19" s="221">
        <f>ROUND(E19*U19,2)</f>
        <v>0</v>
      </c>
      <c r="W19" s="221"/>
      <c r="X19" s="221" t="s">
        <v>205</v>
      </c>
      <c r="Y19" s="221" t="s">
        <v>171</v>
      </c>
      <c r="Z19" s="210"/>
      <c r="AA19" s="210"/>
      <c r="AB19" s="210"/>
      <c r="AC19" s="210"/>
      <c r="AD19" s="210"/>
      <c r="AE19" s="210"/>
      <c r="AF19" s="210"/>
      <c r="AG19" s="210" t="s">
        <v>206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2">
      <c r="A20" s="217"/>
      <c r="B20" s="218"/>
      <c r="C20" s="257" t="s">
        <v>207</v>
      </c>
      <c r="D20" s="247"/>
      <c r="E20" s="247"/>
      <c r="F20" s="247"/>
      <c r="G20" s="247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208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x14ac:dyDescent="0.2">
      <c r="A21" s="226" t="s">
        <v>163</v>
      </c>
      <c r="B21" s="227" t="s">
        <v>123</v>
      </c>
      <c r="C21" s="253" t="s">
        <v>124</v>
      </c>
      <c r="D21" s="228"/>
      <c r="E21" s="229"/>
      <c r="F21" s="230"/>
      <c r="G21" s="230">
        <f>SUMIF(AG22:AG25,"&lt;&gt;NOR",G22:G25)</f>
        <v>0</v>
      </c>
      <c r="H21" s="230"/>
      <c r="I21" s="230">
        <f>SUM(I22:I25)</f>
        <v>0</v>
      </c>
      <c r="J21" s="230"/>
      <c r="K21" s="230">
        <f>SUM(K22:K25)</f>
        <v>0</v>
      </c>
      <c r="L21" s="230"/>
      <c r="M21" s="230">
        <f>SUM(M22:M25)</f>
        <v>0</v>
      </c>
      <c r="N21" s="229"/>
      <c r="O21" s="229">
        <f>SUM(O22:O25)</f>
        <v>0</v>
      </c>
      <c r="P21" s="229"/>
      <c r="Q21" s="229">
        <f>SUM(Q22:Q25)</f>
        <v>0</v>
      </c>
      <c r="R21" s="230"/>
      <c r="S21" s="230"/>
      <c r="T21" s="231"/>
      <c r="U21" s="225"/>
      <c r="V21" s="225">
        <f>SUM(V22:V25)</f>
        <v>0.37</v>
      </c>
      <c r="W21" s="225"/>
      <c r="X21" s="225"/>
      <c r="Y21" s="225"/>
      <c r="AG21" t="s">
        <v>164</v>
      </c>
    </row>
    <row r="22" spans="1:60" outlineLevel="1" x14ac:dyDescent="0.2">
      <c r="A22" s="240">
        <v>6</v>
      </c>
      <c r="B22" s="241" t="s">
        <v>209</v>
      </c>
      <c r="C22" s="256" t="s">
        <v>210</v>
      </c>
      <c r="D22" s="242" t="s">
        <v>197</v>
      </c>
      <c r="E22" s="243">
        <v>1</v>
      </c>
      <c r="F22" s="244"/>
      <c r="G22" s="245">
        <f>ROUND(E22*F22,2)</f>
        <v>0</v>
      </c>
      <c r="H22" s="244"/>
      <c r="I22" s="245">
        <f>ROUND(E22*H22,2)</f>
        <v>0</v>
      </c>
      <c r="J22" s="244"/>
      <c r="K22" s="245">
        <f>ROUND(E22*J22,2)</f>
        <v>0</v>
      </c>
      <c r="L22" s="245">
        <v>12</v>
      </c>
      <c r="M22" s="245">
        <f>G22*(1+L22/100)</f>
        <v>0</v>
      </c>
      <c r="N22" s="243">
        <v>0</v>
      </c>
      <c r="O22" s="243">
        <f>ROUND(E22*N22,2)</f>
        <v>0</v>
      </c>
      <c r="P22" s="243">
        <v>0</v>
      </c>
      <c r="Q22" s="243">
        <f>ROUND(E22*P22,2)</f>
        <v>0</v>
      </c>
      <c r="R22" s="245" t="s">
        <v>211</v>
      </c>
      <c r="S22" s="245" t="s">
        <v>184</v>
      </c>
      <c r="T22" s="246" t="s">
        <v>199</v>
      </c>
      <c r="U22" s="221">
        <v>0.37</v>
      </c>
      <c r="V22" s="221">
        <f>ROUND(E22*U22,2)</f>
        <v>0.37</v>
      </c>
      <c r="W22" s="221"/>
      <c r="X22" s="221" t="s">
        <v>170</v>
      </c>
      <c r="Y22" s="221" t="s">
        <v>200</v>
      </c>
      <c r="Z22" s="210"/>
      <c r="AA22" s="210"/>
      <c r="AB22" s="210"/>
      <c r="AC22" s="210"/>
      <c r="AD22" s="210"/>
      <c r="AE22" s="210"/>
      <c r="AF22" s="210"/>
      <c r="AG22" s="210" t="s">
        <v>172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3">
        <v>7</v>
      </c>
      <c r="B23" s="234" t="s">
        <v>215</v>
      </c>
      <c r="C23" s="254" t="s">
        <v>216</v>
      </c>
      <c r="D23" s="235" t="s">
        <v>197</v>
      </c>
      <c r="E23" s="236">
        <v>1</v>
      </c>
      <c r="F23" s="237"/>
      <c r="G23" s="238">
        <f>ROUND(E23*F23,2)</f>
        <v>0</v>
      </c>
      <c r="H23" s="237"/>
      <c r="I23" s="238">
        <f>ROUND(E23*H23,2)</f>
        <v>0</v>
      </c>
      <c r="J23" s="237"/>
      <c r="K23" s="238">
        <f>ROUND(E23*J23,2)</f>
        <v>0</v>
      </c>
      <c r="L23" s="238">
        <v>12</v>
      </c>
      <c r="M23" s="238">
        <f>G23*(1+L23/100)</f>
        <v>0</v>
      </c>
      <c r="N23" s="236">
        <v>1E-3</v>
      </c>
      <c r="O23" s="236">
        <f>ROUND(E23*N23,2)</f>
        <v>0</v>
      </c>
      <c r="P23" s="236">
        <v>0</v>
      </c>
      <c r="Q23" s="236">
        <f>ROUND(E23*P23,2)</f>
        <v>0</v>
      </c>
      <c r="R23" s="238"/>
      <c r="S23" s="238" t="s">
        <v>168</v>
      </c>
      <c r="T23" s="239" t="s">
        <v>169</v>
      </c>
      <c r="U23" s="221">
        <v>0</v>
      </c>
      <c r="V23" s="221">
        <f>ROUND(E23*U23,2)</f>
        <v>0</v>
      </c>
      <c r="W23" s="221"/>
      <c r="X23" s="221" t="s">
        <v>217</v>
      </c>
      <c r="Y23" s="221" t="s">
        <v>200</v>
      </c>
      <c r="Z23" s="210"/>
      <c r="AA23" s="210"/>
      <c r="AB23" s="210"/>
      <c r="AC23" s="210"/>
      <c r="AD23" s="210"/>
      <c r="AE23" s="210"/>
      <c r="AF23" s="210"/>
      <c r="AG23" s="210" t="s">
        <v>218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>
        <v>8</v>
      </c>
      <c r="B24" s="218" t="s">
        <v>219</v>
      </c>
      <c r="C24" s="258" t="s">
        <v>220</v>
      </c>
      <c r="D24" s="219" t="s">
        <v>0</v>
      </c>
      <c r="E24" s="248"/>
      <c r="F24" s="222"/>
      <c r="G24" s="221">
        <f>ROUND(E24*F24,2)</f>
        <v>0</v>
      </c>
      <c r="H24" s="222"/>
      <c r="I24" s="221">
        <f>ROUND(E24*H24,2)</f>
        <v>0</v>
      </c>
      <c r="J24" s="222"/>
      <c r="K24" s="221">
        <f>ROUND(E24*J24,2)</f>
        <v>0</v>
      </c>
      <c r="L24" s="221">
        <v>12</v>
      </c>
      <c r="M24" s="221">
        <f>G24*(1+L24/100)</f>
        <v>0</v>
      </c>
      <c r="N24" s="220">
        <v>0</v>
      </c>
      <c r="O24" s="220">
        <f>ROUND(E24*N24,2)</f>
        <v>0</v>
      </c>
      <c r="P24" s="220">
        <v>0</v>
      </c>
      <c r="Q24" s="220">
        <f>ROUND(E24*P24,2)</f>
        <v>0</v>
      </c>
      <c r="R24" s="221" t="s">
        <v>211</v>
      </c>
      <c r="S24" s="221" t="s">
        <v>184</v>
      </c>
      <c r="T24" s="221" t="s">
        <v>185</v>
      </c>
      <c r="U24" s="221">
        <v>0</v>
      </c>
      <c r="V24" s="221">
        <f>ROUND(E24*U24,2)</f>
        <v>0</v>
      </c>
      <c r="W24" s="221"/>
      <c r="X24" s="221" t="s">
        <v>205</v>
      </c>
      <c r="Y24" s="221" t="s">
        <v>171</v>
      </c>
      <c r="Z24" s="210"/>
      <c r="AA24" s="210"/>
      <c r="AB24" s="210"/>
      <c r="AC24" s="210"/>
      <c r="AD24" s="210"/>
      <c r="AE24" s="210"/>
      <c r="AF24" s="210"/>
      <c r="AG24" s="210" t="s">
        <v>206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9" t="s">
        <v>221</v>
      </c>
      <c r="D25" s="249"/>
      <c r="E25" s="249"/>
      <c r="F25" s="249"/>
      <c r="G25" s="249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208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6" t="s">
        <v>163</v>
      </c>
      <c r="B26" s="227" t="s">
        <v>129</v>
      </c>
      <c r="C26" s="253" t="s">
        <v>130</v>
      </c>
      <c r="D26" s="228"/>
      <c r="E26" s="229"/>
      <c r="F26" s="230"/>
      <c r="G26" s="230">
        <f>SUMIF(AG27:AG36,"&lt;&gt;NOR",G27:G36)</f>
        <v>0</v>
      </c>
      <c r="H26" s="230"/>
      <c r="I26" s="230">
        <f>SUM(I27:I36)</f>
        <v>0</v>
      </c>
      <c r="J26" s="230"/>
      <c r="K26" s="230">
        <f>SUM(K27:K36)</f>
        <v>0</v>
      </c>
      <c r="L26" s="230"/>
      <c r="M26" s="230">
        <f>SUM(M27:M36)</f>
        <v>0</v>
      </c>
      <c r="N26" s="229"/>
      <c r="O26" s="229">
        <f>SUM(O27:O36)</f>
        <v>0.01</v>
      </c>
      <c r="P26" s="229"/>
      <c r="Q26" s="229">
        <f>SUM(Q27:Q36)</f>
        <v>0</v>
      </c>
      <c r="R26" s="230"/>
      <c r="S26" s="230"/>
      <c r="T26" s="231"/>
      <c r="U26" s="225"/>
      <c r="V26" s="225">
        <f>SUM(V27:V36)</f>
        <v>0.84000000000000008</v>
      </c>
      <c r="W26" s="225"/>
      <c r="X26" s="225"/>
      <c r="Y26" s="225"/>
      <c r="AG26" t="s">
        <v>164</v>
      </c>
    </row>
    <row r="27" spans="1:60" outlineLevel="1" x14ac:dyDescent="0.2">
      <c r="A27" s="233">
        <v>9</v>
      </c>
      <c r="B27" s="234" t="s">
        <v>222</v>
      </c>
      <c r="C27" s="254" t="s">
        <v>223</v>
      </c>
      <c r="D27" s="235" t="s">
        <v>182</v>
      </c>
      <c r="E27" s="236">
        <v>2.0811999999999999</v>
      </c>
      <c r="F27" s="237"/>
      <c r="G27" s="238">
        <f>ROUND(E27*F27,2)</f>
        <v>0</v>
      </c>
      <c r="H27" s="237"/>
      <c r="I27" s="238">
        <f>ROUND(E27*H27,2)</f>
        <v>0</v>
      </c>
      <c r="J27" s="237"/>
      <c r="K27" s="238">
        <f>ROUND(E27*J27,2)</f>
        <v>0</v>
      </c>
      <c r="L27" s="238">
        <v>12</v>
      </c>
      <c r="M27" s="238">
        <f>G27*(1+L27/100)</f>
        <v>0</v>
      </c>
      <c r="N27" s="236">
        <v>6.9999999999999994E-5</v>
      </c>
      <c r="O27" s="236">
        <f>ROUND(E27*N27,2)</f>
        <v>0</v>
      </c>
      <c r="P27" s="236">
        <v>0</v>
      </c>
      <c r="Q27" s="236">
        <f>ROUND(E27*P27,2)</f>
        <v>0</v>
      </c>
      <c r="R27" s="238" t="s">
        <v>224</v>
      </c>
      <c r="S27" s="238" t="s">
        <v>184</v>
      </c>
      <c r="T27" s="239" t="s">
        <v>185</v>
      </c>
      <c r="U27" s="221">
        <v>3.2480000000000002E-2</v>
      </c>
      <c r="V27" s="221">
        <f>ROUND(E27*U27,2)</f>
        <v>7.0000000000000007E-2</v>
      </c>
      <c r="W27" s="221"/>
      <c r="X27" s="221" t="s">
        <v>170</v>
      </c>
      <c r="Y27" s="221" t="s">
        <v>171</v>
      </c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5" t="s">
        <v>269</v>
      </c>
      <c r="D28" s="223"/>
      <c r="E28" s="224">
        <v>0.81699999999999995</v>
      </c>
      <c r="F28" s="221"/>
      <c r="G28" s="221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174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55" t="s">
        <v>270</v>
      </c>
      <c r="D29" s="223"/>
      <c r="E29" s="224">
        <v>0.36120000000000002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174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3" x14ac:dyDescent="0.2">
      <c r="A30" s="217"/>
      <c r="B30" s="218"/>
      <c r="C30" s="255" t="s">
        <v>271</v>
      </c>
      <c r="D30" s="223"/>
      <c r="E30" s="224">
        <v>0.90300000000000002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174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3">
        <v>10</v>
      </c>
      <c r="B31" s="234" t="s">
        <v>226</v>
      </c>
      <c r="C31" s="254" t="s">
        <v>227</v>
      </c>
      <c r="D31" s="235" t="s">
        <v>182</v>
      </c>
      <c r="E31" s="236">
        <v>2.0811999999999999</v>
      </c>
      <c r="F31" s="237"/>
      <c r="G31" s="238">
        <f>ROUND(E31*F31,2)</f>
        <v>0</v>
      </c>
      <c r="H31" s="237"/>
      <c r="I31" s="238">
        <f>ROUND(E31*H31,2)</f>
        <v>0</v>
      </c>
      <c r="J31" s="237"/>
      <c r="K31" s="238">
        <f>ROUND(E31*J31,2)</f>
        <v>0</v>
      </c>
      <c r="L31" s="238">
        <v>12</v>
      </c>
      <c r="M31" s="238">
        <f>G31*(1+L31/100)</f>
        <v>0</v>
      </c>
      <c r="N31" s="236">
        <v>1.4999999999999999E-4</v>
      </c>
      <c r="O31" s="236">
        <f>ROUND(E31*N31,2)</f>
        <v>0</v>
      </c>
      <c r="P31" s="236">
        <v>0</v>
      </c>
      <c r="Q31" s="236">
        <f>ROUND(E31*P31,2)</f>
        <v>0</v>
      </c>
      <c r="R31" s="238" t="s">
        <v>224</v>
      </c>
      <c r="S31" s="238" t="s">
        <v>184</v>
      </c>
      <c r="T31" s="239" t="s">
        <v>185</v>
      </c>
      <c r="U31" s="221">
        <v>0.10191</v>
      </c>
      <c r="V31" s="221">
        <f>ROUND(E31*U31,2)</f>
        <v>0.21</v>
      </c>
      <c r="W31" s="221"/>
      <c r="X31" s="221" t="s">
        <v>170</v>
      </c>
      <c r="Y31" s="221" t="s">
        <v>171</v>
      </c>
      <c r="Z31" s="210"/>
      <c r="AA31" s="210"/>
      <c r="AB31" s="210"/>
      <c r="AC31" s="210"/>
      <c r="AD31" s="210"/>
      <c r="AE31" s="210"/>
      <c r="AF31" s="210"/>
      <c r="AG31" s="210" t="s">
        <v>172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5" t="s">
        <v>269</v>
      </c>
      <c r="D32" s="223"/>
      <c r="E32" s="224">
        <v>0.81699999999999995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5" t="s">
        <v>270</v>
      </c>
      <c r="D33" s="223"/>
      <c r="E33" s="224">
        <v>0.36120000000000002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55" t="s">
        <v>271</v>
      </c>
      <c r="D34" s="223"/>
      <c r="E34" s="224">
        <v>0.90300000000000002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40">
        <v>11</v>
      </c>
      <c r="B35" s="241" t="s">
        <v>228</v>
      </c>
      <c r="C35" s="256" t="s">
        <v>229</v>
      </c>
      <c r="D35" s="242" t="s">
        <v>182</v>
      </c>
      <c r="E35" s="243">
        <v>10</v>
      </c>
      <c r="F35" s="244"/>
      <c r="G35" s="245">
        <f>ROUND(E35*F35,2)</f>
        <v>0</v>
      </c>
      <c r="H35" s="244"/>
      <c r="I35" s="245">
        <f>ROUND(E35*H35,2)</f>
        <v>0</v>
      </c>
      <c r="J35" s="244"/>
      <c r="K35" s="245">
        <f>ROUND(E35*J35,2)</f>
        <v>0</v>
      </c>
      <c r="L35" s="245">
        <v>12</v>
      </c>
      <c r="M35" s="245">
        <f>G35*(1+L35/100)</f>
        <v>0</v>
      </c>
      <c r="N35" s="243">
        <v>2.0000000000000002E-5</v>
      </c>
      <c r="O35" s="243">
        <f>ROUND(E35*N35,2)</f>
        <v>0</v>
      </c>
      <c r="P35" s="243">
        <v>0</v>
      </c>
      <c r="Q35" s="243">
        <f>ROUND(E35*P35,2)</f>
        <v>0</v>
      </c>
      <c r="R35" s="245" t="s">
        <v>224</v>
      </c>
      <c r="S35" s="245" t="s">
        <v>184</v>
      </c>
      <c r="T35" s="246" t="s">
        <v>185</v>
      </c>
      <c r="U35" s="221">
        <v>2.9000000000000001E-2</v>
      </c>
      <c r="V35" s="221">
        <f>ROUND(E35*U35,2)</f>
        <v>0.28999999999999998</v>
      </c>
      <c r="W35" s="221"/>
      <c r="X35" s="221" t="s">
        <v>170</v>
      </c>
      <c r="Y35" s="221" t="s">
        <v>171</v>
      </c>
      <c r="Z35" s="210"/>
      <c r="AA35" s="210"/>
      <c r="AB35" s="210"/>
      <c r="AC35" s="210"/>
      <c r="AD35" s="210"/>
      <c r="AE35" s="210"/>
      <c r="AF35" s="210"/>
      <c r="AG35" s="210" t="s">
        <v>172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40">
        <v>12</v>
      </c>
      <c r="B36" s="241" t="s">
        <v>231</v>
      </c>
      <c r="C36" s="256" t="s">
        <v>232</v>
      </c>
      <c r="D36" s="242" t="s">
        <v>182</v>
      </c>
      <c r="E36" s="243">
        <v>20</v>
      </c>
      <c r="F36" s="244"/>
      <c r="G36" s="245">
        <f>ROUND(E36*F36,2)</f>
        <v>0</v>
      </c>
      <c r="H36" s="244"/>
      <c r="I36" s="245">
        <f>ROUND(E36*H36,2)</f>
        <v>0</v>
      </c>
      <c r="J36" s="244"/>
      <c r="K36" s="245">
        <f>ROUND(E36*J36,2)</f>
        <v>0</v>
      </c>
      <c r="L36" s="245">
        <v>12</v>
      </c>
      <c r="M36" s="245">
        <f>G36*(1+L36/100)</f>
        <v>0</v>
      </c>
      <c r="N36" s="243">
        <v>3.5E-4</v>
      </c>
      <c r="O36" s="243">
        <f>ROUND(E36*N36,2)</f>
        <v>0.01</v>
      </c>
      <c r="P36" s="243">
        <v>0</v>
      </c>
      <c r="Q36" s="243">
        <f>ROUND(E36*P36,2)</f>
        <v>0</v>
      </c>
      <c r="R36" s="245" t="s">
        <v>224</v>
      </c>
      <c r="S36" s="245" t="s">
        <v>184</v>
      </c>
      <c r="T36" s="246" t="s">
        <v>185</v>
      </c>
      <c r="U36" s="221">
        <v>1.35E-2</v>
      </c>
      <c r="V36" s="221">
        <f>ROUND(E36*U36,2)</f>
        <v>0.27</v>
      </c>
      <c r="W36" s="221"/>
      <c r="X36" s="221" t="s">
        <v>170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26" t="s">
        <v>163</v>
      </c>
      <c r="B37" s="227" t="s">
        <v>131</v>
      </c>
      <c r="C37" s="253" t="s">
        <v>132</v>
      </c>
      <c r="D37" s="228"/>
      <c r="E37" s="229"/>
      <c r="F37" s="230"/>
      <c r="G37" s="230">
        <f>SUMIF(AG38:AG46,"&lt;&gt;NOR",G38:G46)</f>
        <v>0</v>
      </c>
      <c r="H37" s="230"/>
      <c r="I37" s="230">
        <f>SUM(I38:I46)</f>
        <v>0</v>
      </c>
      <c r="J37" s="230"/>
      <c r="K37" s="230">
        <f>SUM(K38:K46)</f>
        <v>0</v>
      </c>
      <c r="L37" s="230"/>
      <c r="M37" s="230">
        <f>SUM(M38:M46)</f>
        <v>0</v>
      </c>
      <c r="N37" s="229"/>
      <c r="O37" s="229">
        <f>SUM(O38:O46)</f>
        <v>0</v>
      </c>
      <c r="P37" s="229"/>
      <c r="Q37" s="229">
        <f>SUM(Q38:Q46)</f>
        <v>0</v>
      </c>
      <c r="R37" s="230"/>
      <c r="S37" s="230"/>
      <c r="T37" s="231"/>
      <c r="U37" s="225"/>
      <c r="V37" s="225">
        <f>SUM(V38:V46)</f>
        <v>0.08</v>
      </c>
      <c r="W37" s="225"/>
      <c r="X37" s="225"/>
      <c r="Y37" s="225"/>
      <c r="AG37" t="s">
        <v>164</v>
      </c>
    </row>
    <row r="38" spans="1:60" ht="22.5" outlineLevel="1" x14ac:dyDescent="0.2">
      <c r="A38" s="240">
        <v>13</v>
      </c>
      <c r="B38" s="241" t="s">
        <v>233</v>
      </c>
      <c r="C38" s="256" t="s">
        <v>234</v>
      </c>
      <c r="D38" s="242" t="s">
        <v>203</v>
      </c>
      <c r="E38" s="243">
        <v>8.8999999999999999E-3</v>
      </c>
      <c r="F38" s="244"/>
      <c r="G38" s="245">
        <f>ROUND(E38*F38,2)</f>
        <v>0</v>
      </c>
      <c r="H38" s="244"/>
      <c r="I38" s="245">
        <f>ROUND(E38*H38,2)</f>
        <v>0</v>
      </c>
      <c r="J38" s="244"/>
      <c r="K38" s="245">
        <f>ROUND(E38*J38,2)</f>
        <v>0</v>
      </c>
      <c r="L38" s="245">
        <v>12</v>
      </c>
      <c r="M38" s="245">
        <f>G38*(1+L38/100)</f>
        <v>0</v>
      </c>
      <c r="N38" s="243">
        <v>0</v>
      </c>
      <c r="O38" s="243">
        <f>ROUND(E38*N38,2)</f>
        <v>0</v>
      </c>
      <c r="P38" s="243">
        <v>0</v>
      </c>
      <c r="Q38" s="243">
        <f>ROUND(E38*P38,2)</f>
        <v>0</v>
      </c>
      <c r="R38" s="245" t="s">
        <v>198</v>
      </c>
      <c r="S38" s="245" t="s">
        <v>184</v>
      </c>
      <c r="T38" s="246" t="s">
        <v>185</v>
      </c>
      <c r="U38" s="221">
        <v>2.0089999999999999</v>
      </c>
      <c r="V38" s="221">
        <f>ROUND(E38*U38,2)</f>
        <v>0.02</v>
      </c>
      <c r="W38" s="221"/>
      <c r="X38" s="221" t="s">
        <v>235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236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40">
        <v>14</v>
      </c>
      <c r="B39" s="241" t="s">
        <v>237</v>
      </c>
      <c r="C39" s="256" t="s">
        <v>238</v>
      </c>
      <c r="D39" s="242" t="s">
        <v>203</v>
      </c>
      <c r="E39" s="243">
        <v>3.56E-2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198</v>
      </c>
      <c r="S39" s="245" t="s">
        <v>184</v>
      </c>
      <c r="T39" s="246" t="s">
        <v>185</v>
      </c>
      <c r="U39" s="221">
        <v>0.95899999999999996</v>
      </c>
      <c r="V39" s="221">
        <f>ROUND(E39*U39,2)</f>
        <v>0.03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3">
        <v>15</v>
      </c>
      <c r="B40" s="234" t="s">
        <v>239</v>
      </c>
      <c r="C40" s="254" t="s">
        <v>240</v>
      </c>
      <c r="D40" s="235" t="s">
        <v>203</v>
      </c>
      <c r="E40" s="236">
        <v>8.8999999999999999E-3</v>
      </c>
      <c r="F40" s="237"/>
      <c r="G40" s="238">
        <f>ROUND(E40*F40,2)</f>
        <v>0</v>
      </c>
      <c r="H40" s="237"/>
      <c r="I40" s="238">
        <f>ROUND(E40*H40,2)</f>
        <v>0</v>
      </c>
      <c r="J40" s="237"/>
      <c r="K40" s="238">
        <f>ROUND(E40*J40,2)</f>
        <v>0</v>
      </c>
      <c r="L40" s="238">
        <v>12</v>
      </c>
      <c r="M40" s="238">
        <f>G40*(1+L40/100)</f>
        <v>0</v>
      </c>
      <c r="N40" s="236">
        <v>0</v>
      </c>
      <c r="O40" s="236">
        <f>ROUND(E40*N40,2)</f>
        <v>0</v>
      </c>
      <c r="P40" s="236">
        <v>0</v>
      </c>
      <c r="Q40" s="236">
        <f>ROUND(E40*P40,2)</f>
        <v>0</v>
      </c>
      <c r="R40" s="238" t="s">
        <v>198</v>
      </c>
      <c r="S40" s="238" t="s">
        <v>184</v>
      </c>
      <c r="T40" s="239" t="s">
        <v>185</v>
      </c>
      <c r="U40" s="221">
        <v>0.49</v>
      </c>
      <c r="V40" s="221">
        <f>ROUND(E40*U40,2)</f>
        <v>0</v>
      </c>
      <c r="W40" s="221"/>
      <c r="X40" s="221" t="s">
        <v>235</v>
      </c>
      <c r="Y40" s="221" t="s">
        <v>171</v>
      </c>
      <c r="Z40" s="210"/>
      <c r="AA40" s="210"/>
      <c r="AB40" s="210"/>
      <c r="AC40" s="210"/>
      <c r="AD40" s="210"/>
      <c r="AE40" s="210"/>
      <c r="AF40" s="210"/>
      <c r="AG40" s="210" t="s">
        <v>236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60" t="s">
        <v>241</v>
      </c>
      <c r="D41" s="250"/>
      <c r="E41" s="250"/>
      <c r="F41" s="250"/>
      <c r="G41" s="250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242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40">
        <v>16</v>
      </c>
      <c r="B42" s="241" t="s">
        <v>243</v>
      </c>
      <c r="C42" s="256" t="s">
        <v>244</v>
      </c>
      <c r="D42" s="242" t="s">
        <v>203</v>
      </c>
      <c r="E42" s="243">
        <v>8.8999999999999996E-2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198</v>
      </c>
      <c r="S42" s="245" t="s">
        <v>184</v>
      </c>
      <c r="T42" s="246" t="s">
        <v>185</v>
      </c>
      <c r="U42" s="221">
        <v>0</v>
      </c>
      <c r="V42" s="221">
        <f>ROUND(E42*U42,2)</f>
        <v>0</v>
      </c>
      <c r="W42" s="221"/>
      <c r="X42" s="221" t="s">
        <v>235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ht="22.5" outlineLevel="1" x14ac:dyDescent="0.2">
      <c r="A43" s="240">
        <v>17</v>
      </c>
      <c r="B43" s="241" t="s">
        <v>245</v>
      </c>
      <c r="C43" s="256" t="s">
        <v>259</v>
      </c>
      <c r="D43" s="242" t="s">
        <v>203</v>
      </c>
      <c r="E43" s="243">
        <v>8.8999999999999999E-3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198</v>
      </c>
      <c r="S43" s="245" t="s">
        <v>184</v>
      </c>
      <c r="T43" s="246" t="s">
        <v>185</v>
      </c>
      <c r="U43" s="221">
        <v>0</v>
      </c>
      <c r="V43" s="221">
        <f>ROUND(E43*U43,2)</f>
        <v>0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33">
        <v>18</v>
      </c>
      <c r="B44" s="234" t="s">
        <v>247</v>
      </c>
      <c r="C44" s="254" t="s">
        <v>248</v>
      </c>
      <c r="D44" s="235" t="s">
        <v>203</v>
      </c>
      <c r="E44" s="236">
        <v>4.4499999999999998E-2</v>
      </c>
      <c r="F44" s="237"/>
      <c r="G44" s="238">
        <f>ROUND(E44*F44,2)</f>
        <v>0</v>
      </c>
      <c r="H44" s="237"/>
      <c r="I44" s="238">
        <f>ROUND(E44*H44,2)</f>
        <v>0</v>
      </c>
      <c r="J44" s="237"/>
      <c r="K44" s="238">
        <f>ROUND(E44*J44,2)</f>
        <v>0</v>
      </c>
      <c r="L44" s="238">
        <v>12</v>
      </c>
      <c r="M44" s="238">
        <f>G44*(1+L44/100)</f>
        <v>0</v>
      </c>
      <c r="N44" s="236">
        <v>0</v>
      </c>
      <c r="O44" s="236">
        <f>ROUND(E44*N44,2)</f>
        <v>0</v>
      </c>
      <c r="P44" s="236">
        <v>0</v>
      </c>
      <c r="Q44" s="236">
        <f>ROUND(E44*P44,2)</f>
        <v>0</v>
      </c>
      <c r="R44" s="238" t="s">
        <v>249</v>
      </c>
      <c r="S44" s="238" t="s">
        <v>184</v>
      </c>
      <c r="T44" s="239" t="s">
        <v>185</v>
      </c>
      <c r="U44" s="221">
        <v>0.752</v>
      </c>
      <c r="V44" s="221">
        <f>ROUND(E44*U44,2)</f>
        <v>0.03</v>
      </c>
      <c r="W44" s="221"/>
      <c r="X44" s="221" t="s">
        <v>235</v>
      </c>
      <c r="Y44" s="221" t="s">
        <v>171</v>
      </c>
      <c r="Z44" s="210"/>
      <c r="AA44" s="210"/>
      <c r="AB44" s="210"/>
      <c r="AC44" s="210"/>
      <c r="AD44" s="210"/>
      <c r="AE44" s="210"/>
      <c r="AF44" s="210"/>
      <c r="AG44" s="210" t="s">
        <v>236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7" t="s">
        <v>250</v>
      </c>
      <c r="D45" s="247"/>
      <c r="E45" s="247"/>
      <c r="F45" s="247"/>
      <c r="G45" s="247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208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51" t="str">
        <f>C45</f>
        <v>nebo vybouraných hmot nošením nebo přehazováním k místu nakládky přístupnému normálním dopravním prostředkům do 10 m,</v>
      </c>
      <c r="BB45" s="210"/>
      <c r="BC45" s="210"/>
      <c r="BD45" s="210"/>
      <c r="BE45" s="210"/>
      <c r="BF45" s="210"/>
      <c r="BG45" s="210"/>
      <c r="BH45" s="210"/>
    </row>
    <row r="46" spans="1:60" ht="22.5" outlineLevel="2" x14ac:dyDescent="0.2">
      <c r="A46" s="217"/>
      <c r="B46" s="218"/>
      <c r="C46" s="261" t="s">
        <v>251</v>
      </c>
      <c r="D46" s="252"/>
      <c r="E46" s="252"/>
      <c r="F46" s="252"/>
      <c r="G46" s="252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242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S naložením suti nebo vybouraných hmot do dopravního prostředku a na jejich vyložením, popřípadě přeložením na normální dopravní prostředek.</v>
      </c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3"/>
      <c r="B47" s="4"/>
      <c r="C47" s="262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149</v>
      </c>
    </row>
    <row r="48" spans="1:60" x14ac:dyDescent="0.2">
      <c r="A48" s="213"/>
      <c r="B48" s="214" t="s">
        <v>29</v>
      </c>
      <c r="C48" s="263"/>
      <c r="D48" s="215"/>
      <c r="E48" s="216"/>
      <c r="F48" s="216"/>
      <c r="G48" s="232">
        <f>G8+G12+G16+G18+G21+G26+G37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252</v>
      </c>
    </row>
    <row r="49" spans="3:33" x14ac:dyDescent="0.2">
      <c r="C49" s="264"/>
      <c r="D49" s="10"/>
      <c r="AG49" t="s">
        <v>253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e6tAAwGC+lw7/m3iN6sYnp+Jz+1QiTIBtngkDSWH4ozOLbWQYV8wuCPbhpV8MdjpSrZXXtKMijgRJioMVyobw==" saltValue="Q6acsilxvBrDaWpJYAmB7A==" spinCount="100000" sheet="1" formatRows="0"/>
  <mergeCells count="9">
    <mergeCell ref="C41:G41"/>
    <mergeCell ref="C45:G45"/>
    <mergeCell ref="C46:G46"/>
    <mergeCell ref="A1:G1"/>
    <mergeCell ref="C2:G2"/>
    <mergeCell ref="C3:G3"/>
    <mergeCell ref="C4:G4"/>
    <mergeCell ref="C20:G20"/>
    <mergeCell ref="C25:G25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4422A-6EF6-49EB-98B6-599FBC5D931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58</v>
      </c>
      <c r="C4" s="202" t="s">
        <v>59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272</v>
      </c>
      <c r="D9" s="235" t="s">
        <v>167</v>
      </c>
      <c r="E9" s="236">
        <v>3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273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274</v>
      </c>
      <c r="D11" s="223"/>
      <c r="E11" s="224">
        <v>3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36.239999999999995</v>
      </c>
      <c r="W12" s="225"/>
      <c r="X12" s="225"/>
      <c r="Y12" s="225"/>
      <c r="AG12" t="s">
        <v>164</v>
      </c>
    </row>
    <row r="13" spans="1:60" ht="56.25" outlineLevel="1" x14ac:dyDescent="0.2">
      <c r="A13" s="233">
        <v>2</v>
      </c>
      <c r="B13" s="234" t="s">
        <v>180</v>
      </c>
      <c r="C13" s="254" t="s">
        <v>181</v>
      </c>
      <c r="D13" s="235" t="s">
        <v>182</v>
      </c>
      <c r="E13" s="236">
        <v>60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183</v>
      </c>
      <c r="S13" s="238" t="s">
        <v>184</v>
      </c>
      <c r="T13" s="239" t="s">
        <v>185</v>
      </c>
      <c r="U13" s="221">
        <v>0.35399999999999998</v>
      </c>
      <c r="V13" s="221">
        <f>ROUND(E13*U13,2)</f>
        <v>21.24</v>
      </c>
      <c r="W13" s="221"/>
      <c r="X13" s="221" t="s">
        <v>170</v>
      </c>
      <c r="Y13" s="221" t="s">
        <v>171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263</v>
      </c>
      <c r="D14" s="223"/>
      <c r="E14" s="224">
        <v>60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187</v>
      </c>
      <c r="C15" s="254" t="s">
        <v>188</v>
      </c>
      <c r="D15" s="235" t="s">
        <v>189</v>
      </c>
      <c r="E15" s="236">
        <v>15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190</v>
      </c>
      <c r="S15" s="238" t="s">
        <v>184</v>
      </c>
      <c r="T15" s="239" t="s">
        <v>185</v>
      </c>
      <c r="U15" s="221">
        <v>1</v>
      </c>
      <c r="V15" s="221">
        <f>ROUND(E15*U15,2)</f>
        <v>15</v>
      </c>
      <c r="W15" s="221"/>
      <c r="X15" s="221" t="s">
        <v>191</v>
      </c>
      <c r="Y15" s="221" t="s">
        <v>192</v>
      </c>
      <c r="Z15" s="210"/>
      <c r="AA15" s="210"/>
      <c r="AB15" s="210"/>
      <c r="AC15" s="210"/>
      <c r="AD15" s="210"/>
      <c r="AE15" s="210"/>
      <c r="AF15" s="210"/>
      <c r="AG15" s="210" t="s">
        <v>193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264</v>
      </c>
      <c r="D16" s="223"/>
      <c r="E16" s="224">
        <v>15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163</v>
      </c>
      <c r="B17" s="227" t="s">
        <v>113</v>
      </c>
      <c r="C17" s="253" t="s">
        <v>114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0.03</v>
      </c>
      <c r="R17" s="230"/>
      <c r="S17" s="230"/>
      <c r="T17" s="231"/>
      <c r="U17" s="225"/>
      <c r="V17" s="225">
        <f>SUM(V18:V18)</f>
        <v>4.09</v>
      </c>
      <c r="W17" s="225"/>
      <c r="X17" s="225"/>
      <c r="Y17" s="225"/>
      <c r="AG17" t="s">
        <v>164</v>
      </c>
    </row>
    <row r="18" spans="1:60" outlineLevel="1" x14ac:dyDescent="0.2">
      <c r="A18" s="240">
        <v>4</v>
      </c>
      <c r="B18" s="241" t="s">
        <v>195</v>
      </c>
      <c r="C18" s="256" t="s">
        <v>196</v>
      </c>
      <c r="D18" s="242" t="s">
        <v>197</v>
      </c>
      <c r="E18" s="243">
        <v>3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0</v>
      </c>
      <c r="O18" s="243">
        <f>ROUND(E18*N18,2)</f>
        <v>0</v>
      </c>
      <c r="P18" s="243">
        <v>8.8999999999999999E-3</v>
      </c>
      <c r="Q18" s="243">
        <f>ROUND(E18*P18,2)</f>
        <v>0.03</v>
      </c>
      <c r="R18" s="245" t="s">
        <v>198</v>
      </c>
      <c r="S18" s="245" t="s">
        <v>184</v>
      </c>
      <c r="T18" s="246" t="s">
        <v>199</v>
      </c>
      <c r="U18" s="221">
        <v>1.3640000000000001</v>
      </c>
      <c r="V18" s="221">
        <f>ROUND(E18*U18,2)</f>
        <v>4.09</v>
      </c>
      <c r="W18" s="221"/>
      <c r="X18" s="221" t="s">
        <v>170</v>
      </c>
      <c r="Y18" s="221" t="s">
        <v>200</v>
      </c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163</v>
      </c>
      <c r="B19" s="227" t="s">
        <v>115</v>
      </c>
      <c r="C19" s="253" t="s">
        <v>116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0.01</v>
      </c>
      <c r="W19" s="225"/>
      <c r="X19" s="225"/>
      <c r="Y19" s="225"/>
      <c r="AG19" t="s">
        <v>164</v>
      </c>
    </row>
    <row r="20" spans="1:60" ht="22.5" outlineLevel="1" x14ac:dyDescent="0.2">
      <c r="A20" s="233">
        <v>5</v>
      </c>
      <c r="B20" s="234" t="s">
        <v>201</v>
      </c>
      <c r="C20" s="254" t="s">
        <v>202</v>
      </c>
      <c r="D20" s="235" t="s">
        <v>203</v>
      </c>
      <c r="E20" s="236">
        <v>2.3999999999999998E-3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204</v>
      </c>
      <c r="S20" s="238" t="s">
        <v>184</v>
      </c>
      <c r="T20" s="239" t="s">
        <v>185</v>
      </c>
      <c r="U20" s="221">
        <v>5.5</v>
      </c>
      <c r="V20" s="221">
        <f>ROUND(E20*U20,2)</f>
        <v>0.01</v>
      </c>
      <c r="W20" s="221"/>
      <c r="X20" s="221" t="s">
        <v>205</v>
      </c>
      <c r="Y20" s="221" t="s">
        <v>171</v>
      </c>
      <c r="Z20" s="210"/>
      <c r="AA20" s="210"/>
      <c r="AB20" s="210"/>
      <c r="AC20" s="210"/>
      <c r="AD20" s="210"/>
      <c r="AE20" s="210"/>
      <c r="AF20" s="210"/>
      <c r="AG20" s="210" t="s">
        <v>206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207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208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163</v>
      </c>
      <c r="B22" s="227" t="s">
        <v>123</v>
      </c>
      <c r="C22" s="253" t="s">
        <v>124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1.1100000000000001</v>
      </c>
      <c r="W22" s="225"/>
      <c r="X22" s="225"/>
      <c r="Y22" s="225"/>
      <c r="AG22" t="s">
        <v>164</v>
      </c>
    </row>
    <row r="23" spans="1:60" outlineLevel="1" x14ac:dyDescent="0.2">
      <c r="A23" s="240">
        <v>6</v>
      </c>
      <c r="B23" s="241" t="s">
        <v>209</v>
      </c>
      <c r="C23" s="256" t="s">
        <v>210</v>
      </c>
      <c r="D23" s="242" t="s">
        <v>197</v>
      </c>
      <c r="E23" s="243">
        <v>3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 t="s">
        <v>211</v>
      </c>
      <c r="S23" s="245" t="s">
        <v>184</v>
      </c>
      <c r="T23" s="246" t="s">
        <v>199</v>
      </c>
      <c r="U23" s="221">
        <v>0.37</v>
      </c>
      <c r="V23" s="221">
        <f>ROUND(E23*U23,2)</f>
        <v>1.1100000000000001</v>
      </c>
      <c r="W23" s="221"/>
      <c r="X23" s="221" t="s">
        <v>170</v>
      </c>
      <c r="Y23" s="221" t="s">
        <v>200</v>
      </c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212</v>
      </c>
      <c r="C24" s="254" t="s">
        <v>213</v>
      </c>
      <c r="D24" s="235" t="s">
        <v>167</v>
      </c>
      <c r="E24" s="236">
        <v>3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170</v>
      </c>
      <c r="Y24" s="221" t="s">
        <v>171</v>
      </c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265</v>
      </c>
      <c r="D25" s="223"/>
      <c r="E25" s="224">
        <v>3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174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215</v>
      </c>
      <c r="C26" s="254" t="s">
        <v>216</v>
      </c>
      <c r="D26" s="235" t="s">
        <v>197</v>
      </c>
      <c r="E26" s="236">
        <v>3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</v>
      </c>
      <c r="P26" s="236">
        <v>0</v>
      </c>
      <c r="Q26" s="236">
        <f>ROUND(E26*P26,2)</f>
        <v>0</v>
      </c>
      <c r="R26" s="238"/>
      <c r="S26" s="238" t="s">
        <v>168</v>
      </c>
      <c r="T26" s="239" t="s">
        <v>169</v>
      </c>
      <c r="U26" s="221">
        <v>0</v>
      </c>
      <c r="V26" s="221">
        <f>ROUND(E26*U26,2)</f>
        <v>0</v>
      </c>
      <c r="W26" s="221"/>
      <c r="X26" s="221" t="s">
        <v>217</v>
      </c>
      <c r="Y26" s="221" t="s">
        <v>200</v>
      </c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219</v>
      </c>
      <c r="C27" s="258" t="s">
        <v>220</v>
      </c>
      <c r="D27" s="219" t="s">
        <v>0</v>
      </c>
      <c r="E27" s="248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211</v>
      </c>
      <c r="S27" s="221" t="s">
        <v>184</v>
      </c>
      <c r="T27" s="221" t="s">
        <v>185</v>
      </c>
      <c r="U27" s="221">
        <v>0</v>
      </c>
      <c r="V27" s="221">
        <f>ROUND(E27*U27,2)</f>
        <v>0</v>
      </c>
      <c r="W27" s="221"/>
      <c r="X27" s="221" t="s">
        <v>205</v>
      </c>
      <c r="Y27" s="221" t="s">
        <v>171</v>
      </c>
      <c r="Z27" s="210"/>
      <c r="AA27" s="210"/>
      <c r="AB27" s="210"/>
      <c r="AC27" s="210"/>
      <c r="AD27" s="210"/>
      <c r="AE27" s="210"/>
      <c r="AF27" s="210"/>
      <c r="AG27" s="210" t="s">
        <v>206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9" t="s">
        <v>221</v>
      </c>
      <c r="D28" s="249"/>
      <c r="E28" s="249"/>
      <c r="F28" s="249"/>
      <c r="G28" s="249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208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163</v>
      </c>
      <c r="B29" s="227" t="s">
        <v>129</v>
      </c>
      <c r="C29" s="253" t="s">
        <v>130</v>
      </c>
      <c r="D29" s="228"/>
      <c r="E29" s="229"/>
      <c r="F29" s="230"/>
      <c r="G29" s="230">
        <f>SUMIF(AG30:AG39,"&lt;&gt;NOR",G30:G39)</f>
        <v>0</v>
      </c>
      <c r="H29" s="230"/>
      <c r="I29" s="230">
        <f>SUM(I30:I39)</f>
        <v>0</v>
      </c>
      <c r="J29" s="230"/>
      <c r="K29" s="230">
        <f>SUM(K30:K39)</f>
        <v>0</v>
      </c>
      <c r="L29" s="230"/>
      <c r="M29" s="230">
        <f>SUM(M30:M39)</f>
        <v>0</v>
      </c>
      <c r="N29" s="229"/>
      <c r="O29" s="229">
        <f>SUM(O30:O39)</f>
        <v>0.02</v>
      </c>
      <c r="P29" s="229"/>
      <c r="Q29" s="229">
        <f>SUM(Q30:Q39)</f>
        <v>0</v>
      </c>
      <c r="R29" s="230"/>
      <c r="S29" s="230"/>
      <c r="T29" s="231"/>
      <c r="U29" s="225"/>
      <c r="V29" s="225">
        <f>SUM(V30:V39)</f>
        <v>5.9599999999999991</v>
      </c>
      <c r="W29" s="225"/>
      <c r="X29" s="225"/>
      <c r="Y29" s="225"/>
      <c r="AG29" t="s">
        <v>164</v>
      </c>
    </row>
    <row r="30" spans="1:60" outlineLevel="1" x14ac:dyDescent="0.2">
      <c r="A30" s="233">
        <v>10</v>
      </c>
      <c r="B30" s="234" t="s">
        <v>222</v>
      </c>
      <c r="C30" s="254" t="s">
        <v>223</v>
      </c>
      <c r="D30" s="235" t="s">
        <v>182</v>
      </c>
      <c r="E30" s="236">
        <v>25.3992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224</v>
      </c>
      <c r="S30" s="238" t="s">
        <v>184</v>
      </c>
      <c r="T30" s="239" t="s">
        <v>185</v>
      </c>
      <c r="U30" s="221">
        <v>3.2480000000000002E-2</v>
      </c>
      <c r="V30" s="221">
        <f>ROUND(E30*U30,2)</f>
        <v>0.82</v>
      </c>
      <c r="W30" s="221"/>
      <c r="X30" s="221" t="s">
        <v>170</v>
      </c>
      <c r="Y30" s="221" t="s">
        <v>171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275</v>
      </c>
      <c r="D31" s="223"/>
      <c r="E31" s="224">
        <v>13.416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5" t="s">
        <v>276</v>
      </c>
      <c r="D32" s="223"/>
      <c r="E32" s="224">
        <v>11.9832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174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3">
        <v>11</v>
      </c>
      <c r="B33" s="234" t="s">
        <v>226</v>
      </c>
      <c r="C33" s="254" t="s">
        <v>227</v>
      </c>
      <c r="D33" s="235" t="s">
        <v>182</v>
      </c>
      <c r="E33" s="236">
        <v>25.3992</v>
      </c>
      <c r="F33" s="237"/>
      <c r="G33" s="238">
        <f>ROUND(E33*F33,2)</f>
        <v>0</v>
      </c>
      <c r="H33" s="237"/>
      <c r="I33" s="238">
        <f>ROUND(E33*H33,2)</f>
        <v>0</v>
      </c>
      <c r="J33" s="237"/>
      <c r="K33" s="238">
        <f>ROUND(E33*J33,2)</f>
        <v>0</v>
      </c>
      <c r="L33" s="238">
        <v>12</v>
      </c>
      <c r="M33" s="238">
        <f>G33*(1+L33/100)</f>
        <v>0</v>
      </c>
      <c r="N33" s="236">
        <v>1.4999999999999999E-4</v>
      </c>
      <c r="O33" s="236">
        <f>ROUND(E33*N33,2)</f>
        <v>0</v>
      </c>
      <c r="P33" s="236">
        <v>0</v>
      </c>
      <c r="Q33" s="236">
        <f>ROUND(E33*P33,2)</f>
        <v>0</v>
      </c>
      <c r="R33" s="238" t="s">
        <v>224</v>
      </c>
      <c r="S33" s="238" t="s">
        <v>184</v>
      </c>
      <c r="T33" s="239" t="s">
        <v>185</v>
      </c>
      <c r="U33" s="221">
        <v>0.10191</v>
      </c>
      <c r="V33" s="221">
        <f>ROUND(E33*U33,2)</f>
        <v>2.59</v>
      </c>
      <c r="W33" s="221"/>
      <c r="X33" s="221" t="s">
        <v>170</v>
      </c>
      <c r="Y33" s="221" t="s">
        <v>171</v>
      </c>
      <c r="Z33" s="210"/>
      <c r="AA33" s="210"/>
      <c r="AB33" s="210"/>
      <c r="AC33" s="210"/>
      <c r="AD33" s="210"/>
      <c r="AE33" s="210"/>
      <c r="AF33" s="210"/>
      <c r="AG33" s="210" t="s">
        <v>172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5" t="s">
        <v>275</v>
      </c>
      <c r="D34" s="223"/>
      <c r="E34" s="224">
        <v>13.416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174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55" t="s">
        <v>276</v>
      </c>
      <c r="D35" s="223"/>
      <c r="E35" s="224">
        <v>11.9832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12</v>
      </c>
      <c r="B36" s="234" t="s">
        <v>228</v>
      </c>
      <c r="C36" s="254" t="s">
        <v>229</v>
      </c>
      <c r="D36" s="235" t="s">
        <v>182</v>
      </c>
      <c r="E36" s="236">
        <v>60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2.0000000000000002E-5</v>
      </c>
      <c r="O36" s="236">
        <f>ROUND(E36*N36,2)</f>
        <v>0</v>
      </c>
      <c r="P36" s="236">
        <v>0</v>
      </c>
      <c r="Q36" s="236">
        <f>ROUND(E36*P36,2)</f>
        <v>0</v>
      </c>
      <c r="R36" s="238" t="s">
        <v>224</v>
      </c>
      <c r="S36" s="238" t="s">
        <v>184</v>
      </c>
      <c r="T36" s="239" t="s">
        <v>185</v>
      </c>
      <c r="U36" s="221">
        <v>2.9000000000000001E-2</v>
      </c>
      <c r="V36" s="221">
        <f>ROUND(E36*U36,2)</f>
        <v>1.74</v>
      </c>
      <c r="W36" s="221"/>
      <c r="X36" s="221" t="s">
        <v>170</v>
      </c>
      <c r="Y36" s="221" t="s">
        <v>171</v>
      </c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263</v>
      </c>
      <c r="D37" s="223"/>
      <c r="E37" s="224">
        <v>60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3">
        <v>13</v>
      </c>
      <c r="B38" s="234" t="s">
        <v>231</v>
      </c>
      <c r="C38" s="254" t="s">
        <v>232</v>
      </c>
      <c r="D38" s="235" t="s">
        <v>182</v>
      </c>
      <c r="E38" s="236">
        <v>60</v>
      </c>
      <c r="F38" s="237"/>
      <c r="G38" s="238">
        <f>ROUND(E38*F38,2)</f>
        <v>0</v>
      </c>
      <c r="H38" s="237"/>
      <c r="I38" s="238">
        <f>ROUND(E38*H38,2)</f>
        <v>0</v>
      </c>
      <c r="J38" s="237"/>
      <c r="K38" s="238">
        <f>ROUND(E38*J38,2)</f>
        <v>0</v>
      </c>
      <c r="L38" s="238">
        <v>12</v>
      </c>
      <c r="M38" s="238">
        <f>G38*(1+L38/100)</f>
        <v>0</v>
      </c>
      <c r="N38" s="236">
        <v>3.5E-4</v>
      </c>
      <c r="O38" s="236">
        <f>ROUND(E38*N38,2)</f>
        <v>0.02</v>
      </c>
      <c r="P38" s="236">
        <v>0</v>
      </c>
      <c r="Q38" s="236">
        <f>ROUND(E38*P38,2)</f>
        <v>0</v>
      </c>
      <c r="R38" s="238" t="s">
        <v>224</v>
      </c>
      <c r="S38" s="238" t="s">
        <v>184</v>
      </c>
      <c r="T38" s="239" t="s">
        <v>185</v>
      </c>
      <c r="U38" s="221">
        <v>1.35E-2</v>
      </c>
      <c r="V38" s="221">
        <f>ROUND(E38*U38,2)</f>
        <v>0.81</v>
      </c>
      <c r="W38" s="221"/>
      <c r="X38" s="221" t="s">
        <v>170</v>
      </c>
      <c r="Y38" s="221" t="s">
        <v>171</v>
      </c>
      <c r="Z38" s="210"/>
      <c r="AA38" s="210"/>
      <c r="AB38" s="210"/>
      <c r="AC38" s="210"/>
      <c r="AD38" s="210"/>
      <c r="AE38" s="210"/>
      <c r="AF38" s="210"/>
      <c r="AG38" s="210" t="s">
        <v>172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5" t="s">
        <v>263</v>
      </c>
      <c r="D39" s="223"/>
      <c r="E39" s="224">
        <v>60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174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6" t="s">
        <v>163</v>
      </c>
      <c r="B40" s="227" t="s">
        <v>131</v>
      </c>
      <c r="C40" s="253" t="s">
        <v>132</v>
      </c>
      <c r="D40" s="228"/>
      <c r="E40" s="229"/>
      <c r="F40" s="230"/>
      <c r="G40" s="230">
        <f>SUMIF(AG41:AG50,"&lt;&gt;NOR",G41:G50)</f>
        <v>0</v>
      </c>
      <c r="H40" s="230"/>
      <c r="I40" s="230">
        <f>SUM(I41:I50)</f>
        <v>0</v>
      </c>
      <c r="J40" s="230"/>
      <c r="K40" s="230">
        <f>SUM(K41:K50)</f>
        <v>0</v>
      </c>
      <c r="L40" s="230"/>
      <c r="M40" s="230">
        <f>SUM(M41:M50)</f>
        <v>0</v>
      </c>
      <c r="N40" s="229"/>
      <c r="O40" s="229">
        <f>SUM(O41:O50)</f>
        <v>0</v>
      </c>
      <c r="P40" s="229"/>
      <c r="Q40" s="229">
        <f>SUM(Q41:Q50)</f>
        <v>0</v>
      </c>
      <c r="R40" s="230"/>
      <c r="S40" s="230"/>
      <c r="T40" s="231"/>
      <c r="U40" s="225"/>
      <c r="V40" s="225">
        <f>SUM(V41:V50)</f>
        <v>0.26</v>
      </c>
      <c r="W40" s="225"/>
      <c r="X40" s="225"/>
      <c r="Y40" s="225"/>
      <c r="AG40" t="s">
        <v>164</v>
      </c>
    </row>
    <row r="41" spans="1:60" ht="22.5" outlineLevel="1" x14ac:dyDescent="0.2">
      <c r="A41" s="240">
        <v>14</v>
      </c>
      <c r="B41" s="241" t="s">
        <v>233</v>
      </c>
      <c r="C41" s="256" t="s">
        <v>234</v>
      </c>
      <c r="D41" s="242" t="s">
        <v>203</v>
      </c>
      <c r="E41" s="243">
        <v>2.6700000000000002E-2</v>
      </c>
      <c r="F41" s="244"/>
      <c r="G41" s="245">
        <f>ROUND(E41*F41,2)</f>
        <v>0</v>
      </c>
      <c r="H41" s="244"/>
      <c r="I41" s="245">
        <f>ROUND(E41*H41,2)</f>
        <v>0</v>
      </c>
      <c r="J41" s="244"/>
      <c r="K41" s="245">
        <f>ROUND(E41*J41,2)</f>
        <v>0</v>
      </c>
      <c r="L41" s="245">
        <v>12</v>
      </c>
      <c r="M41" s="245">
        <f>G41*(1+L41/100)</f>
        <v>0</v>
      </c>
      <c r="N41" s="243">
        <v>0</v>
      </c>
      <c r="O41" s="243">
        <f>ROUND(E41*N41,2)</f>
        <v>0</v>
      </c>
      <c r="P41" s="243">
        <v>0</v>
      </c>
      <c r="Q41" s="243">
        <f>ROUND(E41*P41,2)</f>
        <v>0</v>
      </c>
      <c r="R41" s="245" t="s">
        <v>198</v>
      </c>
      <c r="S41" s="245" t="s">
        <v>184</v>
      </c>
      <c r="T41" s="246" t="s">
        <v>185</v>
      </c>
      <c r="U41" s="221">
        <v>2.0089999999999999</v>
      </c>
      <c r="V41" s="221">
        <f>ROUND(E41*U41,2)</f>
        <v>0.05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40">
        <v>15</v>
      </c>
      <c r="B42" s="241" t="s">
        <v>237</v>
      </c>
      <c r="C42" s="256" t="s">
        <v>238</v>
      </c>
      <c r="D42" s="242" t="s">
        <v>203</v>
      </c>
      <c r="E42" s="243">
        <v>0.10680000000000001</v>
      </c>
      <c r="F42" s="244"/>
      <c r="G42" s="245">
        <f>ROUND(E42*F42,2)</f>
        <v>0</v>
      </c>
      <c r="H42" s="244"/>
      <c r="I42" s="245">
        <f>ROUND(E42*H42,2)</f>
        <v>0</v>
      </c>
      <c r="J42" s="244"/>
      <c r="K42" s="245">
        <f>ROUND(E42*J42,2)</f>
        <v>0</v>
      </c>
      <c r="L42" s="245">
        <v>12</v>
      </c>
      <c r="M42" s="245">
        <f>G42*(1+L42/100)</f>
        <v>0</v>
      </c>
      <c r="N42" s="243">
        <v>0</v>
      </c>
      <c r="O42" s="243">
        <f>ROUND(E42*N42,2)</f>
        <v>0</v>
      </c>
      <c r="P42" s="243">
        <v>0</v>
      </c>
      <c r="Q42" s="243">
        <f>ROUND(E42*P42,2)</f>
        <v>0</v>
      </c>
      <c r="R42" s="245" t="s">
        <v>198</v>
      </c>
      <c r="S42" s="245" t="s">
        <v>184</v>
      </c>
      <c r="T42" s="246" t="s">
        <v>185</v>
      </c>
      <c r="U42" s="221">
        <v>0.95899999999999996</v>
      </c>
      <c r="V42" s="221">
        <f>ROUND(E42*U42,2)</f>
        <v>0.1</v>
      </c>
      <c r="W42" s="221"/>
      <c r="X42" s="221" t="s">
        <v>235</v>
      </c>
      <c r="Y42" s="221" t="s">
        <v>171</v>
      </c>
      <c r="Z42" s="210"/>
      <c r="AA42" s="210"/>
      <c r="AB42" s="210"/>
      <c r="AC42" s="210"/>
      <c r="AD42" s="210"/>
      <c r="AE42" s="210"/>
      <c r="AF42" s="210"/>
      <c r="AG42" s="210" t="s">
        <v>236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3">
        <v>16</v>
      </c>
      <c r="B43" s="234" t="s">
        <v>239</v>
      </c>
      <c r="C43" s="254" t="s">
        <v>240</v>
      </c>
      <c r="D43" s="235" t="s">
        <v>203</v>
      </c>
      <c r="E43" s="236">
        <v>2.6700000000000002E-2</v>
      </c>
      <c r="F43" s="237"/>
      <c r="G43" s="238">
        <f>ROUND(E43*F43,2)</f>
        <v>0</v>
      </c>
      <c r="H43" s="237"/>
      <c r="I43" s="238">
        <f>ROUND(E43*H43,2)</f>
        <v>0</v>
      </c>
      <c r="J43" s="237"/>
      <c r="K43" s="238">
        <f>ROUND(E43*J43,2)</f>
        <v>0</v>
      </c>
      <c r="L43" s="238">
        <v>12</v>
      </c>
      <c r="M43" s="238">
        <f>G43*(1+L43/100)</f>
        <v>0</v>
      </c>
      <c r="N43" s="236">
        <v>0</v>
      </c>
      <c r="O43" s="236">
        <f>ROUND(E43*N43,2)</f>
        <v>0</v>
      </c>
      <c r="P43" s="236">
        <v>0</v>
      </c>
      <c r="Q43" s="236">
        <f>ROUND(E43*P43,2)</f>
        <v>0</v>
      </c>
      <c r="R43" s="238" t="s">
        <v>198</v>
      </c>
      <c r="S43" s="238" t="s">
        <v>184</v>
      </c>
      <c r="T43" s="239" t="s">
        <v>185</v>
      </c>
      <c r="U43" s="221">
        <v>0.49</v>
      </c>
      <c r="V43" s="221">
        <f>ROUND(E43*U43,2)</f>
        <v>0.01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60" t="s">
        <v>241</v>
      </c>
      <c r="D44" s="250"/>
      <c r="E44" s="250"/>
      <c r="F44" s="250"/>
      <c r="G44" s="250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242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40">
        <v>17</v>
      </c>
      <c r="B45" s="241" t="s">
        <v>243</v>
      </c>
      <c r="C45" s="256" t="s">
        <v>244</v>
      </c>
      <c r="D45" s="242" t="s">
        <v>203</v>
      </c>
      <c r="E45" s="243">
        <v>0.26700000000000002</v>
      </c>
      <c r="F45" s="244"/>
      <c r="G45" s="245">
        <f>ROUND(E45*F45,2)</f>
        <v>0</v>
      </c>
      <c r="H45" s="244"/>
      <c r="I45" s="245">
        <f>ROUND(E45*H45,2)</f>
        <v>0</v>
      </c>
      <c r="J45" s="244"/>
      <c r="K45" s="245">
        <f>ROUND(E45*J45,2)</f>
        <v>0</v>
      </c>
      <c r="L45" s="245">
        <v>12</v>
      </c>
      <c r="M45" s="245">
        <f>G45*(1+L45/100)</f>
        <v>0</v>
      </c>
      <c r="N45" s="243">
        <v>0</v>
      </c>
      <c r="O45" s="243">
        <f>ROUND(E45*N45,2)</f>
        <v>0</v>
      </c>
      <c r="P45" s="243">
        <v>0</v>
      </c>
      <c r="Q45" s="243">
        <f>ROUND(E45*P45,2)</f>
        <v>0</v>
      </c>
      <c r="R45" s="245" t="s">
        <v>198</v>
      </c>
      <c r="S45" s="245" t="s">
        <v>184</v>
      </c>
      <c r="T45" s="246" t="s">
        <v>185</v>
      </c>
      <c r="U45" s="221">
        <v>0</v>
      </c>
      <c r="V45" s="221">
        <f>ROUND(E45*U45,2)</f>
        <v>0</v>
      </c>
      <c r="W45" s="221"/>
      <c r="X45" s="221" t="s">
        <v>235</v>
      </c>
      <c r="Y45" s="221" t="s">
        <v>171</v>
      </c>
      <c r="Z45" s="210"/>
      <c r="AA45" s="210"/>
      <c r="AB45" s="210"/>
      <c r="AC45" s="210"/>
      <c r="AD45" s="210"/>
      <c r="AE45" s="210"/>
      <c r="AF45" s="210"/>
      <c r="AG45" s="210" t="s">
        <v>236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40">
        <v>18</v>
      </c>
      <c r="B46" s="241" t="s">
        <v>243</v>
      </c>
      <c r="C46" s="256" t="s">
        <v>244</v>
      </c>
      <c r="D46" s="242" t="s">
        <v>203</v>
      </c>
      <c r="E46" s="243">
        <v>0.26700000000000002</v>
      </c>
      <c r="F46" s="244"/>
      <c r="G46" s="245">
        <f>ROUND(E46*F46,2)</f>
        <v>0</v>
      </c>
      <c r="H46" s="244"/>
      <c r="I46" s="245">
        <f>ROUND(E46*H46,2)</f>
        <v>0</v>
      </c>
      <c r="J46" s="244"/>
      <c r="K46" s="245">
        <f>ROUND(E46*J46,2)</f>
        <v>0</v>
      </c>
      <c r="L46" s="245">
        <v>12</v>
      </c>
      <c r="M46" s="245">
        <f>G46*(1+L46/100)</f>
        <v>0</v>
      </c>
      <c r="N46" s="243">
        <v>0</v>
      </c>
      <c r="O46" s="243">
        <f>ROUND(E46*N46,2)</f>
        <v>0</v>
      </c>
      <c r="P46" s="243">
        <v>0</v>
      </c>
      <c r="Q46" s="243">
        <f>ROUND(E46*P46,2)</f>
        <v>0</v>
      </c>
      <c r="R46" s="245" t="s">
        <v>198</v>
      </c>
      <c r="S46" s="245" t="s">
        <v>184</v>
      </c>
      <c r="T46" s="246" t="s">
        <v>185</v>
      </c>
      <c r="U46" s="221">
        <v>0</v>
      </c>
      <c r="V46" s="221">
        <f>ROUND(E46*U46,2)</f>
        <v>0</v>
      </c>
      <c r="W46" s="221"/>
      <c r="X46" s="221" t="s">
        <v>235</v>
      </c>
      <c r="Y46" s="221" t="s">
        <v>171</v>
      </c>
      <c r="Z46" s="210"/>
      <c r="AA46" s="210"/>
      <c r="AB46" s="210"/>
      <c r="AC46" s="210"/>
      <c r="AD46" s="210"/>
      <c r="AE46" s="210"/>
      <c r="AF46" s="210"/>
      <c r="AG46" s="210" t="s">
        <v>236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2.5" outlineLevel="1" x14ac:dyDescent="0.2">
      <c r="A47" s="240">
        <v>19</v>
      </c>
      <c r="B47" s="241" t="s">
        <v>245</v>
      </c>
      <c r="C47" s="256" t="s">
        <v>259</v>
      </c>
      <c r="D47" s="242" t="s">
        <v>203</v>
      </c>
      <c r="E47" s="243">
        <v>2.6700000000000002E-2</v>
      </c>
      <c r="F47" s="244"/>
      <c r="G47" s="245">
        <f>ROUND(E47*F47,2)</f>
        <v>0</v>
      </c>
      <c r="H47" s="244"/>
      <c r="I47" s="245">
        <f>ROUND(E47*H47,2)</f>
        <v>0</v>
      </c>
      <c r="J47" s="244"/>
      <c r="K47" s="245">
        <f>ROUND(E47*J47,2)</f>
        <v>0</v>
      </c>
      <c r="L47" s="245">
        <v>12</v>
      </c>
      <c r="M47" s="245">
        <f>G47*(1+L47/100)</f>
        <v>0</v>
      </c>
      <c r="N47" s="243">
        <v>0</v>
      </c>
      <c r="O47" s="243">
        <f>ROUND(E47*N47,2)</f>
        <v>0</v>
      </c>
      <c r="P47" s="243">
        <v>0</v>
      </c>
      <c r="Q47" s="243">
        <f>ROUND(E47*P47,2)</f>
        <v>0</v>
      </c>
      <c r="R47" s="245" t="s">
        <v>198</v>
      </c>
      <c r="S47" s="245" t="s">
        <v>184</v>
      </c>
      <c r="T47" s="246" t="s">
        <v>185</v>
      </c>
      <c r="U47" s="221">
        <v>0</v>
      </c>
      <c r="V47" s="221">
        <f>ROUND(E47*U47,2)</f>
        <v>0</v>
      </c>
      <c r="W47" s="221"/>
      <c r="X47" s="221" t="s">
        <v>235</v>
      </c>
      <c r="Y47" s="221" t="s">
        <v>171</v>
      </c>
      <c r="Z47" s="210"/>
      <c r="AA47" s="210"/>
      <c r="AB47" s="210"/>
      <c r="AC47" s="210"/>
      <c r="AD47" s="210"/>
      <c r="AE47" s="210"/>
      <c r="AF47" s="210"/>
      <c r="AG47" s="210" t="s">
        <v>236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2.5" outlineLevel="1" x14ac:dyDescent="0.2">
      <c r="A48" s="233">
        <v>20</v>
      </c>
      <c r="B48" s="234" t="s">
        <v>247</v>
      </c>
      <c r="C48" s="254" t="s">
        <v>248</v>
      </c>
      <c r="D48" s="235" t="s">
        <v>203</v>
      </c>
      <c r="E48" s="236">
        <v>0.13350000000000001</v>
      </c>
      <c r="F48" s="237"/>
      <c r="G48" s="238">
        <f>ROUND(E48*F48,2)</f>
        <v>0</v>
      </c>
      <c r="H48" s="237"/>
      <c r="I48" s="238">
        <f>ROUND(E48*H48,2)</f>
        <v>0</v>
      </c>
      <c r="J48" s="237"/>
      <c r="K48" s="238">
        <f>ROUND(E48*J48,2)</f>
        <v>0</v>
      </c>
      <c r="L48" s="238">
        <v>12</v>
      </c>
      <c r="M48" s="238">
        <f>G48*(1+L48/100)</f>
        <v>0</v>
      </c>
      <c r="N48" s="236">
        <v>0</v>
      </c>
      <c r="O48" s="236">
        <f>ROUND(E48*N48,2)</f>
        <v>0</v>
      </c>
      <c r="P48" s="236">
        <v>0</v>
      </c>
      <c r="Q48" s="236">
        <f>ROUND(E48*P48,2)</f>
        <v>0</v>
      </c>
      <c r="R48" s="238" t="s">
        <v>249</v>
      </c>
      <c r="S48" s="238" t="s">
        <v>184</v>
      </c>
      <c r="T48" s="239" t="s">
        <v>185</v>
      </c>
      <c r="U48" s="221">
        <v>0.752</v>
      </c>
      <c r="V48" s="221">
        <f>ROUND(E48*U48,2)</f>
        <v>0.1</v>
      </c>
      <c r="W48" s="221"/>
      <c r="X48" s="221" t="s">
        <v>235</v>
      </c>
      <c r="Y48" s="221" t="s">
        <v>171</v>
      </c>
      <c r="Z48" s="210"/>
      <c r="AA48" s="210"/>
      <c r="AB48" s="210"/>
      <c r="AC48" s="210"/>
      <c r="AD48" s="210"/>
      <c r="AE48" s="210"/>
      <c r="AF48" s="210"/>
      <c r="AG48" s="210" t="s">
        <v>236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57" t="s">
        <v>250</v>
      </c>
      <c r="D49" s="247"/>
      <c r="E49" s="247"/>
      <c r="F49" s="247"/>
      <c r="G49" s="247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208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51" t="str">
        <f>C49</f>
        <v>nebo vybouraných hmot nošením nebo přehazováním k místu nakládky přístupnému normálním dopravním prostředkům do 10 m,</v>
      </c>
      <c r="BB49" s="210"/>
      <c r="BC49" s="210"/>
      <c r="BD49" s="210"/>
      <c r="BE49" s="210"/>
      <c r="BF49" s="210"/>
      <c r="BG49" s="210"/>
      <c r="BH49" s="210"/>
    </row>
    <row r="50" spans="1:60" ht="22.5" outlineLevel="2" x14ac:dyDescent="0.2">
      <c r="A50" s="217"/>
      <c r="B50" s="218"/>
      <c r="C50" s="261" t="s">
        <v>251</v>
      </c>
      <c r="D50" s="252"/>
      <c r="E50" s="252"/>
      <c r="F50" s="252"/>
      <c r="G50" s="252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242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51" t="str">
        <f>C50</f>
        <v>S naložením suti nebo vybouraných hmot do dopravního prostředku a na jejich vyložením, popřípadě přeložením na normální dopravní prostředek.</v>
      </c>
      <c r="BB50" s="210"/>
      <c r="BC50" s="210"/>
      <c r="BD50" s="210"/>
      <c r="BE50" s="210"/>
      <c r="BF50" s="210"/>
      <c r="BG50" s="210"/>
      <c r="BH50" s="210"/>
    </row>
    <row r="51" spans="1:60" x14ac:dyDescent="0.2">
      <c r="A51" s="3"/>
      <c r="B51" s="4"/>
      <c r="C51" s="262"/>
      <c r="D51" s="6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AE51">
        <v>12</v>
      </c>
      <c r="AF51">
        <v>21</v>
      </c>
      <c r="AG51" t="s">
        <v>149</v>
      </c>
    </row>
    <row r="52" spans="1:60" x14ac:dyDescent="0.2">
      <c r="A52" s="213"/>
      <c r="B52" s="214" t="s">
        <v>29</v>
      </c>
      <c r="C52" s="263"/>
      <c r="D52" s="215"/>
      <c r="E52" s="216"/>
      <c r="F52" s="216"/>
      <c r="G52" s="232">
        <f>G8+G12+G17+G19+G22+G29+G40</f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AE52">
        <f>SUMIF(L7:L50,AE51,G7:G50)</f>
        <v>0</v>
      </c>
      <c r="AF52">
        <f>SUMIF(L7:L50,AF51,G7:G50)</f>
        <v>0</v>
      </c>
      <c r="AG52" t="s">
        <v>252</v>
      </c>
    </row>
    <row r="53" spans="1:60" x14ac:dyDescent="0.2">
      <c r="C53" s="264"/>
      <c r="D53" s="10"/>
      <c r="AG53" t="s">
        <v>253</v>
      </c>
    </row>
    <row r="54" spans="1:60" x14ac:dyDescent="0.2">
      <c r="D54" s="10"/>
    </row>
    <row r="55" spans="1:60" x14ac:dyDescent="0.2">
      <c r="D55" s="10"/>
    </row>
    <row r="56" spans="1:60" x14ac:dyDescent="0.2">
      <c r="D56" s="10"/>
    </row>
    <row r="57" spans="1:60" x14ac:dyDescent="0.2">
      <c r="D57" s="10"/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Jwk6Pc6rjHw8zD/HzCpukKRquROPm+imvz0+6hy4eXMUOfyZRbQW3Z+LAgX/zdeA9zEk9goM8HMT1u7supjOw==" saltValue="lzAyFK4DvE6qaCenqQuNcA==" spinCount="100000" sheet="1" formatRows="0"/>
  <mergeCells count="9">
    <mergeCell ref="C44:G44"/>
    <mergeCell ref="C49:G49"/>
    <mergeCell ref="C50:G50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9F717-EE30-4CCF-BD31-41B412BF45F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136</v>
      </c>
      <c r="B1" s="195"/>
      <c r="C1" s="195"/>
      <c r="D1" s="195"/>
      <c r="E1" s="195"/>
      <c r="F1" s="195"/>
      <c r="G1" s="195"/>
      <c r="AG1" t="s">
        <v>137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138</v>
      </c>
    </row>
    <row r="3" spans="1:60" ht="24.95" customHeight="1" x14ac:dyDescent="0.2">
      <c r="A3" s="196" t="s">
        <v>8</v>
      </c>
      <c r="B3" s="49" t="s">
        <v>48</v>
      </c>
      <c r="C3" s="199" t="s">
        <v>49</v>
      </c>
      <c r="D3" s="197"/>
      <c r="E3" s="197"/>
      <c r="F3" s="197"/>
      <c r="G3" s="198"/>
      <c r="AC3" s="174" t="s">
        <v>138</v>
      </c>
      <c r="AG3" t="s">
        <v>139</v>
      </c>
    </row>
    <row r="4" spans="1:60" ht="24.95" customHeight="1" x14ac:dyDescent="0.2">
      <c r="A4" s="200" t="s">
        <v>9</v>
      </c>
      <c r="B4" s="201" t="s">
        <v>60</v>
      </c>
      <c r="C4" s="202" t="s">
        <v>61</v>
      </c>
      <c r="D4" s="203"/>
      <c r="E4" s="203"/>
      <c r="F4" s="203"/>
      <c r="G4" s="204"/>
      <c r="AG4" t="s">
        <v>140</v>
      </c>
    </row>
    <row r="5" spans="1:60" x14ac:dyDescent="0.2">
      <c r="D5" s="10"/>
    </row>
    <row r="6" spans="1:60" ht="38.25" x14ac:dyDescent="0.2">
      <c r="A6" s="206" t="s">
        <v>141</v>
      </c>
      <c r="B6" s="208" t="s">
        <v>142</v>
      </c>
      <c r="C6" s="208" t="s">
        <v>143</v>
      </c>
      <c r="D6" s="207" t="s">
        <v>144</v>
      </c>
      <c r="E6" s="206" t="s">
        <v>145</v>
      </c>
      <c r="F6" s="205" t="s">
        <v>146</v>
      </c>
      <c r="G6" s="206" t="s">
        <v>29</v>
      </c>
      <c r="H6" s="209" t="s">
        <v>30</v>
      </c>
      <c r="I6" s="209" t="s">
        <v>147</v>
      </c>
      <c r="J6" s="209" t="s">
        <v>31</v>
      </c>
      <c r="K6" s="209" t="s">
        <v>148</v>
      </c>
      <c r="L6" s="209" t="s">
        <v>149</v>
      </c>
      <c r="M6" s="209" t="s">
        <v>150</v>
      </c>
      <c r="N6" s="209" t="s">
        <v>151</v>
      </c>
      <c r="O6" s="209" t="s">
        <v>152</v>
      </c>
      <c r="P6" s="209" t="s">
        <v>153</v>
      </c>
      <c r="Q6" s="209" t="s">
        <v>154</v>
      </c>
      <c r="R6" s="209" t="s">
        <v>155</v>
      </c>
      <c r="S6" s="209" t="s">
        <v>156</v>
      </c>
      <c r="T6" s="209" t="s">
        <v>157</v>
      </c>
      <c r="U6" s="209" t="s">
        <v>158</v>
      </c>
      <c r="V6" s="209" t="s">
        <v>159</v>
      </c>
      <c r="W6" s="209" t="s">
        <v>160</v>
      </c>
      <c r="X6" s="209" t="s">
        <v>161</v>
      </c>
      <c r="Y6" s="209" t="s">
        <v>162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6" t="s">
        <v>163</v>
      </c>
      <c r="B8" s="227" t="s">
        <v>107</v>
      </c>
      <c r="C8" s="253" t="s">
        <v>108</v>
      </c>
      <c r="D8" s="228"/>
      <c r="E8" s="229"/>
      <c r="F8" s="230"/>
      <c r="G8" s="230">
        <f>SUMIF(AG9:AG11,"&lt;&gt;NOR",G9:G11)</f>
        <v>0</v>
      </c>
      <c r="H8" s="230"/>
      <c r="I8" s="230">
        <f>SUM(I9:I11)</f>
        <v>0</v>
      </c>
      <c r="J8" s="230"/>
      <c r="K8" s="230">
        <f>SUM(K9:K11)</f>
        <v>0</v>
      </c>
      <c r="L8" s="230"/>
      <c r="M8" s="230">
        <f>SUM(M9:M11)</f>
        <v>0</v>
      </c>
      <c r="N8" s="229"/>
      <c r="O8" s="229">
        <f>SUM(O9:O11)</f>
        <v>0</v>
      </c>
      <c r="P8" s="229"/>
      <c r="Q8" s="229">
        <f>SUM(Q9:Q11)</f>
        <v>0</v>
      </c>
      <c r="R8" s="230"/>
      <c r="S8" s="230"/>
      <c r="T8" s="231"/>
      <c r="U8" s="225"/>
      <c r="V8" s="225">
        <f>SUM(V9:V11)</f>
        <v>0</v>
      </c>
      <c r="W8" s="225"/>
      <c r="X8" s="225"/>
      <c r="Y8" s="225"/>
      <c r="AG8" t="s">
        <v>164</v>
      </c>
    </row>
    <row r="9" spans="1:60" outlineLevel="1" x14ac:dyDescent="0.2">
      <c r="A9" s="233">
        <v>1</v>
      </c>
      <c r="B9" s="234" t="s">
        <v>165</v>
      </c>
      <c r="C9" s="254" t="s">
        <v>277</v>
      </c>
      <c r="D9" s="235" t="s">
        <v>167</v>
      </c>
      <c r="E9" s="236">
        <v>6</v>
      </c>
      <c r="F9" s="237"/>
      <c r="G9" s="238">
        <f>ROUND(E9*F9,2)</f>
        <v>0</v>
      </c>
      <c r="H9" s="237"/>
      <c r="I9" s="238">
        <f>ROUND(E9*H9,2)</f>
        <v>0</v>
      </c>
      <c r="J9" s="237"/>
      <c r="K9" s="238">
        <f>ROUND(E9*J9,2)</f>
        <v>0</v>
      </c>
      <c r="L9" s="238">
        <v>12</v>
      </c>
      <c r="M9" s="238">
        <f>G9*(1+L9/100)</f>
        <v>0</v>
      </c>
      <c r="N9" s="236">
        <v>0</v>
      </c>
      <c r="O9" s="236">
        <f>ROUND(E9*N9,2)</f>
        <v>0</v>
      </c>
      <c r="P9" s="236">
        <v>0</v>
      </c>
      <c r="Q9" s="236">
        <f>ROUND(E9*P9,2)</f>
        <v>0</v>
      </c>
      <c r="R9" s="238"/>
      <c r="S9" s="238" t="s">
        <v>168</v>
      </c>
      <c r="T9" s="239" t="s">
        <v>169</v>
      </c>
      <c r="U9" s="221">
        <v>0</v>
      </c>
      <c r="V9" s="221">
        <f>ROUND(E9*U9,2)</f>
        <v>0</v>
      </c>
      <c r="W9" s="221"/>
      <c r="X9" s="221" t="s">
        <v>170</v>
      </c>
      <c r="Y9" s="221" t="s">
        <v>171</v>
      </c>
      <c r="Z9" s="210"/>
      <c r="AA9" s="210"/>
      <c r="AB9" s="210"/>
      <c r="AC9" s="210"/>
      <c r="AD9" s="210"/>
      <c r="AE9" s="210"/>
      <c r="AF9" s="210"/>
      <c r="AG9" s="210" t="s">
        <v>172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55" t="s">
        <v>173</v>
      </c>
      <c r="D10" s="223"/>
      <c r="E10" s="224"/>
      <c r="F10" s="221"/>
      <c r="G10" s="221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174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55" t="s">
        <v>278</v>
      </c>
      <c r="D11" s="223"/>
      <c r="E11" s="224">
        <v>6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174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6" t="s">
        <v>163</v>
      </c>
      <c r="B12" s="227" t="s">
        <v>111</v>
      </c>
      <c r="C12" s="253" t="s">
        <v>112</v>
      </c>
      <c r="D12" s="228"/>
      <c r="E12" s="229"/>
      <c r="F12" s="230"/>
      <c r="G12" s="230">
        <f>SUMIF(AG13:AG16,"&lt;&gt;NOR",G13:G16)</f>
        <v>0</v>
      </c>
      <c r="H12" s="230"/>
      <c r="I12" s="230">
        <f>SUM(I13:I16)</f>
        <v>0</v>
      </c>
      <c r="J12" s="230"/>
      <c r="K12" s="230">
        <f>SUM(K13:K16)</f>
        <v>0</v>
      </c>
      <c r="L12" s="230"/>
      <c r="M12" s="230">
        <f>SUM(M13:M16)</f>
        <v>0</v>
      </c>
      <c r="N12" s="229"/>
      <c r="O12" s="229">
        <f>SUM(O13:O16)</f>
        <v>0</v>
      </c>
      <c r="P12" s="229"/>
      <c r="Q12" s="229">
        <f>SUM(Q13:Q16)</f>
        <v>0</v>
      </c>
      <c r="R12" s="230"/>
      <c r="S12" s="230"/>
      <c r="T12" s="231"/>
      <c r="U12" s="225"/>
      <c r="V12" s="225">
        <f>SUM(V13:V16)</f>
        <v>72.47999999999999</v>
      </c>
      <c r="W12" s="225"/>
      <c r="X12" s="225"/>
      <c r="Y12" s="225"/>
      <c r="AG12" t="s">
        <v>164</v>
      </c>
    </row>
    <row r="13" spans="1:60" ht="56.25" outlineLevel="1" x14ac:dyDescent="0.2">
      <c r="A13" s="233">
        <v>2</v>
      </c>
      <c r="B13" s="234" t="s">
        <v>180</v>
      </c>
      <c r="C13" s="254" t="s">
        <v>181</v>
      </c>
      <c r="D13" s="235" t="s">
        <v>182</v>
      </c>
      <c r="E13" s="236">
        <v>120</v>
      </c>
      <c r="F13" s="237"/>
      <c r="G13" s="238">
        <f>ROUND(E13*F13,2)</f>
        <v>0</v>
      </c>
      <c r="H13" s="237"/>
      <c r="I13" s="238">
        <f>ROUND(E13*H13,2)</f>
        <v>0</v>
      </c>
      <c r="J13" s="237"/>
      <c r="K13" s="238">
        <f>ROUND(E13*J13,2)</f>
        <v>0</v>
      </c>
      <c r="L13" s="238">
        <v>12</v>
      </c>
      <c r="M13" s="238">
        <f>G13*(1+L13/100)</f>
        <v>0</v>
      </c>
      <c r="N13" s="236">
        <v>4.0000000000000003E-5</v>
      </c>
      <c r="O13" s="236">
        <f>ROUND(E13*N13,2)</f>
        <v>0</v>
      </c>
      <c r="P13" s="236">
        <v>0</v>
      </c>
      <c r="Q13" s="236">
        <f>ROUND(E13*P13,2)</f>
        <v>0</v>
      </c>
      <c r="R13" s="238" t="s">
        <v>183</v>
      </c>
      <c r="S13" s="238" t="s">
        <v>184</v>
      </c>
      <c r="T13" s="239" t="s">
        <v>185</v>
      </c>
      <c r="U13" s="221">
        <v>0.35399999999999998</v>
      </c>
      <c r="V13" s="221">
        <f>ROUND(E13*U13,2)</f>
        <v>42.48</v>
      </c>
      <c r="W13" s="221"/>
      <c r="X13" s="221" t="s">
        <v>170</v>
      </c>
      <c r="Y13" s="221" t="s">
        <v>279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5" t="s">
        <v>280</v>
      </c>
      <c r="D14" s="223"/>
      <c r="E14" s="224">
        <v>120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174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3">
        <v>3</v>
      </c>
      <c r="B15" s="234" t="s">
        <v>187</v>
      </c>
      <c r="C15" s="254" t="s">
        <v>188</v>
      </c>
      <c r="D15" s="235" t="s">
        <v>189</v>
      </c>
      <c r="E15" s="236">
        <v>30</v>
      </c>
      <c r="F15" s="237"/>
      <c r="G15" s="238">
        <f>ROUND(E15*F15,2)</f>
        <v>0</v>
      </c>
      <c r="H15" s="237"/>
      <c r="I15" s="238">
        <f>ROUND(E15*H15,2)</f>
        <v>0</v>
      </c>
      <c r="J15" s="237"/>
      <c r="K15" s="238">
        <f>ROUND(E15*J15,2)</f>
        <v>0</v>
      </c>
      <c r="L15" s="238">
        <v>12</v>
      </c>
      <c r="M15" s="238">
        <f>G15*(1+L15/100)</f>
        <v>0</v>
      </c>
      <c r="N15" s="236">
        <v>0</v>
      </c>
      <c r="O15" s="236">
        <f>ROUND(E15*N15,2)</f>
        <v>0</v>
      </c>
      <c r="P15" s="236">
        <v>0</v>
      </c>
      <c r="Q15" s="236">
        <f>ROUND(E15*P15,2)</f>
        <v>0</v>
      </c>
      <c r="R15" s="238" t="s">
        <v>190</v>
      </c>
      <c r="S15" s="238" t="s">
        <v>184</v>
      </c>
      <c r="T15" s="239" t="s">
        <v>185</v>
      </c>
      <c r="U15" s="221">
        <v>1</v>
      </c>
      <c r="V15" s="221">
        <f>ROUND(E15*U15,2)</f>
        <v>30</v>
      </c>
      <c r="W15" s="221"/>
      <c r="X15" s="221" t="s">
        <v>191</v>
      </c>
      <c r="Y15" s="221" t="s">
        <v>192</v>
      </c>
      <c r="Z15" s="210"/>
      <c r="AA15" s="210"/>
      <c r="AB15" s="210"/>
      <c r="AC15" s="210"/>
      <c r="AD15" s="210"/>
      <c r="AE15" s="210"/>
      <c r="AF15" s="210"/>
      <c r="AG15" s="210" t="s">
        <v>193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5" t="s">
        <v>281</v>
      </c>
      <c r="D16" s="223"/>
      <c r="E16" s="224">
        <v>30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174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x14ac:dyDescent="0.2">
      <c r="A17" s="226" t="s">
        <v>163</v>
      </c>
      <c r="B17" s="227" t="s">
        <v>113</v>
      </c>
      <c r="C17" s="253" t="s">
        <v>114</v>
      </c>
      <c r="D17" s="228"/>
      <c r="E17" s="229"/>
      <c r="F17" s="230"/>
      <c r="G17" s="230">
        <f>SUMIF(AG18:AG18,"&lt;&gt;NOR",G18:G18)</f>
        <v>0</v>
      </c>
      <c r="H17" s="230"/>
      <c r="I17" s="230">
        <f>SUM(I18:I18)</f>
        <v>0</v>
      </c>
      <c r="J17" s="230"/>
      <c r="K17" s="230">
        <f>SUM(K18:K18)</f>
        <v>0</v>
      </c>
      <c r="L17" s="230"/>
      <c r="M17" s="230">
        <f>SUM(M18:M18)</f>
        <v>0</v>
      </c>
      <c r="N17" s="229"/>
      <c r="O17" s="229">
        <f>SUM(O18:O18)</f>
        <v>0</v>
      </c>
      <c r="P17" s="229"/>
      <c r="Q17" s="229">
        <f>SUM(Q18:Q18)</f>
        <v>0.05</v>
      </c>
      <c r="R17" s="230"/>
      <c r="S17" s="230"/>
      <c r="T17" s="231"/>
      <c r="U17" s="225"/>
      <c r="V17" s="225">
        <f>SUM(V18:V18)</f>
        <v>8.18</v>
      </c>
      <c r="W17" s="225"/>
      <c r="X17" s="225"/>
      <c r="Y17" s="225"/>
      <c r="AG17" t="s">
        <v>164</v>
      </c>
    </row>
    <row r="18" spans="1:60" outlineLevel="1" x14ac:dyDescent="0.2">
      <c r="A18" s="240">
        <v>4</v>
      </c>
      <c r="B18" s="241" t="s">
        <v>195</v>
      </c>
      <c r="C18" s="256" t="s">
        <v>196</v>
      </c>
      <c r="D18" s="242" t="s">
        <v>197</v>
      </c>
      <c r="E18" s="243">
        <v>6</v>
      </c>
      <c r="F18" s="244"/>
      <c r="G18" s="245">
        <f>ROUND(E18*F18,2)</f>
        <v>0</v>
      </c>
      <c r="H18" s="244"/>
      <c r="I18" s="245">
        <f>ROUND(E18*H18,2)</f>
        <v>0</v>
      </c>
      <c r="J18" s="244"/>
      <c r="K18" s="245">
        <f>ROUND(E18*J18,2)</f>
        <v>0</v>
      </c>
      <c r="L18" s="245">
        <v>12</v>
      </c>
      <c r="M18" s="245">
        <f>G18*(1+L18/100)</f>
        <v>0</v>
      </c>
      <c r="N18" s="243">
        <v>0</v>
      </c>
      <c r="O18" s="243">
        <f>ROUND(E18*N18,2)</f>
        <v>0</v>
      </c>
      <c r="P18" s="243">
        <v>8.8999999999999999E-3</v>
      </c>
      <c r="Q18" s="243">
        <f>ROUND(E18*P18,2)</f>
        <v>0.05</v>
      </c>
      <c r="R18" s="245" t="s">
        <v>198</v>
      </c>
      <c r="S18" s="245" t="s">
        <v>184</v>
      </c>
      <c r="T18" s="246" t="s">
        <v>199</v>
      </c>
      <c r="U18" s="221">
        <v>1.3640000000000001</v>
      </c>
      <c r="V18" s="221">
        <f>ROUND(E18*U18,2)</f>
        <v>8.18</v>
      </c>
      <c r="W18" s="221"/>
      <c r="X18" s="221" t="s">
        <v>170</v>
      </c>
      <c r="Y18" s="221" t="s">
        <v>200</v>
      </c>
      <c r="Z18" s="210"/>
      <c r="AA18" s="210"/>
      <c r="AB18" s="210"/>
      <c r="AC18" s="210"/>
      <c r="AD18" s="210"/>
      <c r="AE18" s="210"/>
      <c r="AF18" s="210"/>
      <c r="AG18" s="210" t="s">
        <v>172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6" t="s">
        <v>163</v>
      </c>
      <c r="B19" s="227" t="s">
        <v>115</v>
      </c>
      <c r="C19" s="253" t="s">
        <v>116</v>
      </c>
      <c r="D19" s="228"/>
      <c r="E19" s="229"/>
      <c r="F19" s="230"/>
      <c r="G19" s="230">
        <f>SUMIF(AG20:AG21,"&lt;&gt;NOR",G20:G21)</f>
        <v>0</v>
      </c>
      <c r="H19" s="230"/>
      <c r="I19" s="230">
        <f>SUM(I20:I21)</f>
        <v>0</v>
      </c>
      <c r="J19" s="230"/>
      <c r="K19" s="230">
        <f>SUM(K20:K21)</f>
        <v>0</v>
      </c>
      <c r="L19" s="230"/>
      <c r="M19" s="230">
        <f>SUM(M20:M21)</f>
        <v>0</v>
      </c>
      <c r="N19" s="229"/>
      <c r="O19" s="229">
        <f>SUM(O20:O21)</f>
        <v>0</v>
      </c>
      <c r="P19" s="229"/>
      <c r="Q19" s="229">
        <f>SUM(Q20:Q21)</f>
        <v>0</v>
      </c>
      <c r="R19" s="230"/>
      <c r="S19" s="230"/>
      <c r="T19" s="231"/>
      <c r="U19" s="225"/>
      <c r="V19" s="225">
        <f>SUM(V20:V21)</f>
        <v>0.03</v>
      </c>
      <c r="W19" s="225"/>
      <c r="X19" s="225"/>
      <c r="Y19" s="225"/>
      <c r="AG19" t="s">
        <v>164</v>
      </c>
    </row>
    <row r="20" spans="1:60" ht="22.5" outlineLevel="1" x14ac:dyDescent="0.2">
      <c r="A20" s="233">
        <v>5</v>
      </c>
      <c r="B20" s="234" t="s">
        <v>201</v>
      </c>
      <c r="C20" s="254" t="s">
        <v>202</v>
      </c>
      <c r="D20" s="235" t="s">
        <v>203</v>
      </c>
      <c r="E20" s="236">
        <v>4.7999999999999996E-3</v>
      </c>
      <c r="F20" s="237"/>
      <c r="G20" s="238">
        <f>ROUND(E20*F20,2)</f>
        <v>0</v>
      </c>
      <c r="H20" s="237"/>
      <c r="I20" s="238">
        <f>ROUND(E20*H20,2)</f>
        <v>0</v>
      </c>
      <c r="J20" s="237"/>
      <c r="K20" s="238">
        <f>ROUND(E20*J20,2)</f>
        <v>0</v>
      </c>
      <c r="L20" s="238">
        <v>12</v>
      </c>
      <c r="M20" s="238">
        <f>G20*(1+L20/100)</f>
        <v>0</v>
      </c>
      <c r="N20" s="236">
        <v>0</v>
      </c>
      <c r="O20" s="236">
        <f>ROUND(E20*N20,2)</f>
        <v>0</v>
      </c>
      <c r="P20" s="236">
        <v>0</v>
      </c>
      <c r="Q20" s="236">
        <f>ROUND(E20*P20,2)</f>
        <v>0</v>
      </c>
      <c r="R20" s="238" t="s">
        <v>204</v>
      </c>
      <c r="S20" s="238" t="s">
        <v>184</v>
      </c>
      <c r="T20" s="239" t="s">
        <v>185</v>
      </c>
      <c r="U20" s="221">
        <v>5.5</v>
      </c>
      <c r="V20" s="221">
        <f>ROUND(E20*U20,2)</f>
        <v>0.03</v>
      </c>
      <c r="W20" s="221"/>
      <c r="X20" s="221" t="s">
        <v>205</v>
      </c>
      <c r="Y20" s="221" t="s">
        <v>279</v>
      </c>
      <c r="Z20" s="210"/>
      <c r="AA20" s="210"/>
      <c r="AB20" s="210"/>
      <c r="AC20" s="210"/>
      <c r="AD20" s="210"/>
      <c r="AE20" s="210"/>
      <c r="AF20" s="210"/>
      <c r="AG20" s="210" t="s">
        <v>206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57" t="s">
        <v>207</v>
      </c>
      <c r="D21" s="247"/>
      <c r="E21" s="247"/>
      <c r="F21" s="247"/>
      <c r="G21" s="247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208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x14ac:dyDescent="0.2">
      <c r="A22" s="226" t="s">
        <v>163</v>
      </c>
      <c r="B22" s="227" t="s">
        <v>123</v>
      </c>
      <c r="C22" s="253" t="s">
        <v>124</v>
      </c>
      <c r="D22" s="228"/>
      <c r="E22" s="229"/>
      <c r="F22" s="230"/>
      <c r="G22" s="230">
        <f>SUMIF(AG23:AG28,"&lt;&gt;NOR",G23:G28)</f>
        <v>0</v>
      </c>
      <c r="H22" s="230"/>
      <c r="I22" s="230">
        <f>SUM(I23:I28)</f>
        <v>0</v>
      </c>
      <c r="J22" s="230"/>
      <c r="K22" s="230">
        <f>SUM(K23:K28)</f>
        <v>0</v>
      </c>
      <c r="L22" s="230"/>
      <c r="M22" s="230">
        <f>SUM(M23:M28)</f>
        <v>0</v>
      </c>
      <c r="N22" s="229"/>
      <c r="O22" s="229">
        <f>SUM(O23:O28)</f>
        <v>0.01</v>
      </c>
      <c r="P22" s="229"/>
      <c r="Q22" s="229">
        <f>SUM(Q23:Q28)</f>
        <v>0</v>
      </c>
      <c r="R22" s="230"/>
      <c r="S22" s="230"/>
      <c r="T22" s="231"/>
      <c r="U22" s="225"/>
      <c r="V22" s="225">
        <f>SUM(V23:V28)</f>
        <v>2.2200000000000002</v>
      </c>
      <c r="W22" s="225"/>
      <c r="X22" s="225"/>
      <c r="Y22" s="225"/>
      <c r="AG22" t="s">
        <v>164</v>
      </c>
    </row>
    <row r="23" spans="1:60" outlineLevel="1" x14ac:dyDescent="0.2">
      <c r="A23" s="240">
        <v>6</v>
      </c>
      <c r="B23" s="241" t="s">
        <v>209</v>
      </c>
      <c r="C23" s="256" t="s">
        <v>210</v>
      </c>
      <c r="D23" s="242" t="s">
        <v>197</v>
      </c>
      <c r="E23" s="243">
        <v>6</v>
      </c>
      <c r="F23" s="244"/>
      <c r="G23" s="245">
        <f>ROUND(E23*F23,2)</f>
        <v>0</v>
      </c>
      <c r="H23" s="244"/>
      <c r="I23" s="245">
        <f>ROUND(E23*H23,2)</f>
        <v>0</v>
      </c>
      <c r="J23" s="244"/>
      <c r="K23" s="245">
        <f>ROUND(E23*J23,2)</f>
        <v>0</v>
      </c>
      <c r="L23" s="245">
        <v>12</v>
      </c>
      <c r="M23" s="245">
        <f>G23*(1+L23/100)</f>
        <v>0</v>
      </c>
      <c r="N23" s="243">
        <v>0</v>
      </c>
      <c r="O23" s="243">
        <f>ROUND(E23*N23,2)</f>
        <v>0</v>
      </c>
      <c r="P23" s="243">
        <v>0</v>
      </c>
      <c r="Q23" s="243">
        <f>ROUND(E23*P23,2)</f>
        <v>0</v>
      </c>
      <c r="R23" s="245" t="s">
        <v>211</v>
      </c>
      <c r="S23" s="245" t="s">
        <v>184</v>
      </c>
      <c r="T23" s="246" t="s">
        <v>199</v>
      </c>
      <c r="U23" s="221">
        <v>0.37</v>
      </c>
      <c r="V23" s="221">
        <f>ROUND(E23*U23,2)</f>
        <v>2.2200000000000002</v>
      </c>
      <c r="W23" s="221"/>
      <c r="X23" s="221" t="s">
        <v>170</v>
      </c>
      <c r="Y23" s="221" t="s">
        <v>200</v>
      </c>
      <c r="Z23" s="210"/>
      <c r="AA23" s="210"/>
      <c r="AB23" s="210"/>
      <c r="AC23" s="210"/>
      <c r="AD23" s="210"/>
      <c r="AE23" s="210"/>
      <c r="AF23" s="210"/>
      <c r="AG23" s="210" t="s">
        <v>172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3">
        <v>7</v>
      </c>
      <c r="B24" s="234" t="s">
        <v>212</v>
      </c>
      <c r="C24" s="254" t="s">
        <v>213</v>
      </c>
      <c r="D24" s="235" t="s">
        <v>167</v>
      </c>
      <c r="E24" s="236">
        <v>6</v>
      </c>
      <c r="F24" s="237"/>
      <c r="G24" s="238">
        <f>ROUND(E24*F24,2)</f>
        <v>0</v>
      </c>
      <c r="H24" s="237"/>
      <c r="I24" s="238">
        <f>ROUND(E24*H24,2)</f>
        <v>0</v>
      </c>
      <c r="J24" s="237"/>
      <c r="K24" s="238">
        <f>ROUND(E24*J24,2)</f>
        <v>0</v>
      </c>
      <c r="L24" s="238">
        <v>12</v>
      </c>
      <c r="M24" s="238">
        <f>G24*(1+L24/100)</f>
        <v>0</v>
      </c>
      <c r="N24" s="236">
        <v>0</v>
      </c>
      <c r="O24" s="236">
        <f>ROUND(E24*N24,2)</f>
        <v>0</v>
      </c>
      <c r="P24" s="236">
        <v>0</v>
      </c>
      <c r="Q24" s="236">
        <f>ROUND(E24*P24,2)</f>
        <v>0</v>
      </c>
      <c r="R24" s="238"/>
      <c r="S24" s="238" t="s">
        <v>168</v>
      </c>
      <c r="T24" s="239" t="s">
        <v>169</v>
      </c>
      <c r="U24" s="221">
        <v>0</v>
      </c>
      <c r="V24" s="221">
        <f>ROUND(E24*U24,2)</f>
        <v>0</v>
      </c>
      <c r="W24" s="221"/>
      <c r="X24" s="221" t="s">
        <v>170</v>
      </c>
      <c r="Y24" s="221" t="s">
        <v>279</v>
      </c>
      <c r="Z24" s="210"/>
      <c r="AA24" s="210"/>
      <c r="AB24" s="210"/>
      <c r="AC24" s="210"/>
      <c r="AD24" s="210"/>
      <c r="AE24" s="210"/>
      <c r="AF24" s="210"/>
      <c r="AG24" s="210" t="s">
        <v>172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5" t="s">
        <v>282</v>
      </c>
      <c r="D25" s="223"/>
      <c r="E25" s="224">
        <v>6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174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3">
        <v>8</v>
      </c>
      <c r="B26" s="234" t="s">
        <v>215</v>
      </c>
      <c r="C26" s="254" t="s">
        <v>216</v>
      </c>
      <c r="D26" s="235" t="s">
        <v>197</v>
      </c>
      <c r="E26" s="236">
        <v>6</v>
      </c>
      <c r="F26" s="237"/>
      <c r="G26" s="238">
        <f>ROUND(E26*F26,2)</f>
        <v>0</v>
      </c>
      <c r="H26" s="237"/>
      <c r="I26" s="238">
        <f>ROUND(E26*H26,2)</f>
        <v>0</v>
      </c>
      <c r="J26" s="237"/>
      <c r="K26" s="238">
        <f>ROUND(E26*J26,2)</f>
        <v>0</v>
      </c>
      <c r="L26" s="238">
        <v>12</v>
      </c>
      <c r="M26" s="238">
        <f>G26*(1+L26/100)</f>
        <v>0</v>
      </c>
      <c r="N26" s="236">
        <v>1E-3</v>
      </c>
      <c r="O26" s="236">
        <f>ROUND(E26*N26,2)</f>
        <v>0.01</v>
      </c>
      <c r="P26" s="236">
        <v>0</v>
      </c>
      <c r="Q26" s="236">
        <f>ROUND(E26*P26,2)</f>
        <v>0</v>
      </c>
      <c r="R26" s="238"/>
      <c r="S26" s="238" t="s">
        <v>168</v>
      </c>
      <c r="T26" s="239" t="s">
        <v>169</v>
      </c>
      <c r="U26" s="221">
        <v>0</v>
      </c>
      <c r="V26" s="221">
        <f>ROUND(E26*U26,2)</f>
        <v>0</v>
      </c>
      <c r="W26" s="221"/>
      <c r="X26" s="221" t="s">
        <v>217</v>
      </c>
      <c r="Y26" s="221" t="s">
        <v>200</v>
      </c>
      <c r="Z26" s="210"/>
      <c r="AA26" s="210"/>
      <c r="AB26" s="210"/>
      <c r="AC26" s="210"/>
      <c r="AD26" s="210"/>
      <c r="AE26" s="210"/>
      <c r="AF26" s="210"/>
      <c r="AG26" s="210" t="s">
        <v>218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>
        <v>9</v>
      </c>
      <c r="B27" s="218" t="s">
        <v>219</v>
      </c>
      <c r="C27" s="258" t="s">
        <v>220</v>
      </c>
      <c r="D27" s="219" t="s">
        <v>0</v>
      </c>
      <c r="E27" s="248"/>
      <c r="F27" s="222"/>
      <c r="G27" s="221">
        <f>ROUND(E27*F27,2)</f>
        <v>0</v>
      </c>
      <c r="H27" s="222"/>
      <c r="I27" s="221">
        <f>ROUND(E27*H27,2)</f>
        <v>0</v>
      </c>
      <c r="J27" s="222"/>
      <c r="K27" s="221">
        <f>ROUND(E27*J27,2)</f>
        <v>0</v>
      </c>
      <c r="L27" s="221">
        <v>12</v>
      </c>
      <c r="M27" s="221">
        <f>G27*(1+L27/100)</f>
        <v>0</v>
      </c>
      <c r="N27" s="220">
        <v>0</v>
      </c>
      <c r="O27" s="220">
        <f>ROUND(E27*N27,2)</f>
        <v>0</v>
      </c>
      <c r="P27" s="220">
        <v>0</v>
      </c>
      <c r="Q27" s="220">
        <f>ROUND(E27*P27,2)</f>
        <v>0</v>
      </c>
      <c r="R27" s="221" t="s">
        <v>211</v>
      </c>
      <c r="S27" s="221" t="s">
        <v>184</v>
      </c>
      <c r="T27" s="221" t="s">
        <v>185</v>
      </c>
      <c r="U27" s="221">
        <v>0</v>
      </c>
      <c r="V27" s="221">
        <f>ROUND(E27*U27,2)</f>
        <v>0</v>
      </c>
      <c r="W27" s="221"/>
      <c r="X27" s="221" t="s">
        <v>205</v>
      </c>
      <c r="Y27" s="221" t="s">
        <v>279</v>
      </c>
      <c r="Z27" s="210"/>
      <c r="AA27" s="210"/>
      <c r="AB27" s="210"/>
      <c r="AC27" s="210"/>
      <c r="AD27" s="210"/>
      <c r="AE27" s="210"/>
      <c r="AF27" s="210"/>
      <c r="AG27" s="210" t="s">
        <v>206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59" t="s">
        <v>221</v>
      </c>
      <c r="D28" s="249"/>
      <c r="E28" s="249"/>
      <c r="F28" s="249"/>
      <c r="G28" s="249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208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2">
      <c r="A29" s="226" t="s">
        <v>163</v>
      </c>
      <c r="B29" s="227" t="s">
        <v>129</v>
      </c>
      <c r="C29" s="253" t="s">
        <v>130</v>
      </c>
      <c r="D29" s="228"/>
      <c r="E29" s="229"/>
      <c r="F29" s="230"/>
      <c r="G29" s="230">
        <f>SUMIF(AG30:AG37,"&lt;&gt;NOR",G30:G37)</f>
        <v>0</v>
      </c>
      <c r="H29" s="230"/>
      <c r="I29" s="230">
        <f>SUM(I30:I37)</f>
        <v>0</v>
      </c>
      <c r="J29" s="230"/>
      <c r="K29" s="230">
        <f>SUM(K30:K37)</f>
        <v>0</v>
      </c>
      <c r="L29" s="230"/>
      <c r="M29" s="230">
        <f>SUM(M30:M37)</f>
        <v>0</v>
      </c>
      <c r="N29" s="229"/>
      <c r="O29" s="229">
        <f>SUM(O30:O37)</f>
        <v>0.04</v>
      </c>
      <c r="P29" s="229"/>
      <c r="Q29" s="229">
        <f>SUM(Q30:Q37)</f>
        <v>0</v>
      </c>
      <c r="R29" s="230"/>
      <c r="S29" s="230"/>
      <c r="T29" s="231"/>
      <c r="U29" s="225"/>
      <c r="V29" s="225">
        <f>SUM(V30:V37)</f>
        <v>8.82</v>
      </c>
      <c r="W29" s="225"/>
      <c r="X29" s="225"/>
      <c r="Y29" s="225"/>
      <c r="AG29" t="s">
        <v>164</v>
      </c>
    </row>
    <row r="30" spans="1:60" outlineLevel="1" x14ac:dyDescent="0.2">
      <c r="A30" s="233">
        <v>10</v>
      </c>
      <c r="B30" s="234" t="s">
        <v>222</v>
      </c>
      <c r="C30" s="254" t="s">
        <v>223</v>
      </c>
      <c r="D30" s="235" t="s">
        <v>182</v>
      </c>
      <c r="E30" s="236">
        <v>27.662400000000002</v>
      </c>
      <c r="F30" s="237"/>
      <c r="G30" s="238">
        <f>ROUND(E30*F30,2)</f>
        <v>0</v>
      </c>
      <c r="H30" s="237"/>
      <c r="I30" s="238">
        <f>ROUND(E30*H30,2)</f>
        <v>0</v>
      </c>
      <c r="J30" s="237"/>
      <c r="K30" s="238">
        <f>ROUND(E30*J30,2)</f>
        <v>0</v>
      </c>
      <c r="L30" s="238">
        <v>12</v>
      </c>
      <c r="M30" s="238">
        <f>G30*(1+L30/100)</f>
        <v>0</v>
      </c>
      <c r="N30" s="236">
        <v>6.9999999999999994E-5</v>
      </c>
      <c r="O30" s="236">
        <f>ROUND(E30*N30,2)</f>
        <v>0</v>
      </c>
      <c r="P30" s="236">
        <v>0</v>
      </c>
      <c r="Q30" s="236">
        <f>ROUND(E30*P30,2)</f>
        <v>0</v>
      </c>
      <c r="R30" s="238" t="s">
        <v>224</v>
      </c>
      <c r="S30" s="238" t="s">
        <v>184</v>
      </c>
      <c r="T30" s="239" t="s">
        <v>185</v>
      </c>
      <c r="U30" s="221">
        <v>3.2480000000000002E-2</v>
      </c>
      <c r="V30" s="221">
        <f>ROUND(E30*U30,2)</f>
        <v>0.9</v>
      </c>
      <c r="W30" s="221"/>
      <c r="X30" s="221" t="s">
        <v>170</v>
      </c>
      <c r="Y30" s="221" t="s">
        <v>279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5" t="s">
        <v>283</v>
      </c>
      <c r="D31" s="223"/>
      <c r="E31" s="224">
        <v>27.662400000000002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174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3">
        <v>11</v>
      </c>
      <c r="B32" s="234" t="s">
        <v>226</v>
      </c>
      <c r="C32" s="254" t="s">
        <v>227</v>
      </c>
      <c r="D32" s="235" t="s">
        <v>182</v>
      </c>
      <c r="E32" s="236">
        <v>27.662400000000002</v>
      </c>
      <c r="F32" s="237"/>
      <c r="G32" s="238">
        <f>ROUND(E32*F32,2)</f>
        <v>0</v>
      </c>
      <c r="H32" s="237"/>
      <c r="I32" s="238">
        <f>ROUND(E32*H32,2)</f>
        <v>0</v>
      </c>
      <c r="J32" s="237"/>
      <c r="K32" s="238">
        <f>ROUND(E32*J32,2)</f>
        <v>0</v>
      </c>
      <c r="L32" s="238">
        <v>12</v>
      </c>
      <c r="M32" s="238">
        <f>G32*(1+L32/100)</f>
        <v>0</v>
      </c>
      <c r="N32" s="236">
        <v>1.4999999999999999E-4</v>
      </c>
      <c r="O32" s="236">
        <f>ROUND(E32*N32,2)</f>
        <v>0</v>
      </c>
      <c r="P32" s="236">
        <v>0</v>
      </c>
      <c r="Q32" s="236">
        <f>ROUND(E32*P32,2)</f>
        <v>0</v>
      </c>
      <c r="R32" s="238" t="s">
        <v>224</v>
      </c>
      <c r="S32" s="238" t="s">
        <v>184</v>
      </c>
      <c r="T32" s="239" t="s">
        <v>185</v>
      </c>
      <c r="U32" s="221">
        <v>0.10191</v>
      </c>
      <c r="V32" s="221">
        <f>ROUND(E32*U32,2)</f>
        <v>2.82</v>
      </c>
      <c r="W32" s="221"/>
      <c r="X32" s="221" t="s">
        <v>170</v>
      </c>
      <c r="Y32" s="221" t="s">
        <v>279</v>
      </c>
      <c r="Z32" s="210"/>
      <c r="AA32" s="210"/>
      <c r="AB32" s="210"/>
      <c r="AC32" s="210"/>
      <c r="AD32" s="210"/>
      <c r="AE32" s="210"/>
      <c r="AF32" s="210"/>
      <c r="AG32" s="210" t="s">
        <v>172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5" t="s">
        <v>283</v>
      </c>
      <c r="D33" s="223"/>
      <c r="E33" s="224">
        <v>27.662400000000002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174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3">
        <v>12</v>
      </c>
      <c r="B34" s="234" t="s">
        <v>228</v>
      </c>
      <c r="C34" s="254" t="s">
        <v>229</v>
      </c>
      <c r="D34" s="235" t="s">
        <v>182</v>
      </c>
      <c r="E34" s="236">
        <v>120</v>
      </c>
      <c r="F34" s="237"/>
      <c r="G34" s="238">
        <f>ROUND(E34*F34,2)</f>
        <v>0</v>
      </c>
      <c r="H34" s="237"/>
      <c r="I34" s="238">
        <f>ROUND(E34*H34,2)</f>
        <v>0</v>
      </c>
      <c r="J34" s="237"/>
      <c r="K34" s="238">
        <f>ROUND(E34*J34,2)</f>
        <v>0</v>
      </c>
      <c r="L34" s="238">
        <v>12</v>
      </c>
      <c r="M34" s="238">
        <f>G34*(1+L34/100)</f>
        <v>0</v>
      </c>
      <c r="N34" s="236">
        <v>2.0000000000000002E-5</v>
      </c>
      <c r="O34" s="236">
        <f>ROUND(E34*N34,2)</f>
        <v>0</v>
      </c>
      <c r="P34" s="236">
        <v>0</v>
      </c>
      <c r="Q34" s="236">
        <f>ROUND(E34*P34,2)</f>
        <v>0</v>
      </c>
      <c r="R34" s="238" t="s">
        <v>224</v>
      </c>
      <c r="S34" s="238" t="s">
        <v>184</v>
      </c>
      <c r="T34" s="239" t="s">
        <v>185</v>
      </c>
      <c r="U34" s="221">
        <v>2.9000000000000001E-2</v>
      </c>
      <c r="V34" s="221">
        <f>ROUND(E34*U34,2)</f>
        <v>3.48</v>
      </c>
      <c r="W34" s="221"/>
      <c r="X34" s="221" t="s">
        <v>170</v>
      </c>
      <c r="Y34" s="221" t="s">
        <v>279</v>
      </c>
      <c r="Z34" s="210"/>
      <c r="AA34" s="210"/>
      <c r="AB34" s="210"/>
      <c r="AC34" s="210"/>
      <c r="AD34" s="210"/>
      <c r="AE34" s="210"/>
      <c r="AF34" s="210"/>
      <c r="AG34" s="210" t="s">
        <v>172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55" t="s">
        <v>280</v>
      </c>
      <c r="D35" s="223"/>
      <c r="E35" s="224">
        <v>120</v>
      </c>
      <c r="F35" s="221"/>
      <c r="G35" s="221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174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3">
        <v>13</v>
      </c>
      <c r="B36" s="234" t="s">
        <v>231</v>
      </c>
      <c r="C36" s="254" t="s">
        <v>232</v>
      </c>
      <c r="D36" s="235" t="s">
        <v>182</v>
      </c>
      <c r="E36" s="236">
        <v>120</v>
      </c>
      <c r="F36" s="237"/>
      <c r="G36" s="238">
        <f>ROUND(E36*F36,2)</f>
        <v>0</v>
      </c>
      <c r="H36" s="237"/>
      <c r="I36" s="238">
        <f>ROUND(E36*H36,2)</f>
        <v>0</v>
      </c>
      <c r="J36" s="237"/>
      <c r="K36" s="238">
        <f>ROUND(E36*J36,2)</f>
        <v>0</v>
      </c>
      <c r="L36" s="238">
        <v>12</v>
      </c>
      <c r="M36" s="238">
        <f>G36*(1+L36/100)</f>
        <v>0</v>
      </c>
      <c r="N36" s="236">
        <v>3.5E-4</v>
      </c>
      <c r="O36" s="236">
        <f>ROUND(E36*N36,2)</f>
        <v>0.04</v>
      </c>
      <c r="P36" s="236">
        <v>0</v>
      </c>
      <c r="Q36" s="236">
        <f>ROUND(E36*P36,2)</f>
        <v>0</v>
      </c>
      <c r="R36" s="238" t="s">
        <v>224</v>
      </c>
      <c r="S36" s="238" t="s">
        <v>184</v>
      </c>
      <c r="T36" s="239" t="s">
        <v>185</v>
      </c>
      <c r="U36" s="221">
        <v>1.35E-2</v>
      </c>
      <c r="V36" s="221">
        <f>ROUND(E36*U36,2)</f>
        <v>1.62</v>
      </c>
      <c r="W36" s="221"/>
      <c r="X36" s="221" t="s">
        <v>170</v>
      </c>
      <c r="Y36" s="221" t="s">
        <v>279</v>
      </c>
      <c r="Z36" s="210"/>
      <c r="AA36" s="210"/>
      <c r="AB36" s="210"/>
      <c r="AC36" s="210"/>
      <c r="AD36" s="210"/>
      <c r="AE36" s="210"/>
      <c r="AF36" s="210"/>
      <c r="AG36" s="210" t="s">
        <v>172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5" t="s">
        <v>280</v>
      </c>
      <c r="D37" s="223"/>
      <c r="E37" s="224">
        <v>120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174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x14ac:dyDescent="0.2">
      <c r="A38" s="226" t="s">
        <v>163</v>
      </c>
      <c r="B38" s="227" t="s">
        <v>131</v>
      </c>
      <c r="C38" s="253" t="s">
        <v>132</v>
      </c>
      <c r="D38" s="228"/>
      <c r="E38" s="229"/>
      <c r="F38" s="230"/>
      <c r="G38" s="230">
        <f>SUMIF(AG39:AG47,"&lt;&gt;NOR",G39:G47)</f>
        <v>0</v>
      </c>
      <c r="H38" s="230"/>
      <c r="I38" s="230">
        <f>SUM(I39:I47)</f>
        <v>0</v>
      </c>
      <c r="J38" s="230"/>
      <c r="K38" s="230">
        <f>SUM(K39:K47)</f>
        <v>0</v>
      </c>
      <c r="L38" s="230"/>
      <c r="M38" s="230">
        <f>SUM(M39:M47)</f>
        <v>0</v>
      </c>
      <c r="N38" s="229"/>
      <c r="O38" s="229">
        <f>SUM(O39:O47)</f>
        <v>0</v>
      </c>
      <c r="P38" s="229"/>
      <c r="Q38" s="229">
        <f>SUM(Q39:Q47)</f>
        <v>0</v>
      </c>
      <c r="R38" s="230"/>
      <c r="S38" s="230"/>
      <c r="T38" s="231"/>
      <c r="U38" s="225"/>
      <c r="V38" s="225">
        <f>SUM(V39:V47)</f>
        <v>0.54</v>
      </c>
      <c r="W38" s="225"/>
      <c r="X38" s="225"/>
      <c r="Y38" s="225"/>
      <c r="AG38" t="s">
        <v>164</v>
      </c>
    </row>
    <row r="39" spans="1:60" ht="22.5" outlineLevel="1" x14ac:dyDescent="0.2">
      <c r="A39" s="240">
        <v>14</v>
      </c>
      <c r="B39" s="241" t="s">
        <v>233</v>
      </c>
      <c r="C39" s="256" t="s">
        <v>234</v>
      </c>
      <c r="D39" s="242" t="s">
        <v>203</v>
      </c>
      <c r="E39" s="243">
        <v>5.3400000000000003E-2</v>
      </c>
      <c r="F39" s="244"/>
      <c r="G39" s="245">
        <f>ROUND(E39*F39,2)</f>
        <v>0</v>
      </c>
      <c r="H39" s="244"/>
      <c r="I39" s="245">
        <f>ROUND(E39*H39,2)</f>
        <v>0</v>
      </c>
      <c r="J39" s="244"/>
      <c r="K39" s="245">
        <f>ROUND(E39*J39,2)</f>
        <v>0</v>
      </c>
      <c r="L39" s="245">
        <v>12</v>
      </c>
      <c r="M39" s="245">
        <f>G39*(1+L39/100)</f>
        <v>0</v>
      </c>
      <c r="N39" s="243">
        <v>0</v>
      </c>
      <c r="O39" s="243">
        <f>ROUND(E39*N39,2)</f>
        <v>0</v>
      </c>
      <c r="P39" s="243">
        <v>0</v>
      </c>
      <c r="Q39" s="243">
        <f>ROUND(E39*P39,2)</f>
        <v>0</v>
      </c>
      <c r="R39" s="245" t="s">
        <v>198</v>
      </c>
      <c r="S39" s="245" t="s">
        <v>184</v>
      </c>
      <c r="T39" s="246" t="s">
        <v>185</v>
      </c>
      <c r="U39" s="221">
        <v>2.0089999999999999</v>
      </c>
      <c r="V39" s="221">
        <f>ROUND(E39*U39,2)</f>
        <v>0.11</v>
      </c>
      <c r="W39" s="221"/>
      <c r="X39" s="221" t="s">
        <v>235</v>
      </c>
      <c r="Y39" s="221" t="s">
        <v>171</v>
      </c>
      <c r="Z39" s="210"/>
      <c r="AA39" s="210"/>
      <c r="AB39" s="210"/>
      <c r="AC39" s="210"/>
      <c r="AD39" s="210"/>
      <c r="AE39" s="210"/>
      <c r="AF39" s="210"/>
      <c r="AG39" s="210" t="s">
        <v>236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22.5" outlineLevel="1" x14ac:dyDescent="0.2">
      <c r="A40" s="240">
        <v>15</v>
      </c>
      <c r="B40" s="241" t="s">
        <v>237</v>
      </c>
      <c r="C40" s="256" t="s">
        <v>238</v>
      </c>
      <c r="D40" s="242" t="s">
        <v>203</v>
      </c>
      <c r="E40" s="243">
        <v>0.21360000000000001</v>
      </c>
      <c r="F40" s="244"/>
      <c r="G40" s="245">
        <f>ROUND(E40*F40,2)</f>
        <v>0</v>
      </c>
      <c r="H40" s="244"/>
      <c r="I40" s="245">
        <f>ROUND(E40*H40,2)</f>
        <v>0</v>
      </c>
      <c r="J40" s="244"/>
      <c r="K40" s="245">
        <f>ROUND(E40*J40,2)</f>
        <v>0</v>
      </c>
      <c r="L40" s="245">
        <v>12</v>
      </c>
      <c r="M40" s="245">
        <f>G40*(1+L40/100)</f>
        <v>0</v>
      </c>
      <c r="N40" s="243">
        <v>0</v>
      </c>
      <c r="O40" s="243">
        <f>ROUND(E40*N40,2)</f>
        <v>0</v>
      </c>
      <c r="P40" s="243">
        <v>0</v>
      </c>
      <c r="Q40" s="243">
        <f>ROUND(E40*P40,2)</f>
        <v>0</v>
      </c>
      <c r="R40" s="245" t="s">
        <v>198</v>
      </c>
      <c r="S40" s="245" t="s">
        <v>184</v>
      </c>
      <c r="T40" s="246" t="s">
        <v>185</v>
      </c>
      <c r="U40" s="221">
        <v>0.95899999999999996</v>
      </c>
      <c r="V40" s="221">
        <f>ROUND(E40*U40,2)</f>
        <v>0.2</v>
      </c>
      <c r="W40" s="221"/>
      <c r="X40" s="221" t="s">
        <v>235</v>
      </c>
      <c r="Y40" s="221" t="s">
        <v>171</v>
      </c>
      <c r="Z40" s="210"/>
      <c r="AA40" s="210"/>
      <c r="AB40" s="210"/>
      <c r="AC40" s="210"/>
      <c r="AD40" s="210"/>
      <c r="AE40" s="210"/>
      <c r="AF40" s="210"/>
      <c r="AG40" s="210" t="s">
        <v>236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3">
        <v>16</v>
      </c>
      <c r="B41" s="234" t="s">
        <v>239</v>
      </c>
      <c r="C41" s="254" t="s">
        <v>240</v>
      </c>
      <c r="D41" s="235" t="s">
        <v>203</v>
      </c>
      <c r="E41" s="236">
        <v>5.3400000000000003E-2</v>
      </c>
      <c r="F41" s="237"/>
      <c r="G41" s="238">
        <f>ROUND(E41*F41,2)</f>
        <v>0</v>
      </c>
      <c r="H41" s="237"/>
      <c r="I41" s="238">
        <f>ROUND(E41*H41,2)</f>
        <v>0</v>
      </c>
      <c r="J41" s="237"/>
      <c r="K41" s="238">
        <f>ROUND(E41*J41,2)</f>
        <v>0</v>
      </c>
      <c r="L41" s="238">
        <v>12</v>
      </c>
      <c r="M41" s="238">
        <f>G41*(1+L41/100)</f>
        <v>0</v>
      </c>
      <c r="N41" s="236">
        <v>0</v>
      </c>
      <c r="O41" s="236">
        <f>ROUND(E41*N41,2)</f>
        <v>0</v>
      </c>
      <c r="P41" s="236">
        <v>0</v>
      </c>
      <c r="Q41" s="236">
        <f>ROUND(E41*P41,2)</f>
        <v>0</v>
      </c>
      <c r="R41" s="238" t="s">
        <v>198</v>
      </c>
      <c r="S41" s="238" t="s">
        <v>184</v>
      </c>
      <c r="T41" s="239" t="s">
        <v>185</v>
      </c>
      <c r="U41" s="221">
        <v>0.49</v>
      </c>
      <c r="V41" s="221">
        <f>ROUND(E41*U41,2)</f>
        <v>0.03</v>
      </c>
      <c r="W41" s="221"/>
      <c r="X41" s="221" t="s">
        <v>235</v>
      </c>
      <c r="Y41" s="221" t="s">
        <v>171</v>
      </c>
      <c r="Z41" s="210"/>
      <c r="AA41" s="210"/>
      <c r="AB41" s="210"/>
      <c r="AC41" s="210"/>
      <c r="AD41" s="210"/>
      <c r="AE41" s="210"/>
      <c r="AF41" s="210"/>
      <c r="AG41" s="210" t="s">
        <v>236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60" t="s">
        <v>241</v>
      </c>
      <c r="D42" s="250"/>
      <c r="E42" s="250"/>
      <c r="F42" s="250"/>
      <c r="G42" s="250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242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40">
        <v>17</v>
      </c>
      <c r="B43" s="241" t="s">
        <v>243</v>
      </c>
      <c r="C43" s="256" t="s">
        <v>244</v>
      </c>
      <c r="D43" s="242" t="s">
        <v>203</v>
      </c>
      <c r="E43" s="243">
        <v>0.53400000000000003</v>
      </c>
      <c r="F43" s="244"/>
      <c r="G43" s="245">
        <f>ROUND(E43*F43,2)</f>
        <v>0</v>
      </c>
      <c r="H43" s="244"/>
      <c r="I43" s="245">
        <f>ROUND(E43*H43,2)</f>
        <v>0</v>
      </c>
      <c r="J43" s="244"/>
      <c r="K43" s="245">
        <f>ROUND(E43*J43,2)</f>
        <v>0</v>
      </c>
      <c r="L43" s="245">
        <v>12</v>
      </c>
      <c r="M43" s="245">
        <f>G43*(1+L43/100)</f>
        <v>0</v>
      </c>
      <c r="N43" s="243">
        <v>0</v>
      </c>
      <c r="O43" s="243">
        <f>ROUND(E43*N43,2)</f>
        <v>0</v>
      </c>
      <c r="P43" s="243">
        <v>0</v>
      </c>
      <c r="Q43" s="243">
        <f>ROUND(E43*P43,2)</f>
        <v>0</v>
      </c>
      <c r="R43" s="245" t="s">
        <v>198</v>
      </c>
      <c r="S43" s="245" t="s">
        <v>184</v>
      </c>
      <c r="T43" s="246" t="s">
        <v>185</v>
      </c>
      <c r="U43" s="221">
        <v>0</v>
      </c>
      <c r="V43" s="221">
        <f>ROUND(E43*U43,2)</f>
        <v>0</v>
      </c>
      <c r="W43" s="221"/>
      <c r="X43" s="221" t="s">
        <v>235</v>
      </c>
      <c r="Y43" s="221" t="s">
        <v>171</v>
      </c>
      <c r="Z43" s="210"/>
      <c r="AA43" s="210"/>
      <c r="AB43" s="210"/>
      <c r="AC43" s="210"/>
      <c r="AD43" s="210"/>
      <c r="AE43" s="210"/>
      <c r="AF43" s="210"/>
      <c r="AG43" s="210" t="s">
        <v>236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2.5" outlineLevel="1" x14ac:dyDescent="0.2">
      <c r="A44" s="240">
        <v>18</v>
      </c>
      <c r="B44" s="241" t="s">
        <v>245</v>
      </c>
      <c r="C44" s="256" t="s">
        <v>259</v>
      </c>
      <c r="D44" s="242" t="s">
        <v>203</v>
      </c>
      <c r="E44" s="243">
        <v>5.3400000000000003E-2</v>
      </c>
      <c r="F44" s="244"/>
      <c r="G44" s="245">
        <f>ROUND(E44*F44,2)</f>
        <v>0</v>
      </c>
      <c r="H44" s="244"/>
      <c r="I44" s="245">
        <f>ROUND(E44*H44,2)</f>
        <v>0</v>
      </c>
      <c r="J44" s="244"/>
      <c r="K44" s="245">
        <f>ROUND(E44*J44,2)</f>
        <v>0</v>
      </c>
      <c r="L44" s="245">
        <v>12</v>
      </c>
      <c r="M44" s="245">
        <f>G44*(1+L44/100)</f>
        <v>0</v>
      </c>
      <c r="N44" s="243">
        <v>0</v>
      </c>
      <c r="O44" s="243">
        <f>ROUND(E44*N44,2)</f>
        <v>0</v>
      </c>
      <c r="P44" s="243">
        <v>0</v>
      </c>
      <c r="Q44" s="243">
        <f>ROUND(E44*P44,2)</f>
        <v>0</v>
      </c>
      <c r="R44" s="245" t="s">
        <v>198</v>
      </c>
      <c r="S44" s="245" t="s">
        <v>184</v>
      </c>
      <c r="T44" s="246" t="s">
        <v>185</v>
      </c>
      <c r="U44" s="221">
        <v>0</v>
      </c>
      <c r="V44" s="221">
        <f>ROUND(E44*U44,2)</f>
        <v>0</v>
      </c>
      <c r="W44" s="221"/>
      <c r="X44" s="221" t="s">
        <v>235</v>
      </c>
      <c r="Y44" s="221" t="s">
        <v>171</v>
      </c>
      <c r="Z44" s="210"/>
      <c r="AA44" s="210"/>
      <c r="AB44" s="210"/>
      <c r="AC44" s="210"/>
      <c r="AD44" s="210"/>
      <c r="AE44" s="210"/>
      <c r="AF44" s="210"/>
      <c r="AG44" s="210" t="s">
        <v>236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2.5" outlineLevel="1" x14ac:dyDescent="0.2">
      <c r="A45" s="233">
        <v>19</v>
      </c>
      <c r="B45" s="234" t="s">
        <v>247</v>
      </c>
      <c r="C45" s="254" t="s">
        <v>248</v>
      </c>
      <c r="D45" s="235" t="s">
        <v>203</v>
      </c>
      <c r="E45" s="236">
        <v>0.26700000000000002</v>
      </c>
      <c r="F45" s="237"/>
      <c r="G45" s="238">
        <f>ROUND(E45*F45,2)</f>
        <v>0</v>
      </c>
      <c r="H45" s="237"/>
      <c r="I45" s="238">
        <f>ROUND(E45*H45,2)</f>
        <v>0</v>
      </c>
      <c r="J45" s="237"/>
      <c r="K45" s="238">
        <f>ROUND(E45*J45,2)</f>
        <v>0</v>
      </c>
      <c r="L45" s="238">
        <v>12</v>
      </c>
      <c r="M45" s="238">
        <f>G45*(1+L45/100)</f>
        <v>0</v>
      </c>
      <c r="N45" s="236">
        <v>0</v>
      </c>
      <c r="O45" s="236">
        <f>ROUND(E45*N45,2)</f>
        <v>0</v>
      </c>
      <c r="P45" s="236">
        <v>0</v>
      </c>
      <c r="Q45" s="236">
        <f>ROUND(E45*P45,2)</f>
        <v>0</v>
      </c>
      <c r="R45" s="238" t="s">
        <v>249</v>
      </c>
      <c r="S45" s="238" t="s">
        <v>184</v>
      </c>
      <c r="T45" s="239" t="s">
        <v>185</v>
      </c>
      <c r="U45" s="221">
        <v>0.752</v>
      </c>
      <c r="V45" s="221">
        <f>ROUND(E45*U45,2)</f>
        <v>0.2</v>
      </c>
      <c r="W45" s="221"/>
      <c r="X45" s="221" t="s">
        <v>235</v>
      </c>
      <c r="Y45" s="221" t="s">
        <v>171</v>
      </c>
      <c r="Z45" s="210"/>
      <c r="AA45" s="210"/>
      <c r="AB45" s="210"/>
      <c r="AC45" s="210"/>
      <c r="AD45" s="210"/>
      <c r="AE45" s="210"/>
      <c r="AF45" s="210"/>
      <c r="AG45" s="210" t="s">
        <v>236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2">
      <c r="A46" s="217"/>
      <c r="B46" s="218"/>
      <c r="C46" s="257" t="s">
        <v>250</v>
      </c>
      <c r="D46" s="247"/>
      <c r="E46" s="247"/>
      <c r="F46" s="247"/>
      <c r="G46" s="247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208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51" t="str">
        <f>C46</f>
        <v>nebo vybouraných hmot nošením nebo přehazováním k místu nakládky přístupnému normálním dopravním prostředkům do 10 m,</v>
      </c>
      <c r="BB46" s="210"/>
      <c r="BC46" s="210"/>
      <c r="BD46" s="210"/>
      <c r="BE46" s="210"/>
      <c r="BF46" s="210"/>
      <c r="BG46" s="210"/>
      <c r="BH46" s="210"/>
    </row>
    <row r="47" spans="1:60" ht="22.5" outlineLevel="2" x14ac:dyDescent="0.2">
      <c r="A47" s="217"/>
      <c r="B47" s="218"/>
      <c r="C47" s="261" t="s">
        <v>251</v>
      </c>
      <c r="D47" s="252"/>
      <c r="E47" s="252"/>
      <c r="F47" s="252"/>
      <c r="G47" s="252"/>
      <c r="H47" s="221"/>
      <c r="I47" s="221"/>
      <c r="J47" s="221"/>
      <c r="K47" s="221"/>
      <c r="L47" s="221"/>
      <c r="M47" s="221"/>
      <c r="N47" s="220"/>
      <c r="O47" s="220"/>
      <c r="P47" s="220"/>
      <c r="Q47" s="220"/>
      <c r="R47" s="221"/>
      <c r="S47" s="221"/>
      <c r="T47" s="221"/>
      <c r="U47" s="221"/>
      <c r="V47" s="221"/>
      <c r="W47" s="221"/>
      <c r="X47" s="221"/>
      <c r="Y47" s="221"/>
      <c r="Z47" s="210"/>
      <c r="AA47" s="210"/>
      <c r="AB47" s="210"/>
      <c r="AC47" s="210"/>
      <c r="AD47" s="210"/>
      <c r="AE47" s="210"/>
      <c r="AF47" s="210"/>
      <c r="AG47" s="210" t="s">
        <v>242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51" t="str">
        <f>C47</f>
        <v>S naložením suti nebo vybouraných hmot do dopravního prostředku a na jejich vyložením, popřípadě přeložením na normální dopravní prostředek.</v>
      </c>
      <c r="BB47" s="210"/>
      <c r="BC47" s="210"/>
      <c r="BD47" s="210"/>
      <c r="BE47" s="210"/>
      <c r="BF47" s="210"/>
      <c r="BG47" s="210"/>
      <c r="BH47" s="210"/>
    </row>
    <row r="48" spans="1:60" x14ac:dyDescent="0.2">
      <c r="A48" s="3"/>
      <c r="B48" s="4"/>
      <c r="C48" s="262"/>
      <c r="D48" s="6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v>12</v>
      </c>
      <c r="AF48">
        <v>21</v>
      </c>
      <c r="AG48" t="s">
        <v>149</v>
      </c>
    </row>
    <row r="49" spans="1:33" x14ac:dyDescent="0.2">
      <c r="A49" s="213"/>
      <c r="B49" s="214" t="s">
        <v>29</v>
      </c>
      <c r="C49" s="263"/>
      <c r="D49" s="215"/>
      <c r="E49" s="216"/>
      <c r="F49" s="216"/>
      <c r="G49" s="232">
        <f>G8+G12+G17+G19+G22+G29+G38</f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AE49">
        <f>SUMIF(L7:L47,AE48,G7:G47)</f>
        <v>0</v>
      </c>
      <c r="AF49">
        <f>SUMIF(L7:L47,AF48,G7:G47)</f>
        <v>0</v>
      </c>
      <c r="AG49" t="s">
        <v>252</v>
      </c>
    </row>
    <row r="50" spans="1:33" x14ac:dyDescent="0.2">
      <c r="C50" s="264"/>
      <c r="D50" s="10"/>
      <c r="AG50" t="s">
        <v>253</v>
      </c>
    </row>
    <row r="51" spans="1:33" x14ac:dyDescent="0.2">
      <c r="D51" s="10"/>
    </row>
    <row r="52" spans="1:33" x14ac:dyDescent="0.2">
      <c r="D52" s="10"/>
    </row>
    <row r="53" spans="1:33" x14ac:dyDescent="0.2">
      <c r="D53" s="10"/>
    </row>
    <row r="54" spans="1:33" x14ac:dyDescent="0.2">
      <c r="D54" s="10"/>
    </row>
    <row r="55" spans="1:33" x14ac:dyDescent="0.2">
      <c r="D55" s="10"/>
    </row>
    <row r="56" spans="1:33" x14ac:dyDescent="0.2">
      <c r="D56" s="10"/>
    </row>
    <row r="57" spans="1:33" x14ac:dyDescent="0.2">
      <c r="D57" s="10"/>
    </row>
    <row r="58" spans="1:33" x14ac:dyDescent="0.2">
      <c r="D58" s="10"/>
    </row>
    <row r="59" spans="1:33" x14ac:dyDescent="0.2">
      <c r="D59" s="10"/>
    </row>
    <row r="60" spans="1:33" x14ac:dyDescent="0.2">
      <c r="D60" s="10"/>
    </row>
    <row r="61" spans="1:33" x14ac:dyDescent="0.2">
      <c r="D61" s="10"/>
    </row>
    <row r="62" spans="1:33" x14ac:dyDescent="0.2">
      <c r="D62" s="10"/>
    </row>
    <row r="63" spans="1:33" x14ac:dyDescent="0.2">
      <c r="D63" s="10"/>
    </row>
    <row r="64" spans="1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BkMlmZoo1O36o8haBWUmmGzFC6qOQ3wdNWgQflQNYL6xelHbbZfrKSOaHEk9aawNWfOVlD/TQJoX/heiwBSx8Q==" saltValue="fiRZo6bsW0McPjPBImM8Eg==" spinCount="100000" sheet="1" formatRows="0"/>
  <mergeCells count="9">
    <mergeCell ref="C42:G42"/>
    <mergeCell ref="C46:G46"/>
    <mergeCell ref="C47:G47"/>
    <mergeCell ref="A1:G1"/>
    <mergeCell ref="C2:G2"/>
    <mergeCell ref="C3:G3"/>
    <mergeCell ref="C4:G4"/>
    <mergeCell ref="C21:G21"/>
    <mergeCell ref="C28:G2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19</vt:i4>
      </vt:variant>
      <vt:variant>
        <vt:lpstr>Pojmenované oblasti</vt:lpstr>
      </vt:variant>
      <vt:variant>
        <vt:i4>78</vt:i4>
      </vt:variant>
    </vt:vector>
  </HeadingPairs>
  <TitlesOfParts>
    <vt:vector size="97" baseType="lpstr">
      <vt:lpstr>Pokyny pro vyplnění</vt:lpstr>
      <vt:lpstr>Stavba</vt:lpstr>
      <vt:lpstr>VzorPolozky</vt:lpstr>
      <vt:lpstr>M5-1 A Pol</vt:lpstr>
      <vt:lpstr>M5-1 B Pol</vt:lpstr>
      <vt:lpstr>M5-1 C Pol</vt:lpstr>
      <vt:lpstr>M5-1 D Pol</vt:lpstr>
      <vt:lpstr>M5-1 N1 Pol</vt:lpstr>
      <vt:lpstr>M5-1 N23 Pol</vt:lpstr>
      <vt:lpstr>M5-1 N45 Pol</vt:lpstr>
      <vt:lpstr>M5-1 N6 Pol</vt:lpstr>
      <vt:lpstr>M5-1 N7 Pol</vt:lpstr>
      <vt:lpstr>M5-1 PR Pol</vt:lpstr>
      <vt:lpstr>M5-1 S1 Pol</vt:lpstr>
      <vt:lpstr>M5-1 S2 Pol</vt:lpstr>
      <vt:lpstr>M5-1 S3 Pol</vt:lpstr>
      <vt:lpstr>M5-1 S5 Pol</vt:lpstr>
      <vt:lpstr>M5-1 VRN Pol</vt:lpstr>
      <vt:lpstr>M5-1 ZTI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'M5-1 A Pol'!Názvy_tisku</vt:lpstr>
      <vt:lpstr>'M5-1 B Pol'!Názvy_tisku</vt:lpstr>
      <vt:lpstr>'M5-1 C Pol'!Názvy_tisku</vt:lpstr>
      <vt:lpstr>'M5-1 D Pol'!Názvy_tisku</vt:lpstr>
      <vt:lpstr>'M5-1 N1 Pol'!Názvy_tisku</vt:lpstr>
      <vt:lpstr>'M5-1 N23 Pol'!Názvy_tisku</vt:lpstr>
      <vt:lpstr>'M5-1 N45 Pol'!Názvy_tisku</vt:lpstr>
      <vt:lpstr>'M5-1 N6 Pol'!Názvy_tisku</vt:lpstr>
      <vt:lpstr>'M5-1 N7 Pol'!Názvy_tisku</vt:lpstr>
      <vt:lpstr>'M5-1 PR Pol'!Názvy_tisku</vt:lpstr>
      <vt:lpstr>'M5-1 S1 Pol'!Názvy_tisku</vt:lpstr>
      <vt:lpstr>'M5-1 S2 Pol'!Názvy_tisku</vt:lpstr>
      <vt:lpstr>'M5-1 S3 Pol'!Názvy_tisku</vt:lpstr>
      <vt:lpstr>'M5-1 S5 Pol'!Názvy_tisku</vt:lpstr>
      <vt:lpstr>'M5-1 VRN Pol'!Názvy_tisku</vt:lpstr>
      <vt:lpstr>'M5-1 ZTI Pol'!Názvy_tisku</vt:lpstr>
      <vt:lpstr>oadresa</vt:lpstr>
      <vt:lpstr>Stavba!Objednatel</vt:lpstr>
      <vt:lpstr>Stavba!Objekt</vt:lpstr>
      <vt:lpstr>'M5-1 A Pol'!Oblast_tisku</vt:lpstr>
      <vt:lpstr>'M5-1 B Pol'!Oblast_tisku</vt:lpstr>
      <vt:lpstr>'M5-1 C Pol'!Oblast_tisku</vt:lpstr>
      <vt:lpstr>'M5-1 D Pol'!Oblast_tisku</vt:lpstr>
      <vt:lpstr>'M5-1 N1 Pol'!Oblast_tisku</vt:lpstr>
      <vt:lpstr>'M5-1 N23 Pol'!Oblast_tisku</vt:lpstr>
      <vt:lpstr>'M5-1 N45 Pol'!Oblast_tisku</vt:lpstr>
      <vt:lpstr>'M5-1 N6 Pol'!Oblast_tisku</vt:lpstr>
      <vt:lpstr>'M5-1 N7 Pol'!Oblast_tisku</vt:lpstr>
      <vt:lpstr>'M5-1 PR Pol'!Oblast_tisku</vt:lpstr>
      <vt:lpstr>'M5-1 S1 Pol'!Oblast_tisku</vt:lpstr>
      <vt:lpstr>'M5-1 S2 Pol'!Oblast_tisku</vt:lpstr>
      <vt:lpstr>'M5-1 S3 Pol'!Oblast_tisku</vt:lpstr>
      <vt:lpstr>'M5-1 S5 Pol'!Oblast_tisku</vt:lpstr>
      <vt:lpstr>'M5-1 VRN Pol'!Oblast_tisku</vt:lpstr>
      <vt:lpstr>'M5-1 ZTI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Vala</dc:creator>
  <cp:lastModifiedBy>Jan Vala</cp:lastModifiedBy>
  <cp:lastPrinted>2019-03-19T12:27:02Z</cp:lastPrinted>
  <dcterms:created xsi:type="dcterms:W3CDTF">2009-04-08T07:15:50Z</dcterms:created>
  <dcterms:modified xsi:type="dcterms:W3CDTF">2024-02-05T08:41:05Z</dcterms:modified>
</cp:coreProperties>
</file>